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Marusak.UADFD01\Documents\OPRAVY A ÚDRŽBA 2020\Oprava trati v úseku Malešice - Běchovice\"/>
    </mc:Choice>
  </mc:AlternateContent>
  <bookViews>
    <workbookView xWindow="0" yWindow="0" windowWidth="0" windowHeight="0"/>
  </bookViews>
  <sheets>
    <sheet name="Rekapitulace stavby" sheetId="1" r:id="rId1"/>
    <sheet name="01 - Oprava 1.koleje Prah..." sheetId="2" r:id="rId2"/>
    <sheet name="02 - Oprava 2. koleje Pra..." sheetId="3" r:id="rId3"/>
    <sheet name="03 - VRN" sheetId="4" r:id="rId4"/>
  </sheets>
  <definedNames>
    <definedName name="_xlnm.Print_Area" localSheetId="0">'Rekapitulace stavby'!$D$4:$AO$76,'Rekapitulace stavby'!$C$82:$AQ$98</definedName>
    <definedName name="_xlnm.Print_Titles" localSheetId="0">'Rekapitulace stavby'!$92:$92</definedName>
    <definedName name="_xlnm._FilterDatabase" localSheetId="1" hidden="1">'01 - Oprava 1.koleje Prah...'!$C$118:$K$256</definedName>
    <definedName name="_xlnm.Print_Area" localSheetId="1">'01 - Oprava 1.koleje Prah...'!$C$4:$J$76,'01 - Oprava 1.koleje Prah...'!$C$82:$J$100,'01 - Oprava 1.koleje Prah...'!$C$106:$J$256</definedName>
    <definedName name="_xlnm.Print_Titles" localSheetId="1">'01 - Oprava 1.koleje Prah...'!$118:$118</definedName>
    <definedName name="_xlnm._FilterDatabase" localSheetId="2" hidden="1">'02 - Oprava 2. koleje Pra...'!$C$118:$K$228</definedName>
    <definedName name="_xlnm.Print_Area" localSheetId="2">'02 - Oprava 2. koleje Pra...'!$C$4:$J$76,'02 - Oprava 2. koleje Pra...'!$C$82:$J$100,'02 - Oprava 2. koleje Pra...'!$C$106:$J$228</definedName>
    <definedName name="_xlnm.Print_Titles" localSheetId="2">'02 - Oprava 2. koleje Pra...'!$118:$118</definedName>
    <definedName name="_xlnm._FilterDatabase" localSheetId="3" hidden="1">'03 - VRN'!$C$116:$K$133</definedName>
    <definedName name="_xlnm.Print_Area" localSheetId="3">'03 - VRN'!$C$4:$J$76,'03 - VRN'!$C$82:$J$98,'03 - VRN'!$C$104:$J$133</definedName>
    <definedName name="_xlnm.Print_Titles" localSheetId="3">'03 - VRN'!$116:$116</definedName>
  </definedNames>
  <calcPr/>
</workbook>
</file>

<file path=xl/calcChain.xml><?xml version="1.0" encoding="utf-8"?>
<calcChain xmlns="http://schemas.openxmlformats.org/spreadsheetml/2006/main">
  <c i="4" l="1" r="R118"/>
  <c r="R117"/>
  <c r="J37"/>
  <c r="J36"/>
  <c i="1" r="AY97"/>
  <c i="4" r="J35"/>
  <c i="1" r="AX97"/>
  <c i="4" r="BI131"/>
  <c r="BH131"/>
  <c r="BG131"/>
  <c r="BF131"/>
  <c r="T131"/>
  <c r="R131"/>
  <c r="P131"/>
  <c r="BI128"/>
  <c r="BH128"/>
  <c r="BG128"/>
  <c r="BF128"/>
  <c r="T128"/>
  <c r="R128"/>
  <c r="P128"/>
  <c r="BI125"/>
  <c r="BH125"/>
  <c r="BG125"/>
  <c r="BF125"/>
  <c r="T125"/>
  <c r="R125"/>
  <c r="P125"/>
  <c r="BI122"/>
  <c r="BH122"/>
  <c r="BG122"/>
  <c r="BF122"/>
  <c r="T122"/>
  <c r="R122"/>
  <c r="P122"/>
  <c r="BI119"/>
  <c r="BH119"/>
  <c r="BG119"/>
  <c r="BF119"/>
  <c r="T119"/>
  <c r="R119"/>
  <c r="P119"/>
  <c r="J114"/>
  <c r="F113"/>
  <c r="F111"/>
  <c r="E109"/>
  <c r="J92"/>
  <c r="F91"/>
  <c r="F89"/>
  <c r="E87"/>
  <c r="J21"/>
  <c r="E21"/>
  <c r="J113"/>
  <c r="J20"/>
  <c r="J18"/>
  <c r="E18"/>
  <c r="F114"/>
  <c r="J17"/>
  <c r="J12"/>
  <c r="J111"/>
  <c r="E7"/>
  <c r="E107"/>
  <c i="3" r="J37"/>
  <c r="J36"/>
  <c i="1" r="AY96"/>
  <c i="3" r="J35"/>
  <c i="1" r="AX96"/>
  <c i="3" r="BI226"/>
  <c r="BH226"/>
  <c r="BG226"/>
  <c r="BF226"/>
  <c r="T226"/>
  <c r="R226"/>
  <c r="P226"/>
  <c r="BI223"/>
  <c r="BH223"/>
  <c r="BG223"/>
  <c r="BF223"/>
  <c r="T223"/>
  <c r="R223"/>
  <c r="P223"/>
  <c r="BI220"/>
  <c r="BH220"/>
  <c r="BG220"/>
  <c r="BF220"/>
  <c r="T220"/>
  <c r="R220"/>
  <c r="P220"/>
  <c r="BI217"/>
  <c r="BH217"/>
  <c r="BG217"/>
  <c r="BF217"/>
  <c r="T217"/>
  <c r="R217"/>
  <c r="P217"/>
  <c r="BI214"/>
  <c r="BH214"/>
  <c r="BG214"/>
  <c r="BF214"/>
  <c r="T214"/>
  <c r="R214"/>
  <c r="P214"/>
  <c r="BI211"/>
  <c r="BH211"/>
  <c r="BG211"/>
  <c r="BF211"/>
  <c r="T211"/>
  <c r="R211"/>
  <c r="P211"/>
  <c r="BI209"/>
  <c r="BH209"/>
  <c r="BG209"/>
  <c r="BF209"/>
  <c r="T209"/>
  <c r="R209"/>
  <c r="P209"/>
  <c r="BI205"/>
  <c r="BH205"/>
  <c r="BG205"/>
  <c r="BF205"/>
  <c r="T205"/>
  <c r="R205"/>
  <c r="P205"/>
  <c r="BI202"/>
  <c r="BH202"/>
  <c r="BG202"/>
  <c r="BF202"/>
  <c r="T202"/>
  <c r="R202"/>
  <c r="P202"/>
  <c r="BI199"/>
  <c r="BH199"/>
  <c r="BG199"/>
  <c r="BF199"/>
  <c r="T199"/>
  <c r="R199"/>
  <c r="P199"/>
  <c r="BI196"/>
  <c r="BH196"/>
  <c r="BG196"/>
  <c r="BF196"/>
  <c r="T196"/>
  <c r="R196"/>
  <c r="P196"/>
  <c r="BI193"/>
  <c r="BH193"/>
  <c r="BG193"/>
  <c r="BF193"/>
  <c r="T193"/>
  <c r="R193"/>
  <c r="P193"/>
  <c r="BI190"/>
  <c r="BH190"/>
  <c r="BG190"/>
  <c r="BF190"/>
  <c r="T190"/>
  <c r="R190"/>
  <c r="P190"/>
  <c r="BI187"/>
  <c r="BH187"/>
  <c r="BG187"/>
  <c r="BF187"/>
  <c r="T187"/>
  <c r="R187"/>
  <c r="P187"/>
  <c r="BI184"/>
  <c r="BH184"/>
  <c r="BG184"/>
  <c r="BF184"/>
  <c r="T184"/>
  <c r="R184"/>
  <c r="P184"/>
  <c r="BI181"/>
  <c r="BH181"/>
  <c r="BG181"/>
  <c r="BF181"/>
  <c r="T181"/>
  <c r="R181"/>
  <c r="P181"/>
  <c r="BI178"/>
  <c r="BH178"/>
  <c r="BG178"/>
  <c r="BF178"/>
  <c r="T178"/>
  <c r="R178"/>
  <c r="P178"/>
  <c r="BI175"/>
  <c r="BH175"/>
  <c r="BG175"/>
  <c r="BF175"/>
  <c r="T175"/>
  <c r="R175"/>
  <c r="P175"/>
  <c r="BI171"/>
  <c r="BH171"/>
  <c r="BG171"/>
  <c r="BF171"/>
  <c r="T171"/>
  <c r="R171"/>
  <c r="P171"/>
  <c r="BI167"/>
  <c r="BH167"/>
  <c r="BG167"/>
  <c r="BF167"/>
  <c r="T167"/>
  <c r="R167"/>
  <c r="P167"/>
  <c r="BI164"/>
  <c r="BH164"/>
  <c r="BG164"/>
  <c r="BF164"/>
  <c r="T164"/>
  <c r="R164"/>
  <c r="P164"/>
  <c r="BI161"/>
  <c r="BH161"/>
  <c r="BG161"/>
  <c r="BF161"/>
  <c r="T161"/>
  <c r="R161"/>
  <c r="P161"/>
  <c r="BI158"/>
  <c r="BH158"/>
  <c r="BG158"/>
  <c r="BF158"/>
  <c r="T158"/>
  <c r="R158"/>
  <c r="P158"/>
  <c r="BI154"/>
  <c r="BH154"/>
  <c r="BG154"/>
  <c r="BF154"/>
  <c r="T154"/>
  <c r="R154"/>
  <c r="P154"/>
  <c r="BI150"/>
  <c r="BH150"/>
  <c r="BG150"/>
  <c r="BF150"/>
  <c r="T150"/>
  <c r="R150"/>
  <c r="P150"/>
  <c r="BI146"/>
  <c r="BH146"/>
  <c r="BG146"/>
  <c r="BF146"/>
  <c r="T146"/>
  <c r="R146"/>
  <c r="P146"/>
  <c r="BI142"/>
  <c r="BH142"/>
  <c r="BG142"/>
  <c r="BF142"/>
  <c r="T142"/>
  <c r="R142"/>
  <c r="P142"/>
  <c r="BI138"/>
  <c r="BH138"/>
  <c r="BG138"/>
  <c r="BF138"/>
  <c r="T138"/>
  <c r="R138"/>
  <c r="P138"/>
  <c r="BI135"/>
  <c r="BH135"/>
  <c r="BG135"/>
  <c r="BF135"/>
  <c r="T135"/>
  <c r="R135"/>
  <c r="P135"/>
  <c r="BI132"/>
  <c r="BH132"/>
  <c r="BG132"/>
  <c r="BF132"/>
  <c r="T132"/>
  <c r="R132"/>
  <c r="P132"/>
  <c r="BI128"/>
  <c r="BH128"/>
  <c r="BG128"/>
  <c r="BF128"/>
  <c r="T128"/>
  <c r="R128"/>
  <c r="P128"/>
  <c r="BI125"/>
  <c r="BH125"/>
  <c r="BG125"/>
  <c r="BF125"/>
  <c r="T125"/>
  <c r="R125"/>
  <c r="P125"/>
  <c r="BI122"/>
  <c r="BH122"/>
  <c r="BG122"/>
  <c r="BF122"/>
  <c r="T122"/>
  <c r="R122"/>
  <c r="P122"/>
  <c r="J116"/>
  <c r="F115"/>
  <c r="F113"/>
  <c r="E111"/>
  <c r="J92"/>
  <c r="F91"/>
  <c r="F89"/>
  <c r="E87"/>
  <c r="J21"/>
  <c r="E21"/>
  <c r="J91"/>
  <c r="J20"/>
  <c r="J18"/>
  <c r="E18"/>
  <c r="F116"/>
  <c r="J17"/>
  <c r="J12"/>
  <c r="J113"/>
  <c r="E7"/>
  <c r="E85"/>
  <c i="2" r="J37"/>
  <c r="J36"/>
  <c i="1" r="AY95"/>
  <c i="2" r="J35"/>
  <c i="1" r="AX95"/>
  <c i="2" r="BI255"/>
  <c r="BH255"/>
  <c r="BG255"/>
  <c r="BF255"/>
  <c r="T255"/>
  <c r="R255"/>
  <c r="P255"/>
  <c r="BI252"/>
  <c r="BH252"/>
  <c r="BG252"/>
  <c r="BF252"/>
  <c r="T252"/>
  <c r="R252"/>
  <c r="P252"/>
  <c r="BI249"/>
  <c r="BH249"/>
  <c r="BG249"/>
  <c r="BF249"/>
  <c r="T249"/>
  <c r="R249"/>
  <c r="P249"/>
  <c r="BI246"/>
  <c r="BH246"/>
  <c r="BG246"/>
  <c r="BF246"/>
  <c r="T246"/>
  <c r="R246"/>
  <c r="P246"/>
  <c r="BI243"/>
  <c r="BH243"/>
  <c r="BG243"/>
  <c r="BF243"/>
  <c r="T243"/>
  <c r="R243"/>
  <c r="P243"/>
  <c r="BI240"/>
  <c r="BH240"/>
  <c r="BG240"/>
  <c r="BF240"/>
  <c r="T240"/>
  <c r="R240"/>
  <c r="P240"/>
  <c r="BI237"/>
  <c r="BH237"/>
  <c r="BG237"/>
  <c r="BF237"/>
  <c r="T237"/>
  <c r="R237"/>
  <c r="P237"/>
  <c r="BI233"/>
  <c r="BH233"/>
  <c r="BG233"/>
  <c r="BF233"/>
  <c r="T233"/>
  <c r="R233"/>
  <c r="P233"/>
  <c r="BI230"/>
  <c r="BH230"/>
  <c r="BG230"/>
  <c r="BF230"/>
  <c r="T230"/>
  <c r="R230"/>
  <c r="P230"/>
  <c r="BI227"/>
  <c r="BH227"/>
  <c r="BG227"/>
  <c r="BF227"/>
  <c r="T227"/>
  <c r="R227"/>
  <c r="P227"/>
  <c r="BI224"/>
  <c r="BH224"/>
  <c r="BG224"/>
  <c r="BF224"/>
  <c r="T224"/>
  <c r="R224"/>
  <c r="P224"/>
  <c r="BI221"/>
  <c r="BH221"/>
  <c r="BG221"/>
  <c r="BF221"/>
  <c r="T221"/>
  <c r="R221"/>
  <c r="P221"/>
  <c r="BI218"/>
  <c r="BH218"/>
  <c r="BG218"/>
  <c r="BF218"/>
  <c r="T218"/>
  <c r="R218"/>
  <c r="P218"/>
  <c r="BI215"/>
  <c r="BH215"/>
  <c r="BG215"/>
  <c r="BF215"/>
  <c r="T215"/>
  <c r="R215"/>
  <c r="P215"/>
  <c r="BI212"/>
  <c r="BH212"/>
  <c r="BG212"/>
  <c r="BF212"/>
  <c r="T212"/>
  <c r="R212"/>
  <c r="P212"/>
  <c r="BI209"/>
  <c r="BH209"/>
  <c r="BG209"/>
  <c r="BF209"/>
  <c r="T209"/>
  <c r="R209"/>
  <c r="P209"/>
  <c r="BI206"/>
  <c r="BH206"/>
  <c r="BG206"/>
  <c r="BF206"/>
  <c r="T206"/>
  <c r="R206"/>
  <c r="P206"/>
  <c r="BI203"/>
  <c r="BH203"/>
  <c r="BG203"/>
  <c r="BF203"/>
  <c r="T203"/>
  <c r="R203"/>
  <c r="P203"/>
  <c r="BI200"/>
  <c r="BH200"/>
  <c r="BG200"/>
  <c r="BF200"/>
  <c r="T200"/>
  <c r="R200"/>
  <c r="P200"/>
  <c r="BI197"/>
  <c r="BH197"/>
  <c r="BG197"/>
  <c r="BF197"/>
  <c r="T197"/>
  <c r="R197"/>
  <c r="P197"/>
  <c r="BI194"/>
  <c r="BH194"/>
  <c r="BG194"/>
  <c r="BF194"/>
  <c r="T194"/>
  <c r="R194"/>
  <c r="P194"/>
  <c r="BI190"/>
  <c r="BH190"/>
  <c r="BG190"/>
  <c r="BF190"/>
  <c r="T190"/>
  <c r="R190"/>
  <c r="P190"/>
  <c r="BI186"/>
  <c r="BH186"/>
  <c r="BG186"/>
  <c r="BF186"/>
  <c r="T186"/>
  <c r="R186"/>
  <c r="P186"/>
  <c r="BI183"/>
  <c r="BH183"/>
  <c r="BG183"/>
  <c r="BF183"/>
  <c r="T183"/>
  <c r="R183"/>
  <c r="P183"/>
  <c r="BI180"/>
  <c r="BH180"/>
  <c r="BG180"/>
  <c r="BF180"/>
  <c r="T180"/>
  <c r="R180"/>
  <c r="P180"/>
  <c r="BI175"/>
  <c r="BH175"/>
  <c r="BG175"/>
  <c r="BF175"/>
  <c r="T175"/>
  <c r="R175"/>
  <c r="P175"/>
  <c r="BI171"/>
  <c r="BH171"/>
  <c r="BG171"/>
  <c r="BF171"/>
  <c r="T171"/>
  <c r="R171"/>
  <c r="P171"/>
  <c r="BI167"/>
  <c r="BH167"/>
  <c r="BG167"/>
  <c r="BF167"/>
  <c r="T167"/>
  <c r="R167"/>
  <c r="P167"/>
  <c r="BI163"/>
  <c r="BH163"/>
  <c r="BG163"/>
  <c r="BF163"/>
  <c r="T163"/>
  <c r="R163"/>
  <c r="P163"/>
  <c r="BI158"/>
  <c r="BH158"/>
  <c r="BG158"/>
  <c r="BF158"/>
  <c r="T158"/>
  <c r="R158"/>
  <c r="P158"/>
  <c r="BI152"/>
  <c r="BH152"/>
  <c r="BG152"/>
  <c r="BF152"/>
  <c r="T152"/>
  <c r="R152"/>
  <c r="P152"/>
  <c r="BI148"/>
  <c r="BH148"/>
  <c r="BG148"/>
  <c r="BF148"/>
  <c r="T148"/>
  <c r="R148"/>
  <c r="P148"/>
  <c r="BI144"/>
  <c r="BH144"/>
  <c r="BG144"/>
  <c r="BF144"/>
  <c r="T144"/>
  <c r="R144"/>
  <c r="P144"/>
  <c r="BI141"/>
  <c r="BH141"/>
  <c r="BG141"/>
  <c r="BF141"/>
  <c r="T141"/>
  <c r="R141"/>
  <c r="P141"/>
  <c r="BI138"/>
  <c r="BH138"/>
  <c r="BG138"/>
  <c r="BF138"/>
  <c r="T138"/>
  <c r="R138"/>
  <c r="P138"/>
  <c r="BI133"/>
  <c r="BH133"/>
  <c r="BG133"/>
  <c r="BF133"/>
  <c r="T133"/>
  <c r="R133"/>
  <c r="P133"/>
  <c r="BI130"/>
  <c r="BH130"/>
  <c r="BG130"/>
  <c r="BF130"/>
  <c r="T130"/>
  <c r="R130"/>
  <c r="P130"/>
  <c r="BI127"/>
  <c r="BH127"/>
  <c r="BG127"/>
  <c r="BF127"/>
  <c r="T127"/>
  <c r="R127"/>
  <c r="P127"/>
  <c r="BI124"/>
  <c r="BH124"/>
  <c r="BG124"/>
  <c r="BF124"/>
  <c r="T124"/>
  <c r="R124"/>
  <c r="P124"/>
  <c r="BI122"/>
  <c r="BH122"/>
  <c r="BG122"/>
  <c r="BF122"/>
  <c r="T122"/>
  <c r="R122"/>
  <c r="P122"/>
  <c r="J116"/>
  <c r="F115"/>
  <c r="F113"/>
  <c r="E111"/>
  <c r="J92"/>
  <c r="F91"/>
  <c r="F89"/>
  <c r="E87"/>
  <c r="J21"/>
  <c r="E21"/>
  <c r="J115"/>
  <c r="J20"/>
  <c r="J18"/>
  <c r="E18"/>
  <c r="F116"/>
  <c r="J17"/>
  <c r="J12"/>
  <c r="J113"/>
  <c r="E7"/>
  <c r="E109"/>
  <c i="1" r="L90"/>
  <c r="AM90"/>
  <c r="AM89"/>
  <c r="L89"/>
  <c r="AM87"/>
  <c r="L87"/>
  <c r="L85"/>
  <c r="L84"/>
  <c i="4" r="BK131"/>
  <c r="J131"/>
  <c r="BK128"/>
  <c r="J128"/>
  <c r="BK125"/>
  <c r="J125"/>
  <c r="BK122"/>
  <c r="J122"/>
  <c r="BK119"/>
  <c r="J119"/>
  <c i="3" r="J226"/>
  <c r="BK223"/>
  <c r="J220"/>
  <c r="J217"/>
  <c r="BK214"/>
  <c r="BK211"/>
  <c r="J205"/>
  <c r="J202"/>
  <c r="J199"/>
  <c r="J196"/>
  <c r="BK190"/>
  <c r="J184"/>
  <c r="BK178"/>
  <c r="BK171"/>
  <c r="J167"/>
  <c r="BK164"/>
  <c r="BK158"/>
  <c r="BK150"/>
  <c r="J146"/>
  <c r="J142"/>
  <c r="BK128"/>
  <c r="J125"/>
  <c r="J122"/>
  <c i="2" r="J255"/>
  <c r="BK252"/>
  <c r="BK249"/>
  <c r="BK243"/>
  <c r="J240"/>
  <c r="J237"/>
  <c r="BK230"/>
  <c r="BK224"/>
  <c r="J221"/>
  <c r="BK218"/>
  <c r="BK212"/>
  <c r="BK209"/>
  <c r="BK197"/>
  <c r="BK183"/>
  <c r="BK180"/>
  <c r="BK175"/>
  <c r="BK171"/>
  <c r="BK167"/>
  <c r="J158"/>
  <c r="BK148"/>
  <c r="BK144"/>
  <c r="BK141"/>
  <c r="BK138"/>
  <c r="J133"/>
  <c r="BK130"/>
  <c r="J124"/>
  <c r="J122"/>
  <c i="1" r="AS94"/>
  <c i="3" r="BK226"/>
  <c r="J223"/>
  <c r="BK220"/>
  <c r="BK209"/>
  <c r="BK202"/>
  <c r="BK193"/>
  <c r="J190"/>
  <c r="BK187"/>
  <c r="BK184"/>
  <c r="J181"/>
  <c r="J175"/>
  <c r="BK167"/>
  <c r="J161"/>
  <c r="BK154"/>
  <c r="J138"/>
  <c r="J135"/>
  <c r="BK132"/>
  <c r="BK125"/>
  <c r="BK122"/>
  <c i="2" r="J249"/>
  <c r="BK246"/>
  <c r="BK240"/>
  <c r="BK233"/>
  <c r="BK227"/>
  <c r="J215"/>
  <c r="J212"/>
  <c r="BK206"/>
  <c r="J203"/>
  <c r="BK200"/>
  <c r="BK194"/>
  <c r="J190"/>
  <c r="J186"/>
  <c r="J180"/>
  <c r="J175"/>
  <c r="J171"/>
  <c r="J167"/>
  <c r="J163"/>
  <c r="BK158"/>
  <c r="J152"/>
  <c r="J148"/>
  <c r="J144"/>
  <c r="J141"/>
  <c r="BK133"/>
  <c r="BK127"/>
  <c r="BK124"/>
  <c r="BK122"/>
  <c i="3" r="BK217"/>
  <c r="J214"/>
  <c r="J211"/>
  <c r="J209"/>
  <c r="BK205"/>
  <c r="BK199"/>
  <c r="BK196"/>
  <c r="J193"/>
  <c r="J187"/>
  <c r="BK181"/>
  <c r="J178"/>
  <c r="BK175"/>
  <c r="J171"/>
  <c r="J164"/>
  <c r="BK161"/>
  <c r="J158"/>
  <c r="J154"/>
  <c r="J150"/>
  <c r="BK146"/>
  <c r="BK142"/>
  <c r="BK138"/>
  <c r="BK135"/>
  <c r="J132"/>
  <c r="J128"/>
  <c i="2" r="BK255"/>
  <c r="J252"/>
  <c r="J246"/>
  <c r="J243"/>
  <c r="BK237"/>
  <c r="J233"/>
  <c r="J230"/>
  <c r="J227"/>
  <c r="J224"/>
  <c r="BK221"/>
  <c r="J218"/>
  <c r="BK215"/>
  <c r="J209"/>
  <c r="J206"/>
  <c r="BK203"/>
  <c r="J200"/>
  <c r="J197"/>
  <c r="J194"/>
  <c r="BK190"/>
  <c r="BK186"/>
  <c r="J183"/>
  <c r="BK163"/>
  <c r="BK152"/>
  <c r="J138"/>
  <c r="J130"/>
  <c r="J127"/>
  <c l="1" r="BK121"/>
  <c r="BK120"/>
  <c r="P121"/>
  <c r="P120"/>
  <c r="BK236"/>
  <c r="J236"/>
  <c r="J99"/>
  <c r="T236"/>
  <c i="3" r="R121"/>
  <c r="R120"/>
  <c i="2" r="T121"/>
  <c r="T120"/>
  <c r="T119"/>
  <c r="R236"/>
  <c r="R121"/>
  <c r="R120"/>
  <c r="R119"/>
  <c r="P236"/>
  <c i="3" r="BK121"/>
  <c r="J121"/>
  <c r="J98"/>
  <c r="P121"/>
  <c r="P120"/>
  <c r="T121"/>
  <c r="T120"/>
  <c r="BK208"/>
  <c r="J208"/>
  <c r="J99"/>
  <c r="P208"/>
  <c r="R208"/>
  <c r="T208"/>
  <c i="4" r="BK118"/>
  <c r="J118"/>
  <c r="J97"/>
  <c r="P118"/>
  <c r="P117"/>
  <c i="1" r="AU97"/>
  <c i="4" r="T118"/>
  <c r="T117"/>
  <c i="2" r="E85"/>
  <c r="J89"/>
  <c r="F92"/>
  <c r="BE127"/>
  <c r="BE148"/>
  <c r="BE158"/>
  <c r="BE186"/>
  <c r="BE200"/>
  <c r="BE212"/>
  <c r="BE218"/>
  <c r="BE233"/>
  <c r="BE243"/>
  <c r="BE249"/>
  <c r="BE255"/>
  <c i="3" r="F92"/>
  <c r="E109"/>
  <c r="J115"/>
  <c r="BE132"/>
  <c r="BE135"/>
  <c r="BE142"/>
  <c r="BE150"/>
  <c r="BE158"/>
  <c r="BE167"/>
  <c r="BE171"/>
  <c r="BE175"/>
  <c r="BE193"/>
  <c r="BE202"/>
  <c i="2" r="BE124"/>
  <c r="BE130"/>
  <c r="BE138"/>
  <c r="BE183"/>
  <c r="BE190"/>
  <c r="BE197"/>
  <c r="BE209"/>
  <c r="BE224"/>
  <c r="BE230"/>
  <c r="BE240"/>
  <c i="3" r="J89"/>
  <c r="BE125"/>
  <c r="BE128"/>
  <c r="BE161"/>
  <c r="BE164"/>
  <c r="BE178"/>
  <c r="BE184"/>
  <c r="BE190"/>
  <c r="BE199"/>
  <c r="BE211"/>
  <c r="BE214"/>
  <c r="BE217"/>
  <c r="BE220"/>
  <c r="BE223"/>
  <c r="BE226"/>
  <c i="2" r="J91"/>
  <c r="BE122"/>
  <c r="BE133"/>
  <c r="BE141"/>
  <c r="BE144"/>
  <c r="BE152"/>
  <c r="BE163"/>
  <c r="BE167"/>
  <c r="BE171"/>
  <c r="BE175"/>
  <c r="BE180"/>
  <c r="BE194"/>
  <c r="BE203"/>
  <c r="BE206"/>
  <c r="BE215"/>
  <c r="BE221"/>
  <c r="BE227"/>
  <c r="BE237"/>
  <c r="BE246"/>
  <c r="BE252"/>
  <c i="3" r="BE122"/>
  <c r="BE138"/>
  <c r="BE146"/>
  <c r="BE154"/>
  <c r="BE181"/>
  <c r="BE187"/>
  <c r="BE196"/>
  <c r="BE205"/>
  <c r="BE209"/>
  <c i="4" r="E85"/>
  <c r="J89"/>
  <c r="J91"/>
  <c r="F92"/>
  <c r="BE119"/>
  <c r="BE122"/>
  <c r="BE125"/>
  <c r="BE128"/>
  <c r="BE131"/>
  <c i="2" r="F35"/>
  <c i="1" r="BB95"/>
  <c i="2" r="F34"/>
  <c i="1" r="BA95"/>
  <c i="2" r="J34"/>
  <c i="1" r="AW95"/>
  <c i="2" r="F36"/>
  <c i="1" r="BC95"/>
  <c i="3" r="F37"/>
  <c i="1" r="BD96"/>
  <c i="4" r="F35"/>
  <c i="1" r="BB97"/>
  <c i="3" r="F36"/>
  <c i="1" r="BC96"/>
  <c i="3" r="F34"/>
  <c i="1" r="BA96"/>
  <c i="3" r="F35"/>
  <c i="1" r="BB96"/>
  <c i="4" r="F34"/>
  <c i="1" r="BA97"/>
  <c i="4" r="F36"/>
  <c i="1" r="BC97"/>
  <c i="2" r="F37"/>
  <c i="1" r="BD95"/>
  <c i="3" r="J34"/>
  <c i="1" r="AW96"/>
  <c i="4" r="J34"/>
  <c i="1" r="AW97"/>
  <c i="4" r="F37"/>
  <c i="1" r="BD97"/>
  <c i="3" l="1" r="P119"/>
  <c i="1" r="AU96"/>
  <c i="2" r="P119"/>
  <c i="1" r="AU95"/>
  <c i="3" r="R119"/>
  <c i="2" r="BK119"/>
  <c r="J119"/>
  <c r="J96"/>
  <c i="3" r="T119"/>
  <c i="2" r="J121"/>
  <c r="J98"/>
  <c r="J120"/>
  <c r="J97"/>
  <c i="3" r="BK120"/>
  <c r="J120"/>
  <c r="J97"/>
  <c i="4" r="BK117"/>
  <c r="J117"/>
  <c r="J96"/>
  <c i="2" r="J33"/>
  <c i="1" r="AV95"/>
  <c r="AT95"/>
  <c i="4" r="F33"/>
  <c i="1" r="AZ97"/>
  <c r="BB94"/>
  <c r="W31"/>
  <c r="BA94"/>
  <c r="W30"/>
  <c r="BC94"/>
  <c r="W32"/>
  <c i="3" r="F33"/>
  <c i="1" r="AZ96"/>
  <c r="BD94"/>
  <c r="W33"/>
  <c i="3" r="J33"/>
  <c i="1" r="AV96"/>
  <c r="AT96"/>
  <c i="2" r="F33"/>
  <c i="1" r="AZ95"/>
  <c i="4" r="J33"/>
  <c i="1" r="AV97"/>
  <c r="AT97"/>
  <c i="3" l="1" r="BK119"/>
  <c r="J119"/>
  <c i="1" r="AU94"/>
  <c i="2" r="J30"/>
  <c i="1" r="AG95"/>
  <c r="AN95"/>
  <c r="AW94"/>
  <c r="AK30"/>
  <c r="AZ94"/>
  <c r="AV94"/>
  <c r="AK29"/>
  <c i="4" r="J30"/>
  <c i="1" r="AG97"/>
  <c r="AN97"/>
  <c r="AX94"/>
  <c r="AY94"/>
  <c i="3" r="J30"/>
  <c i="1" r="AG96"/>
  <c r="AN96"/>
  <c i="3" l="1" r="J39"/>
  <c r="J96"/>
  <c i="2" r="J39"/>
  <c i="4" r="J39"/>
  <c i="1" r="W29"/>
  <c r="AG94"/>
  <c r="AK26"/>
  <c r="AK35"/>
  <c r="AT94"/>
  <c l="1" r="AN94"/>
</calcChain>
</file>

<file path=xl/sharedStrings.xml><?xml version="1.0" encoding="utf-8"?>
<sst xmlns="http://schemas.openxmlformats.org/spreadsheetml/2006/main">
  <si>
    <t>Export Komplet</t>
  </si>
  <si>
    <t/>
  </si>
  <si>
    <t>2.0</t>
  </si>
  <si>
    <t>ZAMOK</t>
  </si>
  <si>
    <t>False</t>
  </si>
  <si>
    <t>{f07e0d47-dbfc-4898-844c-4405a0d5d18c}</t>
  </si>
  <si>
    <t>0,01</t>
  </si>
  <si>
    <t>21</t>
  </si>
  <si>
    <t>15</t>
  </si>
  <si>
    <t>REKAPITULACE STAVBY</t>
  </si>
  <si>
    <t xml:space="preserve">v ---  níže se nacházejí doplnkové a pomocné údaje k sestavám  --- v</t>
  </si>
  <si>
    <t>Návod na vyplnění</t>
  </si>
  <si>
    <t>0,001</t>
  </si>
  <si>
    <t>Kód:</t>
  </si>
  <si>
    <t>2020</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</si>
  <si>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</si>
  <si>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</si>
  <si>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22 - Oprava trati v úseku Malešice - Běchovice</t>
  </si>
  <si>
    <t>KSO:</t>
  </si>
  <si>
    <t>CC-CZ:</t>
  </si>
  <si>
    <t>Místo:</t>
  </si>
  <si>
    <t xml:space="preserve"> </t>
  </si>
  <si>
    <t>Datum:</t>
  </si>
  <si>
    <t>17. 8. 2020</t>
  </si>
  <si>
    <t>Zadavatel:</t>
  </si>
  <si>
    <t>IČ:</t>
  </si>
  <si>
    <t>Ing. Aleš Bednář</t>
  </si>
  <si>
    <t>DIČ:</t>
  </si>
  <si>
    <t>Uchazeč:</t>
  </si>
  <si>
    <t>Vyplň údaj</t>
  </si>
  <si>
    <t>Projektant:</t>
  </si>
  <si>
    <t>True</t>
  </si>
  <si>
    <t>Zpracovatel:</t>
  </si>
  <si>
    <t>Jan Marušák</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</si>
  <si>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</si>
  <si>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</si>
  <si>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</si>
  <si>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</si>
  <si>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</si>
  <si>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</si>
  <si>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</si>
  <si>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</si>
  <si>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</si>
  <si>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</si>
  <si>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</si>
  <si>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</si>
  <si>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</si>
  <si>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</si>
  <si>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</si>
  <si>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</si>
  <si>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</si>
  <si>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</si>
  <si>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</si>
  <si>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</si>
  <si>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</si>
  <si>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</si>
  <si>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</si>
  <si>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</si>
  <si>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</si>
  <si>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</si>
  <si>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</si>
  <si>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</si>
  <si>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</si>
  <si>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</si>
  <si>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</si>
  <si>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</si>
  <si>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</si>
  <si>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</si>
  <si>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</si>
  <si>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</si>
  <si>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</si>
  <si>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</si>
  <si>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</si>
  <si>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</si>
  <si>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</si>
  <si>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</si>
  <si>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</si>
  <si>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</si>
  <si>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</si>
  <si>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</si>
  <si>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01</t>
  </si>
  <si>
    <t>Oprava 1.koleje Praha Malešice - Praha Běchovice</t>
  </si>
  <si>
    <t>STA</t>
  </si>
  <si>
    <t>1</t>
  </si>
  <si>
    <t>{e32a54d1-1b2e-40ac-8ee7-c0b24b2936a3}</t>
  </si>
  <si>
    <t>2</t>
  </si>
  <si>
    <t>02</t>
  </si>
  <si>
    <t>Oprava 2. koleje Praha Běchovice - Praha Malešice</t>
  </si>
  <si>
    <t>{6e27a38a-2d87-4ceb-9642-9e5541224b97}</t>
  </si>
  <si>
    <t>03</t>
  </si>
  <si>
    <t>VRN</t>
  </si>
  <si>
    <t>{6216171b-176e-48b5-ac1c-b340e6b467b4}</t>
  </si>
  <si>
    <t>KRYCÍ LIST SOUPISU PRACÍ</t>
  </si>
  <si>
    <t>Objekt:</t>
  </si>
  <si>
    <t>01 - Oprava 1.koleje Praha Malešice - Praha Běchovice</t>
  </si>
  <si>
    <t>REKAPITULACE ČLENĚNÍ SOUPISU PRACÍ</t>
  </si>
  <si>
    <t>Kód dílu - Popis</t>
  </si>
  <si>
    <t>Cena celkem [CZK]</t>
  </si>
  <si>
    <t>Náklady ze soupisu prací</t>
  </si>
  <si>
    <t>-1</t>
  </si>
  <si>
    <t>HSV - Práce a dodávky HSV</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</si>
  <si>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</si>
  <si>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</si>
  <si>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</si>
  <si>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</si>
  <si>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</si>
  <si>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</si>
  <si>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</si>
  <si>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</si>
  <si>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</si>
  <si>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</si>
  <si>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</si>
  <si>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</si>
  <si>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</si>
  <si>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</si>
  <si>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</si>
  <si>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</si>
  <si>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</si>
  <si>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</si>
  <si>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</si>
  <si>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</si>
  <si>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</si>
  <si>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5905020020</t>
  </si>
  <si>
    <t>Oprava stezky strojně s odstraněním drnu a nánosu přes 10 cm do 20 cm. Poznámka: 1. V cenách jsou započteny náklady na odtěžení nánosu stezky a rozprostření výzisku na terén nebo naložení na dopravní prostředek a úprava povrchu stezky.</t>
  </si>
  <si>
    <t>m2</t>
  </si>
  <si>
    <t>4</t>
  </si>
  <si>
    <t>-429734504</t>
  </si>
  <si>
    <t>VV</t>
  </si>
  <si>
    <t>2500</t>
  </si>
  <si>
    <t>5905035010</t>
  </si>
  <si>
    <t>Výměna KL malou těžící mechanizací mimo lavičku lože otevřené.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</si>
  <si>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m3</t>
  </si>
  <si>
    <t>-365734348</t>
  </si>
  <si>
    <t>150</t>
  </si>
  <si>
    <t>Součet</t>
  </si>
  <si>
    <t>3</t>
  </si>
  <si>
    <t>5905050060</t>
  </si>
  <si>
    <t>Souvislá výměna KL se snesením KR koleje pražce betonové rozdělení "d".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</si>
  <si>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km</t>
  </si>
  <si>
    <t>1999876912</t>
  </si>
  <si>
    <t>1,520-1,390</t>
  </si>
  <si>
    <t>M</t>
  </si>
  <si>
    <t>7499700460</t>
  </si>
  <si>
    <t xml:space="preserve">Kabely trakčního vedení, Různé TV  Geotextilie proti znečištění  pro ochranu štěrk.lože</t>
  </si>
  <si>
    <t>8</t>
  </si>
  <si>
    <t>733483488</t>
  </si>
  <si>
    <t>4*130</t>
  </si>
  <si>
    <t>5905105030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</si>
  <si>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</si>
  <si>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934905543</t>
  </si>
  <si>
    <t>(5,319-0,130)*90</t>
  </si>
  <si>
    <t>130*1,75"souvislá výměna KL</t>
  </si>
  <si>
    <t>150"ojedinělá výměna KL malou mechanizací -středy</t>
  </si>
  <si>
    <t>6</t>
  </si>
  <si>
    <t>5955101000</t>
  </si>
  <si>
    <t>Kamenivo drcené štěrk frakce 31,5/63 třídy BI</t>
  </si>
  <si>
    <t>t</t>
  </si>
  <si>
    <t>377656513</t>
  </si>
  <si>
    <t>844,15*1,8</t>
  </si>
  <si>
    <t>7</t>
  </si>
  <si>
    <t>5906015120</t>
  </si>
  <si>
    <t>Výměna pražce malou těžící mechanizací v KL otevřeném i zapuštěném pražec betonový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</si>
  <si>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kus</t>
  </si>
  <si>
    <t>1842183068</t>
  </si>
  <si>
    <t>20"jednotlivš a pod DZ</t>
  </si>
  <si>
    <t>5956213005</t>
  </si>
  <si>
    <t xml:space="preserve">Pražec betonový příčný nevystrojený  užitý SB6</t>
  </si>
  <si>
    <t>-67560334</t>
  </si>
  <si>
    <t>Neoceňovat dodá ST Phaz</t>
  </si>
  <si>
    <t>20</t>
  </si>
  <si>
    <t>9</t>
  </si>
  <si>
    <t>5907015020</t>
  </si>
  <si>
    <t>Ojedinělá výměna kolejnic stávající upevnění tv. R65 rozdělení "d".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</si>
  <si>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m</t>
  </si>
  <si>
    <t>895035741</t>
  </si>
  <si>
    <t>250"na vložky</t>
  </si>
  <si>
    <t>8*2*5"LIS 5m</t>
  </si>
  <si>
    <t>10</t>
  </si>
  <si>
    <t>5907020020</t>
  </si>
  <si>
    <t>Souvislá výměna kolejnic stávající upevnění tv. R65 rozdělení "d".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</si>
  <si>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-1390050504</t>
  </si>
  <si>
    <t>Výměna kol. R65 a UIC 60</t>
  </si>
  <si>
    <t>(2306-731)*2</t>
  </si>
  <si>
    <t>(3757-3270)*2</t>
  </si>
  <si>
    <t>(4950-4200)"1pas</t>
  </si>
  <si>
    <t>11</t>
  </si>
  <si>
    <t>5957201005</t>
  </si>
  <si>
    <t>Kolejnice užité tv. R65</t>
  </si>
  <si>
    <t>-322486805</t>
  </si>
  <si>
    <t>500</t>
  </si>
  <si>
    <t>120"z výzisku na vložky</t>
  </si>
  <si>
    <t>12</t>
  </si>
  <si>
    <t>5957201000</t>
  </si>
  <si>
    <t>Kolejnice užité tv. UIC60</t>
  </si>
  <si>
    <t>639402882</t>
  </si>
  <si>
    <t>1200</t>
  </si>
  <si>
    <t>13</t>
  </si>
  <si>
    <t>5957104005</t>
  </si>
  <si>
    <t>Kolejnicové pásy třídy R260 tv. 60 E2 délky 75 metrů</t>
  </si>
  <si>
    <t>1931275426</t>
  </si>
  <si>
    <t>39</t>
  </si>
  <si>
    <t>14</t>
  </si>
  <si>
    <t>5957116080</t>
  </si>
  <si>
    <t>Lepený izolovaný styk tv. UIC60 délky 5,00 m</t>
  </si>
  <si>
    <t>-157251206</t>
  </si>
  <si>
    <t>16</t>
  </si>
  <si>
    <t>5907040020</t>
  </si>
  <si>
    <t>Posun kolejnic před svařováním tv. R65. Poznámka: 1. V cenách jsou započteny náklady na přizdvižení a posun kolejnice. Položka se použije v případě krácení deformovaných konců kolejnic před svařováním. 2. V cenách nejsou obsaženy náklady na demontáž a montáž upevňovadel. Položku nelze použít pro posun z důvodu úpravy dilatačních spár před svařováním.</t>
  </si>
  <si>
    <t>298389980</t>
  </si>
  <si>
    <t>(3950-3757)*2</t>
  </si>
  <si>
    <t>4950-4200"1pas</t>
  </si>
  <si>
    <t>(6050-4950)*2</t>
  </si>
  <si>
    <t>5907050110</t>
  </si>
  <si>
    <t>Dělení kolejnic kyslíkem tv. UIC60 nebo R65. Poznámka: 1. V cenách jsou započteny náklady na manipulaci, podložení, označení a provedení řezu kolejnice.</t>
  </si>
  <si>
    <t>1061195638</t>
  </si>
  <si>
    <t>350*2</t>
  </si>
  <si>
    <t>17</t>
  </si>
  <si>
    <t>5908050010</t>
  </si>
  <si>
    <t>Výměna upevnění podkladnicového komplety a pryžová podložka. Poznámka: 1. V cenách jsou započteny náklady na demontáž, výměnu a montáž, ošetření součástí mazivem a naložení výzisku na dopravní prostředek. 2. V cenách nejsou obsaženy náklady na vrtání pražce a dodávku materiálu.</t>
  </si>
  <si>
    <t>úl.pl.</t>
  </si>
  <si>
    <t>1431061410</t>
  </si>
  <si>
    <t>5319/25*41*2+1,68</t>
  </si>
  <si>
    <t>18</t>
  </si>
  <si>
    <t>5958158020</t>
  </si>
  <si>
    <t>Podložka pryžová pod patu kolejnice R65 183/151/6</t>
  </si>
  <si>
    <t>764047700</t>
  </si>
  <si>
    <t>17448</t>
  </si>
  <si>
    <t>19</t>
  </si>
  <si>
    <t>5958128010</t>
  </si>
  <si>
    <t>Komplety ŽS 4 (šroub RS 1, matice M 24, podložka Fe6, svěrka ŽS4)</t>
  </si>
  <si>
    <t>1780802956</t>
  </si>
  <si>
    <t>17448*2</t>
  </si>
  <si>
    <t>-328"pružné up.</t>
  </si>
  <si>
    <t>5958128005</t>
  </si>
  <si>
    <t>Komplety Skl 24 (šroub RS 0, matice M 22, podložka Uls 6)</t>
  </si>
  <si>
    <t>-2128890103</t>
  </si>
  <si>
    <t>328</t>
  </si>
  <si>
    <t>5909032020</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</si>
  <si>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</si>
  <si>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1778650202</t>
  </si>
  <si>
    <t>6,050-0,731</t>
  </si>
  <si>
    <t>22</t>
  </si>
  <si>
    <t>5910020020</t>
  </si>
  <si>
    <t>Svařování kolejnic termitem plný předehřev standardní spára svar sériový tv. R65.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</si>
  <si>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svar</t>
  </si>
  <si>
    <t>-1905908</t>
  </si>
  <si>
    <t>200</t>
  </si>
  <si>
    <t>23</t>
  </si>
  <si>
    <t>5910020310</t>
  </si>
  <si>
    <t>Svařování kolejnic termitem plný předehřev standardní spára svar přechodový tv. R65/UIC60.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</si>
  <si>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1647902273</t>
  </si>
  <si>
    <t>24</t>
  </si>
  <si>
    <t>5910035020</t>
  </si>
  <si>
    <t>Dosažení dovolené upínací teploty v BK prodloužením kolejnicového pásu v koleji tv. R65.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</si>
  <si>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1807832042</t>
  </si>
  <si>
    <t>25</t>
  </si>
  <si>
    <t>5910040220</t>
  </si>
  <si>
    <t>Umožnění volné dilatace kolejnice bez demontáže nebo montáže upevňovadel s osazením a odstraněním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</si>
  <si>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-1876756262</t>
  </si>
  <si>
    <t>(6050-731)*2</t>
  </si>
  <si>
    <t>26</t>
  </si>
  <si>
    <t>5910136010</t>
  </si>
  <si>
    <t>Montáž pražcové kotvy v koleji. Poznámka: 1. V cenách jsou započteny náklady na odstranění kameniva, montáž, ošetření součásti mazivem a úpravu kameniva. 2. V cenách nejsou obsaženy náklady na dodávku materiálu.</t>
  </si>
  <si>
    <t>-111710209</t>
  </si>
  <si>
    <t>((6050-5915)/25*41)/3+0,2</t>
  </si>
  <si>
    <t>27</t>
  </si>
  <si>
    <t>5960101010</t>
  </si>
  <si>
    <t>Pražcové kotvy TDHB pro pražec betonový SB 6</t>
  </si>
  <si>
    <t>1144555559</t>
  </si>
  <si>
    <t>74</t>
  </si>
  <si>
    <t>28</t>
  </si>
  <si>
    <t>5913070010</t>
  </si>
  <si>
    <t>Demontáž betonové přejezdové konstrukce část vnější a vnitřní bez závěrných zídek. Poznámka: 1. V cenách jsou započteny náklady na demontáž konstrukce a naložení na dopravní prostředek.</t>
  </si>
  <si>
    <t>-1006647128</t>
  </si>
  <si>
    <t>29</t>
  </si>
  <si>
    <t>5913075010</t>
  </si>
  <si>
    <t>Montáž betonové přejezdové konstrukce část vnější a vnitřní bez závěrných zídek. Poznámka: 1. V cenách jsou započteny náklady na montáž konstrukce. 2. V cenách nejsou obsaženy náklady na dodávku materiálu.</t>
  </si>
  <si>
    <t>1305274847</t>
  </si>
  <si>
    <t>30</t>
  </si>
  <si>
    <t>5914020020</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</si>
  <si>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</si>
  <si>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1698635702</t>
  </si>
  <si>
    <t>5500</t>
  </si>
  <si>
    <t>31</t>
  </si>
  <si>
    <t>5915015010</t>
  </si>
  <si>
    <t>Svahování zemního tělesa železničního spodku v náspu. Poznámka: 1. V cenách jsou započteny náklady na svahování železničního tělesa a uložení výzisku na terén nebo naložení na dopravní prostředek.</t>
  </si>
  <si>
    <t>1279845990</t>
  </si>
  <si>
    <t>2000</t>
  </si>
  <si>
    <t>32</t>
  </si>
  <si>
    <t>5999010020</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</si>
  <si>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</si>
  <si>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-166750770</t>
  </si>
  <si>
    <t>130/20*12,5</t>
  </si>
  <si>
    <t>33</t>
  </si>
  <si>
    <t>5999015020</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</si>
  <si>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vedení.</t>
  </si>
  <si>
    <t>921260460</t>
  </si>
  <si>
    <t>OST</t>
  </si>
  <si>
    <t>Ostatní</t>
  </si>
  <si>
    <t>34</t>
  </si>
  <si>
    <t>7497351560</t>
  </si>
  <si>
    <t>Montáž přímého ukolejnění na elektrizovaných tratích nebo v kolejových obvodech</t>
  </si>
  <si>
    <t>512</t>
  </si>
  <si>
    <t>363691329</t>
  </si>
  <si>
    <t>(6050-731)/50+0,3+0,32</t>
  </si>
  <si>
    <t>35</t>
  </si>
  <si>
    <t>7497371630</t>
  </si>
  <si>
    <t>Demontáže zařízení trakčního vedení svodu propojení nebo ukolejnění na elektrizovaných tratích nebo v kolejových obvodech - demontáž stávajícího zařízení se všemi pomocnými doplňujícími úpravami</t>
  </si>
  <si>
    <t>1798499637</t>
  </si>
  <si>
    <t>107</t>
  </si>
  <si>
    <t>36</t>
  </si>
  <si>
    <t>7594105010</t>
  </si>
  <si>
    <t>Odpojení a zpětné připojení lan propojovacích jednoho stykového transformátoru - včetně odpojení a připevnění lanového propojení na pražce nebo montážní trámky</t>
  </si>
  <si>
    <t>-1323018581</t>
  </si>
  <si>
    <t>37</t>
  </si>
  <si>
    <t>9902300100</t>
  </si>
  <si>
    <t>Doprava jednosměrná (např. nakupovaného materiálu)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</si>
  <si>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1741391657</t>
  </si>
  <si>
    <t>2900</t>
  </si>
  <si>
    <t>38</t>
  </si>
  <si>
    <t>9902300400</t>
  </si>
  <si>
    <t>Doprava jednosměrná (např. nakupovaného materiálu) mechanizací o nosnosti přes 3,5 t sypanin (kameniva, písku, suti, dlažebních kostek,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</si>
  <si>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-332885181</t>
  </si>
  <si>
    <t>43"komplety</t>
  </si>
  <si>
    <t>9902300600</t>
  </si>
  <si>
    <t>Doprava jednosměrná (např. nakupovaného materiálu) mechanizací o nosnosti přes 3,5 t sypanin (kameniva, písku, suti, dlažebních kostek,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</si>
  <si>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1935281420</t>
  </si>
  <si>
    <t>1597,47"štěrk</t>
  </si>
  <si>
    <t>40</t>
  </si>
  <si>
    <t>9903200100</t>
  </si>
  <si>
    <t>Přeprava mechanizace na místo prováděných prací o hmotnosti přes 12 t přes 50 do 100 km . Poznámka: 1. Ceny jsou určeny pro dopravu mechanizmů na místo prováděných prací po silnici i po kolejích.2. V ceně jsou započteny i náklady na zpáteční cestu dopravního prostředku. Měrnou jednotkou je kus přepravovaného stroje.</t>
  </si>
  <si>
    <t>-1850350153</t>
  </si>
  <si>
    <t>02 - Oprava 2. koleje Praha Běchovice - Praha Malešice</t>
  </si>
  <si>
    <t>-13530418</t>
  </si>
  <si>
    <t>1815966719</t>
  </si>
  <si>
    <t>-994492590</t>
  </si>
  <si>
    <t>5,385*90"pro ASP</t>
  </si>
  <si>
    <t>30"výměna KL</t>
  </si>
  <si>
    <t>-1045235775</t>
  </si>
  <si>
    <t>514,65*1,8</t>
  </si>
  <si>
    <t>-13380643</t>
  </si>
  <si>
    <t>10"jednotlivě</t>
  </si>
  <si>
    <t>593117379</t>
  </si>
  <si>
    <t>234378745</t>
  </si>
  <si>
    <t>400"na vložky</t>
  </si>
  <si>
    <t>484443446</t>
  </si>
  <si>
    <t>400"z výzisku na vložky</t>
  </si>
  <si>
    <t>1578066192</t>
  </si>
  <si>
    <t>5907030020</t>
  </si>
  <si>
    <t>Záměna kolejnic stávající upevnění tv. R65 rozdělení "d".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</si>
  <si>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-137472995</t>
  </si>
  <si>
    <t>3380-3260</t>
  </si>
  <si>
    <t>3810-3560</t>
  </si>
  <si>
    <t>94316517</t>
  </si>
  <si>
    <t>(6070-5890)*2</t>
  </si>
  <si>
    <t>1880017553</t>
  </si>
  <si>
    <t>1425979379</t>
  </si>
  <si>
    <t>(6070-731)/25*41*2+0,08</t>
  </si>
  <si>
    <t>243712002</t>
  </si>
  <si>
    <t>17512</t>
  </si>
  <si>
    <t>-554937164</t>
  </si>
  <si>
    <t>17512*2</t>
  </si>
  <si>
    <t>-1536611126</t>
  </si>
  <si>
    <t>-1202488097</t>
  </si>
  <si>
    <t>6,070-0,731</t>
  </si>
  <si>
    <t>-1937990103</t>
  </si>
  <si>
    <t>100*2</t>
  </si>
  <si>
    <t>-514652360</t>
  </si>
  <si>
    <t>-1024022553</t>
  </si>
  <si>
    <t>(6070-731)*2</t>
  </si>
  <si>
    <t>-413944355</t>
  </si>
  <si>
    <t>((6070-5910)/25*41)/3+0,533</t>
  </si>
  <si>
    <t>627225115</t>
  </si>
  <si>
    <t>88</t>
  </si>
  <si>
    <t>-457851731</t>
  </si>
  <si>
    <t>2146235410</t>
  </si>
  <si>
    <t>-1867405241</t>
  </si>
  <si>
    <t>-2035468055</t>
  </si>
  <si>
    <t>-1426779441</t>
  </si>
  <si>
    <t>(6116-731)/50+0,3</t>
  </si>
  <si>
    <t>-1186219036</t>
  </si>
  <si>
    <t>108</t>
  </si>
  <si>
    <t>-1665369539</t>
  </si>
  <si>
    <t>557471244</t>
  </si>
  <si>
    <t>1200"zemina, vložky</t>
  </si>
  <si>
    <t>2040631811</t>
  </si>
  <si>
    <t>1686875397</t>
  </si>
  <si>
    <t>926,37"štěrk</t>
  </si>
  <si>
    <t>-895589413</t>
  </si>
  <si>
    <t>03 - VRN</t>
  </si>
  <si>
    <t>VRN - Vedlejší rozpočtové náklady</t>
  </si>
  <si>
    <t>Vedlejší rozpočtové náklady</t>
  </si>
  <si>
    <t>021211001</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</si>
  <si>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</si>
  <si>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-552747587</t>
  </si>
  <si>
    <t>022111011</t>
  </si>
  <si>
    <t>Geodetické práce Kontrola PPK při směrové a výškové úpravě koleje zaměřením APK trať dvoukolejná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</si>
  <si>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33156720</t>
  </si>
  <si>
    <t>5,319+5,339</t>
  </si>
  <si>
    <t>022121001</t>
  </si>
  <si>
    <t xml:space="preserve">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</si>
  <si>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soubor</t>
  </si>
  <si>
    <t>-670623698</t>
  </si>
  <si>
    <t>031101031</t>
  </si>
  <si>
    <t>Zařízení a vybavení staveniště vyjma dále jmenované práce včetně opatření na ochranu sousedních pozemků, včetně opatření na ochranu sousedních pozemků, informační tabule, dopravního značení na staveništi aj. při velikosti nákladů přes 5 do 20 mil. Kč</t>
  </si>
  <si>
    <t>142793850</t>
  </si>
  <si>
    <t>1"zařízení staveniště</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</si>
  <si>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</si>
  <si>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</si>
  <si>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2010415479</t>
  </si>
  <si>
    <t>1"strážní služba</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</si>
</sst>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7" fillId="0" borderId="0" applyNumberFormat="0" applyFill="0" applyBorder="0" applyAlignment="0" applyProtection="0"/>
  </cellStyleXfs>
  <cellXfs count="28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4"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5" fillId="0" borderId="22" xfId="0" applyFont="1" applyBorder="1" applyAlignment="1" applyProtection="1">
      <alignment horizontal="center" vertical="center"/>
    </xf>
    <xf numFmtId="49" fontId="35" fillId="0" borderId="22" xfId="0" applyNumberFormat="1" applyFont="1" applyBorder="1" applyAlignment="1" applyProtection="1">
      <alignment horizontal="left" vertical="center" wrapText="1"/>
    </xf>
    <xf numFmtId="0" fontId="35" fillId="0" borderId="22" xfId="0" applyFont="1" applyBorder="1" applyAlignment="1" applyProtection="1">
      <alignment horizontal="left" vertical="center" wrapText="1"/>
    </xf>
    <xf numFmtId="0" fontId="35" fillId="0" borderId="22" xfId="0" applyFont="1" applyBorder="1" applyAlignment="1" applyProtection="1">
      <alignment horizontal="center" vertical="center" wrapText="1"/>
    </xf>
    <xf numFmtId="167" fontId="35" fillId="0" borderId="22" xfId="0" applyNumberFormat="1" applyFont="1" applyBorder="1" applyAlignment="1" applyProtection="1">
      <alignment vertical="center"/>
    </xf>
    <xf numFmtId="4" fontId="35" fillId="2" borderId="22" xfId="0" applyNumberFormat="1" applyFont="1" applyFill="1" applyBorder="1" applyAlignment="1" applyProtection="1">
      <alignment vertical="center"/>
      <protection locked="0"/>
    </xf>
    <xf numFmtId="4" fontId="35" fillId="0" borderId="22" xfId="0" applyNumberFormat="1" applyFont="1" applyBorder="1" applyAlignment="1" applyProtection="1">
      <alignment vertical="center"/>
    </xf>
    <xf numFmtId="0" fontId="36" fillId="0" borderId="22" xfId="0" applyFont="1" applyBorder="1" applyAlignment="1" applyProtection="1">
      <alignment vertical="center"/>
    </xf>
    <xf numFmtId="0" fontId="36" fillId="0" borderId="3" xfId="0" applyFont="1" applyBorder="1" applyAlignment="1">
      <alignment vertical="center"/>
    </xf>
    <xf numFmtId="0" fontId="35" fillId="2" borderId="14"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32" t="s">
        <v>19</v>
      </c>
      <c r="AL7" s="22"/>
      <c r="AM7" s="22"/>
      <c r="AN7" s="27" t="s">
        <v>1</v>
      </c>
      <c r="AO7" s="22"/>
      <c r="AP7" s="22"/>
      <c r="AQ7" s="22"/>
      <c r="AR7" s="20"/>
      <c r="BE7" s="31"/>
      <c r="BS7" s="17" t="s">
        <v>6</v>
      </c>
    </row>
    <row r="8" s="1" customFormat="1" ht="12" customHeight="1">
      <c r="B8" s="21"/>
      <c r="C8" s="22"/>
      <c r="D8" s="32"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22</v>
      </c>
      <c r="AL8" s="22"/>
      <c r="AM8" s="22"/>
      <c r="AN8" s="33" t="s">
        <v>23</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25</v>
      </c>
      <c r="AL10" s="22"/>
      <c r="AM10" s="22"/>
      <c r="AN10" s="27" t="s">
        <v>1</v>
      </c>
      <c r="AO10" s="22"/>
      <c r="AP10" s="22"/>
      <c r="AQ10" s="22"/>
      <c r="AR10" s="20"/>
      <c r="BE10" s="31"/>
      <c r="BS10" s="17" t="s">
        <v>6</v>
      </c>
    </row>
    <row r="11" s="1" customFormat="1" ht="18.48" customHeight="1">
      <c r="B11" s="21"/>
      <c r="C11" s="22"/>
      <c r="D11" s="22"/>
      <c r="E11" s="27" t="s">
        <v>26</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27</v>
      </c>
      <c r="AL11" s="22"/>
      <c r="AM11" s="22"/>
      <c r="AN11" s="27" t="s">
        <v>1</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28</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25</v>
      </c>
      <c r="AL13" s="22"/>
      <c r="AM13" s="22"/>
      <c r="AN13" s="34" t="s">
        <v>29</v>
      </c>
      <c r="AO13" s="22"/>
      <c r="AP13" s="22"/>
      <c r="AQ13" s="22"/>
      <c r="AR13" s="20"/>
      <c r="BE13" s="31"/>
      <c r="BS13" s="17" t="s">
        <v>6</v>
      </c>
    </row>
    <row r="14">
      <c r="B14" s="21"/>
      <c r="C14" s="22"/>
      <c r="D14" s="22"/>
      <c r="E14" s="34" t="s">
        <v>29</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27</v>
      </c>
      <c r="AL14" s="22"/>
      <c r="AM14" s="22"/>
      <c r="AN14" s="34" t="s">
        <v>29</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30</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25</v>
      </c>
      <c r="AL16" s="22"/>
      <c r="AM16" s="22"/>
      <c r="AN16" s="27" t="s">
        <v>1</v>
      </c>
      <c r="AO16" s="22"/>
      <c r="AP16" s="22"/>
      <c r="AQ16" s="22"/>
      <c r="AR16" s="20"/>
      <c r="BE16" s="31"/>
      <c r="BS16" s="17" t="s">
        <v>4</v>
      </c>
    </row>
    <row r="17" s="1" customFormat="1" ht="18.48" customHeight="1">
      <c r="B17" s="21"/>
      <c r="C17" s="22"/>
      <c r="D17" s="22"/>
      <c r="E17" s="27" t="s">
        <v>21</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27</v>
      </c>
      <c r="AL17" s="22"/>
      <c r="AM17" s="22"/>
      <c r="AN17" s="27" t="s">
        <v>1</v>
      </c>
      <c r="AO17" s="22"/>
      <c r="AP17" s="22"/>
      <c r="AQ17" s="22"/>
      <c r="AR17" s="20"/>
      <c r="BE17" s="31"/>
      <c r="BS17" s="17" t="s">
        <v>31</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32</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25</v>
      </c>
      <c r="AL19" s="22"/>
      <c r="AM19" s="22"/>
      <c r="AN19" s="27" t="s">
        <v>1</v>
      </c>
      <c r="AO19" s="22"/>
      <c r="AP19" s="22"/>
      <c r="AQ19" s="22"/>
      <c r="AR19" s="20"/>
      <c r="BE19" s="31"/>
      <c r="BS19" s="17" t="s">
        <v>6</v>
      </c>
    </row>
    <row r="20" s="1" customFormat="1" ht="18.48" customHeight="1">
      <c r="B20" s="21"/>
      <c r="C20" s="22"/>
      <c r="D20" s="22"/>
      <c r="E20" s="27" t="s">
        <v>33</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27</v>
      </c>
      <c r="AL20" s="22"/>
      <c r="AM20" s="22"/>
      <c r="AN20" s="27" t="s">
        <v>1</v>
      </c>
      <c r="AO20" s="22"/>
      <c r="AP20" s="22"/>
      <c r="AQ20" s="22"/>
      <c r="AR20" s="20"/>
      <c r="BE20" s="31"/>
      <c r="BS20" s="17" t="s">
        <v>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34</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16.5" customHeight="1">
      <c r="B23" s="21"/>
      <c r="C23" s="22"/>
      <c r="D23" s="22"/>
      <c r="E23" s="36" t="s">
        <v>1</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35</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ROUND(AG94,2)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36</v>
      </c>
      <c r="M28" s="45"/>
      <c r="N28" s="45"/>
      <c r="O28" s="45"/>
      <c r="P28" s="45"/>
      <c r="Q28" s="40"/>
      <c r="R28" s="40"/>
      <c r="S28" s="40"/>
      <c r="T28" s="40"/>
      <c r="U28" s="40"/>
      <c r="V28" s="40"/>
      <c r="W28" s="45" t="s">
        <v>37</v>
      </c>
      <c r="X28" s="45"/>
      <c r="Y28" s="45"/>
      <c r="Z28" s="45"/>
      <c r="AA28" s="45"/>
      <c r="AB28" s="45"/>
      <c r="AC28" s="45"/>
      <c r="AD28" s="45"/>
      <c r="AE28" s="45"/>
      <c r="AF28" s="40"/>
      <c r="AG28" s="40"/>
      <c r="AH28" s="40"/>
      <c r="AI28" s="40"/>
      <c r="AJ28" s="40"/>
      <c r="AK28" s="45" t="s">
        <v>38</v>
      </c>
      <c r="AL28" s="45"/>
      <c r="AM28" s="45"/>
      <c r="AN28" s="45"/>
      <c r="AO28" s="45"/>
      <c r="AP28" s="40"/>
      <c r="AQ28" s="40"/>
      <c r="AR28" s="44"/>
      <c r="BE28" s="31"/>
    </row>
    <row r="29" s="3" customFormat="1" ht="14.4" customHeight="1">
      <c r="A29" s="3"/>
      <c r="B29" s="46"/>
      <c r="C29" s="47"/>
      <c r="D29" s="32" t="s">
        <v>39</v>
      </c>
      <c r="E29" s="47"/>
      <c r="F29" s="32" t="s">
        <v>40</v>
      </c>
      <c r="G29" s="47"/>
      <c r="H29" s="47"/>
      <c r="I29" s="47"/>
      <c r="J29" s="47"/>
      <c r="K29" s="47"/>
      <c r="L29" s="48">
        <v>0.20999999999999999</v>
      </c>
      <c r="M29" s="47"/>
      <c r="N29" s="47"/>
      <c r="O29" s="47"/>
      <c r="P29" s="47"/>
      <c r="Q29" s="47"/>
      <c r="R29" s="47"/>
      <c r="S29" s="47"/>
      <c r="T29" s="47"/>
      <c r="U29" s="47"/>
      <c r="V29" s="47"/>
      <c r="W29" s="49">
        <f>ROUND(AZ94, 2)</f>
        <v>0</v>
      </c>
      <c r="X29" s="47"/>
      <c r="Y29" s="47"/>
      <c r="Z29" s="47"/>
      <c r="AA29" s="47"/>
      <c r="AB29" s="47"/>
      <c r="AC29" s="47"/>
      <c r="AD29" s="47"/>
      <c r="AE29" s="47"/>
      <c r="AF29" s="47"/>
      <c r="AG29" s="47"/>
      <c r="AH29" s="47"/>
      <c r="AI29" s="47"/>
      <c r="AJ29" s="47"/>
      <c r="AK29" s="49">
        <f>ROUND(AV94, 2)</f>
        <v>0</v>
      </c>
      <c r="AL29" s="47"/>
      <c r="AM29" s="47"/>
      <c r="AN29" s="47"/>
      <c r="AO29" s="47"/>
      <c r="AP29" s="47"/>
      <c r="AQ29" s="47"/>
      <c r="AR29" s="50"/>
      <c r="BE29" s="51"/>
    </row>
    <row r="30" s="3" customFormat="1" ht="14.4" customHeight="1">
      <c r="A30" s="3"/>
      <c r="B30" s="46"/>
      <c r="C30" s="47"/>
      <c r="D30" s="47"/>
      <c r="E30" s="47"/>
      <c r="F30" s="32" t="s">
        <v>41</v>
      </c>
      <c r="G30" s="47"/>
      <c r="H30" s="47"/>
      <c r="I30" s="47"/>
      <c r="J30" s="47"/>
      <c r="K30" s="47"/>
      <c r="L30" s="48">
        <v>0.14999999999999999</v>
      </c>
      <c r="M30" s="47"/>
      <c r="N30" s="47"/>
      <c r="O30" s="47"/>
      <c r="P30" s="47"/>
      <c r="Q30" s="47"/>
      <c r="R30" s="47"/>
      <c r="S30" s="47"/>
      <c r="T30" s="47"/>
      <c r="U30" s="47"/>
      <c r="V30" s="47"/>
      <c r="W30" s="49">
        <f>ROUND(BA94, 2)</f>
        <v>0</v>
      </c>
      <c r="X30" s="47"/>
      <c r="Y30" s="47"/>
      <c r="Z30" s="47"/>
      <c r="AA30" s="47"/>
      <c r="AB30" s="47"/>
      <c r="AC30" s="47"/>
      <c r="AD30" s="47"/>
      <c r="AE30" s="47"/>
      <c r="AF30" s="47"/>
      <c r="AG30" s="47"/>
      <c r="AH30" s="47"/>
      <c r="AI30" s="47"/>
      <c r="AJ30" s="47"/>
      <c r="AK30" s="49">
        <f>ROUND(AW94, 2)</f>
        <v>0</v>
      </c>
      <c r="AL30" s="47"/>
      <c r="AM30" s="47"/>
      <c r="AN30" s="47"/>
      <c r="AO30" s="47"/>
      <c r="AP30" s="47"/>
      <c r="AQ30" s="47"/>
      <c r="AR30" s="50"/>
      <c r="BE30" s="51"/>
    </row>
    <row r="31" hidden="1" s="3" customFormat="1" ht="14.4" customHeight="1">
      <c r="A31" s="3"/>
      <c r="B31" s="46"/>
      <c r="C31" s="47"/>
      <c r="D31" s="47"/>
      <c r="E31" s="47"/>
      <c r="F31" s="32" t="s">
        <v>42</v>
      </c>
      <c r="G31" s="47"/>
      <c r="H31" s="47"/>
      <c r="I31" s="47"/>
      <c r="J31" s="47"/>
      <c r="K31" s="47"/>
      <c r="L31" s="48">
        <v>0.20999999999999999</v>
      </c>
      <c r="M31" s="47"/>
      <c r="N31" s="47"/>
      <c r="O31" s="47"/>
      <c r="P31" s="47"/>
      <c r="Q31" s="47"/>
      <c r="R31" s="47"/>
      <c r="S31" s="47"/>
      <c r="T31" s="47"/>
      <c r="U31" s="47"/>
      <c r="V31" s="47"/>
      <c r="W31" s="49">
        <f>ROUND(BB94,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43</v>
      </c>
      <c r="G32" s="47"/>
      <c r="H32" s="47"/>
      <c r="I32" s="47"/>
      <c r="J32" s="47"/>
      <c r="K32" s="47"/>
      <c r="L32" s="48">
        <v>0.14999999999999999</v>
      </c>
      <c r="M32" s="47"/>
      <c r="N32" s="47"/>
      <c r="O32" s="47"/>
      <c r="P32" s="47"/>
      <c r="Q32" s="47"/>
      <c r="R32" s="47"/>
      <c r="S32" s="47"/>
      <c r="T32" s="47"/>
      <c r="U32" s="47"/>
      <c r="V32" s="47"/>
      <c r="W32" s="49">
        <f>ROUND(BC94,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44</v>
      </c>
      <c r="G33" s="47"/>
      <c r="H33" s="47"/>
      <c r="I33" s="47"/>
      <c r="J33" s="47"/>
      <c r="K33" s="47"/>
      <c r="L33" s="48">
        <v>0</v>
      </c>
      <c r="M33" s="47"/>
      <c r="N33" s="47"/>
      <c r="O33" s="47"/>
      <c r="P33" s="47"/>
      <c r="Q33" s="47"/>
      <c r="R33" s="47"/>
      <c r="S33" s="47"/>
      <c r="T33" s="47"/>
      <c r="U33" s="47"/>
      <c r="V33" s="47"/>
      <c r="W33" s="49">
        <f>ROUND(BD94, 2)</f>
        <v>0</v>
      </c>
      <c r="X33" s="47"/>
      <c r="Y33" s="47"/>
      <c r="Z33" s="47"/>
      <c r="AA33" s="47"/>
      <c r="AB33" s="47"/>
      <c r="AC33" s="47"/>
      <c r="AD33" s="47"/>
      <c r="AE33" s="47"/>
      <c r="AF33" s="47"/>
      <c r="AG33" s="47"/>
      <c r="AH33" s="47"/>
      <c r="AI33" s="47"/>
      <c r="AJ33" s="47"/>
      <c r="AK33" s="49">
        <v>0</v>
      </c>
      <c r="AL33" s="47"/>
      <c r="AM33" s="47"/>
      <c r="AN33" s="47"/>
      <c r="AO33" s="47"/>
      <c r="AP33" s="47"/>
      <c r="AQ33" s="47"/>
      <c r="AR33" s="50"/>
      <c r="BE33" s="51"/>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1"/>
    </row>
    <row r="35" s="2" customFormat="1" ht="25.92" customHeight="1">
      <c r="A35" s="38"/>
      <c r="B35" s="39"/>
      <c r="C35" s="52"/>
      <c r="D35" s="53" t="s">
        <v>45</v>
      </c>
      <c r="E35" s="54"/>
      <c r="F35" s="54"/>
      <c r="G35" s="54"/>
      <c r="H35" s="54"/>
      <c r="I35" s="54"/>
      <c r="J35" s="54"/>
      <c r="K35" s="54"/>
      <c r="L35" s="54"/>
      <c r="M35" s="54"/>
      <c r="N35" s="54"/>
      <c r="O35" s="54"/>
      <c r="P35" s="54"/>
      <c r="Q35" s="54"/>
      <c r="R35" s="54"/>
      <c r="S35" s="54"/>
      <c r="T35" s="55" t="s">
        <v>46</v>
      </c>
      <c r="U35" s="54"/>
      <c r="V35" s="54"/>
      <c r="W35" s="54"/>
      <c r="X35" s="56" t="s">
        <v>47</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14.4" customHeight="1">
      <c r="A37" s="38"/>
      <c r="B37" s="39"/>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4"/>
      <c r="BE37" s="38"/>
    </row>
    <row r="38"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59"/>
      <c r="C49" s="60"/>
      <c r="D49" s="61" t="s">
        <v>48</v>
      </c>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1" t="s">
        <v>49</v>
      </c>
      <c r="AI49" s="62"/>
      <c r="AJ49" s="62"/>
      <c r="AK49" s="62"/>
      <c r="AL49" s="62"/>
      <c r="AM49" s="62"/>
      <c r="AN49" s="62"/>
      <c r="AO49" s="62"/>
      <c r="AP49" s="60"/>
      <c r="AQ49" s="60"/>
      <c r="AR49" s="63"/>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38"/>
      <c r="B60" s="39"/>
      <c r="C60" s="40"/>
      <c r="D60" s="64" t="s">
        <v>50</v>
      </c>
      <c r="E60" s="42"/>
      <c r="F60" s="42"/>
      <c r="G60" s="42"/>
      <c r="H60" s="42"/>
      <c r="I60" s="42"/>
      <c r="J60" s="42"/>
      <c r="K60" s="42"/>
      <c r="L60" s="42"/>
      <c r="M60" s="42"/>
      <c r="N60" s="42"/>
      <c r="O60" s="42"/>
      <c r="P60" s="42"/>
      <c r="Q60" s="42"/>
      <c r="R60" s="42"/>
      <c r="S60" s="42"/>
      <c r="T60" s="42"/>
      <c r="U60" s="42"/>
      <c r="V60" s="64" t="s">
        <v>51</v>
      </c>
      <c r="W60" s="42"/>
      <c r="X60" s="42"/>
      <c r="Y60" s="42"/>
      <c r="Z60" s="42"/>
      <c r="AA60" s="42"/>
      <c r="AB60" s="42"/>
      <c r="AC60" s="42"/>
      <c r="AD60" s="42"/>
      <c r="AE60" s="42"/>
      <c r="AF60" s="42"/>
      <c r="AG60" s="42"/>
      <c r="AH60" s="64" t="s">
        <v>50</v>
      </c>
      <c r="AI60" s="42"/>
      <c r="AJ60" s="42"/>
      <c r="AK60" s="42"/>
      <c r="AL60" s="42"/>
      <c r="AM60" s="64" t="s">
        <v>51</v>
      </c>
      <c r="AN60" s="42"/>
      <c r="AO60" s="42"/>
      <c r="AP60" s="40"/>
      <c r="AQ60" s="40"/>
      <c r="AR60" s="44"/>
      <c r="BE60" s="38"/>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38"/>
      <c r="B64" s="39"/>
      <c r="C64" s="40"/>
      <c r="D64" s="61" t="s">
        <v>52</v>
      </c>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1" t="s">
        <v>53</v>
      </c>
      <c r="AI64" s="65"/>
      <c r="AJ64" s="65"/>
      <c r="AK64" s="65"/>
      <c r="AL64" s="65"/>
      <c r="AM64" s="65"/>
      <c r="AN64" s="65"/>
      <c r="AO64" s="65"/>
      <c r="AP64" s="40"/>
      <c r="AQ64" s="40"/>
      <c r="AR64" s="44"/>
      <c r="BE64" s="38"/>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38"/>
      <c r="B75" s="39"/>
      <c r="C75" s="40"/>
      <c r="D75" s="64" t="s">
        <v>50</v>
      </c>
      <c r="E75" s="42"/>
      <c r="F75" s="42"/>
      <c r="G75" s="42"/>
      <c r="H75" s="42"/>
      <c r="I75" s="42"/>
      <c r="J75" s="42"/>
      <c r="K75" s="42"/>
      <c r="L75" s="42"/>
      <c r="M75" s="42"/>
      <c r="N75" s="42"/>
      <c r="O75" s="42"/>
      <c r="P75" s="42"/>
      <c r="Q75" s="42"/>
      <c r="R75" s="42"/>
      <c r="S75" s="42"/>
      <c r="T75" s="42"/>
      <c r="U75" s="42"/>
      <c r="V75" s="64" t="s">
        <v>51</v>
      </c>
      <c r="W75" s="42"/>
      <c r="X75" s="42"/>
      <c r="Y75" s="42"/>
      <c r="Z75" s="42"/>
      <c r="AA75" s="42"/>
      <c r="AB75" s="42"/>
      <c r="AC75" s="42"/>
      <c r="AD75" s="42"/>
      <c r="AE75" s="42"/>
      <c r="AF75" s="42"/>
      <c r="AG75" s="42"/>
      <c r="AH75" s="64" t="s">
        <v>50</v>
      </c>
      <c r="AI75" s="42"/>
      <c r="AJ75" s="42"/>
      <c r="AK75" s="42"/>
      <c r="AL75" s="42"/>
      <c r="AM75" s="64" t="s">
        <v>51</v>
      </c>
      <c r="AN75" s="42"/>
      <c r="AO75" s="42"/>
      <c r="AP75" s="40"/>
      <c r="AQ75" s="40"/>
      <c r="AR75" s="44"/>
      <c r="BE75" s="38"/>
    </row>
    <row r="76" s="2" customFormat="1">
      <c r="A76" s="38"/>
      <c r="B76" s="39"/>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4"/>
      <c r="BE76" s="38"/>
    </row>
    <row r="77" s="2" customFormat="1" ht="6.96" customHeight="1">
      <c r="A77" s="38"/>
      <c r="B77" s="66"/>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44"/>
      <c r="BE77" s="38"/>
    </row>
    <row r="81" s="2" customFormat="1" ht="6.96" customHeight="1">
      <c r="A81" s="38"/>
      <c r="B81" s="68"/>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44"/>
      <c r="BE81" s="38"/>
    </row>
    <row r="82" s="2" customFormat="1" ht="24.96" customHeight="1">
      <c r="A82" s="38"/>
      <c r="B82" s="39"/>
      <c r="C82" s="23" t="s">
        <v>54</v>
      </c>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4"/>
      <c r="BE82" s="38"/>
    </row>
    <row r="83" s="2" customFormat="1" ht="6.96" customHeight="1">
      <c r="A83" s="38"/>
      <c r="B83" s="39"/>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4"/>
      <c r="BE83" s="38"/>
    </row>
    <row r="84" s="4" customFormat="1" ht="12" customHeight="1">
      <c r="A84" s="4"/>
      <c r="B84" s="70"/>
      <c r="C84" s="32" t="s">
        <v>13</v>
      </c>
      <c r="D84" s="71"/>
      <c r="E84" s="71"/>
      <c r="F84" s="71"/>
      <c r="G84" s="71"/>
      <c r="H84" s="71"/>
      <c r="I84" s="71"/>
      <c r="J84" s="71"/>
      <c r="K84" s="71"/>
      <c r="L84" s="71" t="str">
        <f>K5</f>
        <v>2020</v>
      </c>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2"/>
      <c r="BE84" s="4"/>
    </row>
    <row r="85" s="5" customFormat="1" ht="36.96" customHeight="1">
      <c r="A85" s="5"/>
      <c r="B85" s="73"/>
      <c r="C85" s="74" t="s">
        <v>16</v>
      </c>
      <c r="D85" s="75"/>
      <c r="E85" s="75"/>
      <c r="F85" s="75"/>
      <c r="G85" s="75"/>
      <c r="H85" s="75"/>
      <c r="I85" s="75"/>
      <c r="J85" s="75"/>
      <c r="K85" s="75"/>
      <c r="L85" s="76" t="str">
        <f>K6</f>
        <v>22 - Oprava trati v úseku Malešice - Běchovice</v>
      </c>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75"/>
      <c r="AL85" s="75"/>
      <c r="AM85" s="75"/>
      <c r="AN85" s="75"/>
      <c r="AO85" s="75"/>
      <c r="AP85" s="75"/>
      <c r="AQ85" s="75"/>
      <c r="AR85" s="77"/>
      <c r="BE85" s="5"/>
    </row>
    <row r="86" s="2" customFormat="1" ht="6.96" customHeight="1">
      <c r="A86" s="38"/>
      <c r="B86" s="39"/>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4"/>
      <c r="BE86" s="38"/>
    </row>
    <row r="87" s="2" customFormat="1" ht="12" customHeight="1">
      <c r="A87" s="38"/>
      <c r="B87" s="39"/>
      <c r="C87" s="32" t="s">
        <v>20</v>
      </c>
      <c r="D87" s="40"/>
      <c r="E87" s="40"/>
      <c r="F87" s="40"/>
      <c r="G87" s="40"/>
      <c r="H87" s="40"/>
      <c r="I87" s="40"/>
      <c r="J87" s="40"/>
      <c r="K87" s="40"/>
      <c r="L87" s="78" t="str">
        <f>IF(K8="","",K8)</f>
        <v xml:space="preserve"> </v>
      </c>
      <c r="M87" s="40"/>
      <c r="N87" s="40"/>
      <c r="O87" s="40"/>
      <c r="P87" s="40"/>
      <c r="Q87" s="40"/>
      <c r="R87" s="40"/>
      <c r="S87" s="40"/>
      <c r="T87" s="40"/>
      <c r="U87" s="40"/>
      <c r="V87" s="40"/>
      <c r="W87" s="40"/>
      <c r="X87" s="40"/>
      <c r="Y87" s="40"/>
      <c r="Z87" s="40"/>
      <c r="AA87" s="40"/>
      <c r="AB87" s="40"/>
      <c r="AC87" s="40"/>
      <c r="AD87" s="40"/>
      <c r="AE87" s="40"/>
      <c r="AF87" s="40"/>
      <c r="AG87" s="40"/>
      <c r="AH87" s="40"/>
      <c r="AI87" s="32" t="s">
        <v>22</v>
      </c>
      <c r="AJ87" s="40"/>
      <c r="AK87" s="40"/>
      <c r="AL87" s="40"/>
      <c r="AM87" s="79" t="str">
        <f>IF(AN8= "","",AN8)</f>
        <v>17. 8. 2020</v>
      </c>
      <c r="AN87" s="79"/>
      <c r="AO87" s="40"/>
      <c r="AP87" s="40"/>
      <c r="AQ87" s="40"/>
      <c r="AR87" s="44"/>
      <c r="BE87" s="38"/>
    </row>
    <row r="88" s="2" customFormat="1" ht="6.96" customHeight="1">
      <c r="A88" s="38"/>
      <c r="B88" s="39"/>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4"/>
      <c r="BE88" s="38"/>
    </row>
    <row r="89" s="2" customFormat="1" ht="15.15" customHeight="1">
      <c r="A89" s="38"/>
      <c r="B89" s="39"/>
      <c r="C89" s="32" t="s">
        <v>24</v>
      </c>
      <c r="D89" s="40"/>
      <c r="E89" s="40"/>
      <c r="F89" s="40"/>
      <c r="G89" s="40"/>
      <c r="H89" s="40"/>
      <c r="I89" s="40"/>
      <c r="J89" s="40"/>
      <c r="K89" s="40"/>
      <c r="L89" s="71" t="str">
        <f>IF(E11= "","",E11)</f>
        <v>Ing. Aleš Bednář</v>
      </c>
      <c r="M89" s="40"/>
      <c r="N89" s="40"/>
      <c r="O89" s="40"/>
      <c r="P89" s="40"/>
      <c r="Q89" s="40"/>
      <c r="R89" s="40"/>
      <c r="S89" s="40"/>
      <c r="T89" s="40"/>
      <c r="U89" s="40"/>
      <c r="V89" s="40"/>
      <c r="W89" s="40"/>
      <c r="X89" s="40"/>
      <c r="Y89" s="40"/>
      <c r="Z89" s="40"/>
      <c r="AA89" s="40"/>
      <c r="AB89" s="40"/>
      <c r="AC89" s="40"/>
      <c r="AD89" s="40"/>
      <c r="AE89" s="40"/>
      <c r="AF89" s="40"/>
      <c r="AG89" s="40"/>
      <c r="AH89" s="40"/>
      <c r="AI89" s="32" t="s">
        <v>30</v>
      </c>
      <c r="AJ89" s="40"/>
      <c r="AK89" s="40"/>
      <c r="AL89" s="40"/>
      <c r="AM89" s="80" t="str">
        <f>IF(E17="","",E17)</f>
        <v xml:space="preserve"> </v>
      </c>
      <c r="AN89" s="71"/>
      <c r="AO89" s="71"/>
      <c r="AP89" s="71"/>
      <c r="AQ89" s="40"/>
      <c r="AR89" s="44"/>
      <c r="AS89" s="81" t="s">
        <v>55</v>
      </c>
      <c r="AT89" s="82"/>
      <c r="AU89" s="83"/>
      <c r="AV89" s="83"/>
      <c r="AW89" s="83"/>
      <c r="AX89" s="83"/>
      <c r="AY89" s="83"/>
      <c r="AZ89" s="83"/>
      <c r="BA89" s="83"/>
      <c r="BB89" s="83"/>
      <c r="BC89" s="83"/>
      <c r="BD89" s="84"/>
      <c r="BE89" s="38"/>
    </row>
    <row r="90" s="2" customFormat="1" ht="15.15" customHeight="1">
      <c r="A90" s="38"/>
      <c r="B90" s="39"/>
      <c r="C90" s="32" t="s">
        <v>28</v>
      </c>
      <c r="D90" s="40"/>
      <c r="E90" s="40"/>
      <c r="F90" s="40"/>
      <c r="G90" s="40"/>
      <c r="H90" s="40"/>
      <c r="I90" s="40"/>
      <c r="J90" s="40"/>
      <c r="K90" s="40"/>
      <c r="L90" s="71" t="str">
        <f>IF(E14= "Vyplň údaj","",E14)</f>
        <v/>
      </c>
      <c r="M90" s="40"/>
      <c r="N90" s="40"/>
      <c r="O90" s="40"/>
      <c r="P90" s="40"/>
      <c r="Q90" s="40"/>
      <c r="R90" s="40"/>
      <c r="S90" s="40"/>
      <c r="T90" s="40"/>
      <c r="U90" s="40"/>
      <c r="V90" s="40"/>
      <c r="W90" s="40"/>
      <c r="X90" s="40"/>
      <c r="Y90" s="40"/>
      <c r="Z90" s="40"/>
      <c r="AA90" s="40"/>
      <c r="AB90" s="40"/>
      <c r="AC90" s="40"/>
      <c r="AD90" s="40"/>
      <c r="AE90" s="40"/>
      <c r="AF90" s="40"/>
      <c r="AG90" s="40"/>
      <c r="AH90" s="40"/>
      <c r="AI90" s="32" t="s">
        <v>32</v>
      </c>
      <c r="AJ90" s="40"/>
      <c r="AK90" s="40"/>
      <c r="AL90" s="40"/>
      <c r="AM90" s="80" t="str">
        <f>IF(E20="","",E20)</f>
        <v>Jan Marušák</v>
      </c>
      <c r="AN90" s="71"/>
      <c r="AO90" s="71"/>
      <c r="AP90" s="71"/>
      <c r="AQ90" s="40"/>
      <c r="AR90" s="44"/>
      <c r="AS90" s="85"/>
      <c r="AT90" s="86"/>
      <c r="AU90" s="87"/>
      <c r="AV90" s="87"/>
      <c r="AW90" s="87"/>
      <c r="AX90" s="87"/>
      <c r="AY90" s="87"/>
      <c r="AZ90" s="87"/>
      <c r="BA90" s="87"/>
      <c r="BB90" s="87"/>
      <c r="BC90" s="87"/>
      <c r="BD90" s="88"/>
      <c r="BE90" s="38"/>
    </row>
    <row r="91" s="2" customFormat="1" ht="10.8" customHeight="1">
      <c r="A91" s="38"/>
      <c r="B91" s="39"/>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4"/>
      <c r="AS91" s="89"/>
      <c r="AT91" s="90"/>
      <c r="AU91" s="91"/>
      <c r="AV91" s="91"/>
      <c r="AW91" s="91"/>
      <c r="AX91" s="91"/>
      <c r="AY91" s="91"/>
      <c r="AZ91" s="91"/>
      <c r="BA91" s="91"/>
      <c r="BB91" s="91"/>
      <c r="BC91" s="91"/>
      <c r="BD91" s="92"/>
      <c r="BE91" s="38"/>
    </row>
    <row r="92" s="2" customFormat="1" ht="29.28" customHeight="1">
      <c r="A92" s="38"/>
      <c r="B92" s="39"/>
      <c r="C92" s="93" t="s">
        <v>56</v>
      </c>
      <c r="D92" s="94"/>
      <c r="E92" s="94"/>
      <c r="F92" s="94"/>
      <c r="G92" s="94"/>
      <c r="H92" s="95"/>
      <c r="I92" s="96" t="s">
        <v>57</v>
      </c>
      <c r="J92" s="94"/>
      <c r="K92" s="94"/>
      <c r="L92" s="94"/>
      <c r="M92" s="94"/>
      <c r="N92" s="94"/>
      <c r="O92" s="94"/>
      <c r="P92" s="94"/>
      <c r="Q92" s="94"/>
      <c r="R92" s="94"/>
      <c r="S92" s="94"/>
      <c r="T92" s="94"/>
      <c r="U92" s="94"/>
      <c r="V92" s="94"/>
      <c r="W92" s="94"/>
      <c r="X92" s="94"/>
      <c r="Y92" s="94"/>
      <c r="Z92" s="94"/>
      <c r="AA92" s="94"/>
      <c r="AB92" s="94"/>
      <c r="AC92" s="94"/>
      <c r="AD92" s="94"/>
      <c r="AE92" s="94"/>
      <c r="AF92" s="94"/>
      <c r="AG92" s="97" t="s">
        <v>58</v>
      </c>
      <c r="AH92" s="94"/>
      <c r="AI92" s="94"/>
      <c r="AJ92" s="94"/>
      <c r="AK92" s="94"/>
      <c r="AL92" s="94"/>
      <c r="AM92" s="94"/>
      <c r="AN92" s="96" t="s">
        <v>59</v>
      </c>
      <c r="AO92" s="94"/>
      <c r="AP92" s="98"/>
      <c r="AQ92" s="99" t="s">
        <v>60</v>
      </c>
      <c r="AR92" s="44"/>
      <c r="AS92" s="100" t="s">
        <v>61</v>
      </c>
      <c r="AT92" s="101" t="s">
        <v>62</v>
      </c>
      <c r="AU92" s="101" t="s">
        <v>63</v>
      </c>
      <c r="AV92" s="101" t="s">
        <v>64</v>
      </c>
      <c r="AW92" s="101" t="s">
        <v>65</v>
      </c>
      <c r="AX92" s="101" t="s">
        <v>66</v>
      </c>
      <c r="AY92" s="101" t="s">
        <v>67</v>
      </c>
      <c r="AZ92" s="101" t="s">
        <v>68</v>
      </c>
      <c r="BA92" s="101" t="s">
        <v>69</v>
      </c>
      <c r="BB92" s="101" t="s">
        <v>70</v>
      </c>
      <c r="BC92" s="101" t="s">
        <v>71</v>
      </c>
      <c r="BD92" s="102" t="s">
        <v>72</v>
      </c>
      <c r="BE92" s="38"/>
    </row>
    <row r="93" s="2" customFormat="1" ht="10.8" customHeight="1">
      <c r="A93" s="38"/>
      <c r="B93" s="39"/>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4"/>
      <c r="AS93" s="103"/>
      <c r="AT93" s="104"/>
      <c r="AU93" s="104"/>
      <c r="AV93" s="104"/>
      <c r="AW93" s="104"/>
      <c r="AX93" s="104"/>
      <c r="AY93" s="104"/>
      <c r="AZ93" s="104"/>
      <c r="BA93" s="104"/>
      <c r="BB93" s="104"/>
      <c r="BC93" s="104"/>
      <c r="BD93" s="105"/>
      <c r="BE93" s="38"/>
    </row>
    <row r="94" s="6" customFormat="1" ht="32.4" customHeight="1">
      <c r="A94" s="6"/>
      <c r="B94" s="106"/>
      <c r="C94" s="107" t="s">
        <v>73</v>
      </c>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9">
        <f>ROUND(SUM(AG95:AG97),2)</f>
        <v>0</v>
      </c>
      <c r="AH94" s="109"/>
      <c r="AI94" s="109"/>
      <c r="AJ94" s="109"/>
      <c r="AK94" s="109"/>
      <c r="AL94" s="109"/>
      <c r="AM94" s="109"/>
      <c r="AN94" s="110">
        <f>SUM(AG94,AT94)</f>
        <v>0</v>
      </c>
      <c r="AO94" s="110"/>
      <c r="AP94" s="110"/>
      <c r="AQ94" s="111" t="s">
        <v>1</v>
      </c>
      <c r="AR94" s="112"/>
      <c r="AS94" s="113">
        <f>ROUND(SUM(AS95:AS97),2)</f>
        <v>0</v>
      </c>
      <c r="AT94" s="114">
        <f>ROUND(SUM(AV94:AW94),2)</f>
        <v>0</v>
      </c>
      <c r="AU94" s="115">
        <f>ROUND(SUM(AU95:AU97),5)</f>
        <v>0</v>
      </c>
      <c r="AV94" s="114">
        <f>ROUND(AZ94*L29,2)</f>
        <v>0</v>
      </c>
      <c r="AW94" s="114">
        <f>ROUND(BA94*L30,2)</f>
        <v>0</v>
      </c>
      <c r="AX94" s="114">
        <f>ROUND(BB94*L29,2)</f>
        <v>0</v>
      </c>
      <c r="AY94" s="114">
        <f>ROUND(BC94*L30,2)</f>
        <v>0</v>
      </c>
      <c r="AZ94" s="114">
        <f>ROUND(SUM(AZ95:AZ97),2)</f>
        <v>0</v>
      </c>
      <c r="BA94" s="114">
        <f>ROUND(SUM(BA95:BA97),2)</f>
        <v>0</v>
      </c>
      <c r="BB94" s="114">
        <f>ROUND(SUM(BB95:BB97),2)</f>
        <v>0</v>
      </c>
      <c r="BC94" s="114">
        <f>ROUND(SUM(BC95:BC97),2)</f>
        <v>0</v>
      </c>
      <c r="BD94" s="116">
        <f>ROUND(SUM(BD95:BD97),2)</f>
        <v>0</v>
      </c>
      <c r="BE94" s="6"/>
      <c r="BS94" s="117" t="s">
        <v>74</v>
      </c>
      <c r="BT94" s="117" t="s">
        <v>75</v>
      </c>
      <c r="BU94" s="118" t="s">
        <v>76</v>
      </c>
      <c r="BV94" s="117" t="s">
        <v>77</v>
      </c>
      <c r="BW94" s="117" t="s">
        <v>5</v>
      </c>
      <c r="BX94" s="117" t="s">
        <v>78</v>
      </c>
      <c r="CL94" s="117" t="s">
        <v>1</v>
      </c>
    </row>
    <row r="95" s="7" customFormat="1" ht="24.75" customHeight="1">
      <c r="A95" s="119" t="s">
        <v>79</v>
      </c>
      <c r="B95" s="120"/>
      <c r="C95" s="121"/>
      <c r="D95" s="122" t="s">
        <v>80</v>
      </c>
      <c r="E95" s="122"/>
      <c r="F95" s="122"/>
      <c r="G95" s="122"/>
      <c r="H95" s="122"/>
      <c r="I95" s="123"/>
      <c r="J95" s="122" t="s">
        <v>81</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'01 - Oprava 1.koleje Prah...'!J30</f>
        <v>0</v>
      </c>
      <c r="AH95" s="123"/>
      <c r="AI95" s="123"/>
      <c r="AJ95" s="123"/>
      <c r="AK95" s="123"/>
      <c r="AL95" s="123"/>
      <c r="AM95" s="123"/>
      <c r="AN95" s="124">
        <f>SUM(AG95,AT95)</f>
        <v>0</v>
      </c>
      <c r="AO95" s="123"/>
      <c r="AP95" s="123"/>
      <c r="AQ95" s="125" t="s">
        <v>82</v>
      </c>
      <c r="AR95" s="126"/>
      <c r="AS95" s="127">
        <v>0</v>
      </c>
      <c r="AT95" s="128">
        <f>ROUND(SUM(AV95:AW95),2)</f>
        <v>0</v>
      </c>
      <c r="AU95" s="129">
        <f>'01 - Oprava 1.koleje Prah...'!P119</f>
        <v>0</v>
      </c>
      <c r="AV95" s="128">
        <f>'01 - Oprava 1.koleje Prah...'!J33</f>
        <v>0</v>
      </c>
      <c r="AW95" s="128">
        <f>'01 - Oprava 1.koleje Prah...'!J34</f>
        <v>0</v>
      </c>
      <c r="AX95" s="128">
        <f>'01 - Oprava 1.koleje Prah...'!J35</f>
        <v>0</v>
      </c>
      <c r="AY95" s="128">
        <f>'01 - Oprava 1.koleje Prah...'!J36</f>
        <v>0</v>
      </c>
      <c r="AZ95" s="128">
        <f>'01 - Oprava 1.koleje Prah...'!F33</f>
        <v>0</v>
      </c>
      <c r="BA95" s="128">
        <f>'01 - Oprava 1.koleje Prah...'!F34</f>
        <v>0</v>
      </c>
      <c r="BB95" s="128">
        <f>'01 - Oprava 1.koleje Prah...'!F35</f>
        <v>0</v>
      </c>
      <c r="BC95" s="128">
        <f>'01 - Oprava 1.koleje Prah...'!F36</f>
        <v>0</v>
      </c>
      <c r="BD95" s="130">
        <f>'01 - Oprava 1.koleje Prah...'!F37</f>
        <v>0</v>
      </c>
      <c r="BE95" s="7"/>
      <c r="BT95" s="131" t="s">
        <v>83</v>
      </c>
      <c r="BV95" s="131" t="s">
        <v>77</v>
      </c>
      <c r="BW95" s="131" t="s">
        <v>84</v>
      </c>
      <c r="BX95" s="131" t="s">
        <v>5</v>
      </c>
      <c r="CL95" s="131" t="s">
        <v>1</v>
      </c>
      <c r="CM95" s="131" t="s">
        <v>85</v>
      </c>
    </row>
    <row r="96" s="7" customFormat="1" ht="24.75" customHeight="1">
      <c r="A96" s="119" t="s">
        <v>79</v>
      </c>
      <c r="B96" s="120"/>
      <c r="C96" s="121"/>
      <c r="D96" s="122" t="s">
        <v>86</v>
      </c>
      <c r="E96" s="122"/>
      <c r="F96" s="122"/>
      <c r="G96" s="122"/>
      <c r="H96" s="122"/>
      <c r="I96" s="123"/>
      <c r="J96" s="122" t="s">
        <v>87</v>
      </c>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4">
        <f>'02 - Oprava 2. koleje Pra...'!J30</f>
        <v>0</v>
      </c>
      <c r="AH96" s="123"/>
      <c r="AI96" s="123"/>
      <c r="AJ96" s="123"/>
      <c r="AK96" s="123"/>
      <c r="AL96" s="123"/>
      <c r="AM96" s="123"/>
      <c r="AN96" s="124">
        <f>SUM(AG96,AT96)</f>
        <v>0</v>
      </c>
      <c r="AO96" s="123"/>
      <c r="AP96" s="123"/>
      <c r="AQ96" s="125" t="s">
        <v>82</v>
      </c>
      <c r="AR96" s="126"/>
      <c r="AS96" s="127">
        <v>0</v>
      </c>
      <c r="AT96" s="128">
        <f>ROUND(SUM(AV96:AW96),2)</f>
        <v>0</v>
      </c>
      <c r="AU96" s="129">
        <f>'02 - Oprava 2. koleje Pra...'!P119</f>
        <v>0</v>
      </c>
      <c r="AV96" s="128">
        <f>'02 - Oprava 2. koleje Pra...'!J33</f>
        <v>0</v>
      </c>
      <c r="AW96" s="128">
        <f>'02 - Oprava 2. koleje Pra...'!J34</f>
        <v>0</v>
      </c>
      <c r="AX96" s="128">
        <f>'02 - Oprava 2. koleje Pra...'!J35</f>
        <v>0</v>
      </c>
      <c r="AY96" s="128">
        <f>'02 - Oprava 2. koleje Pra...'!J36</f>
        <v>0</v>
      </c>
      <c r="AZ96" s="128">
        <f>'02 - Oprava 2. koleje Pra...'!F33</f>
        <v>0</v>
      </c>
      <c r="BA96" s="128">
        <f>'02 - Oprava 2. koleje Pra...'!F34</f>
        <v>0</v>
      </c>
      <c r="BB96" s="128">
        <f>'02 - Oprava 2. koleje Pra...'!F35</f>
        <v>0</v>
      </c>
      <c r="BC96" s="128">
        <f>'02 - Oprava 2. koleje Pra...'!F36</f>
        <v>0</v>
      </c>
      <c r="BD96" s="130">
        <f>'02 - Oprava 2. koleje Pra...'!F37</f>
        <v>0</v>
      </c>
      <c r="BE96" s="7"/>
      <c r="BT96" s="131" t="s">
        <v>83</v>
      </c>
      <c r="BV96" s="131" t="s">
        <v>77</v>
      </c>
      <c r="BW96" s="131" t="s">
        <v>88</v>
      </c>
      <c r="BX96" s="131" t="s">
        <v>5</v>
      </c>
      <c r="CL96" s="131" t="s">
        <v>1</v>
      </c>
      <c r="CM96" s="131" t="s">
        <v>85</v>
      </c>
    </row>
    <row r="97" s="7" customFormat="1" ht="16.5" customHeight="1">
      <c r="A97" s="119" t="s">
        <v>79</v>
      </c>
      <c r="B97" s="120"/>
      <c r="C97" s="121"/>
      <c r="D97" s="122" t="s">
        <v>89</v>
      </c>
      <c r="E97" s="122"/>
      <c r="F97" s="122"/>
      <c r="G97" s="122"/>
      <c r="H97" s="122"/>
      <c r="I97" s="123"/>
      <c r="J97" s="122" t="s">
        <v>90</v>
      </c>
      <c r="K97" s="122"/>
      <c r="L97" s="122"/>
      <c r="M97" s="122"/>
      <c r="N97" s="122"/>
      <c r="O97" s="122"/>
      <c r="P97" s="122"/>
      <c r="Q97" s="122"/>
      <c r="R97" s="122"/>
      <c r="S97" s="122"/>
      <c r="T97" s="122"/>
      <c r="U97" s="122"/>
      <c r="V97" s="122"/>
      <c r="W97" s="122"/>
      <c r="X97" s="122"/>
      <c r="Y97" s="122"/>
      <c r="Z97" s="122"/>
      <c r="AA97" s="122"/>
      <c r="AB97" s="122"/>
      <c r="AC97" s="122"/>
      <c r="AD97" s="122"/>
      <c r="AE97" s="122"/>
      <c r="AF97" s="122"/>
      <c r="AG97" s="124">
        <f>'03 - VRN'!J30</f>
        <v>0</v>
      </c>
      <c r="AH97" s="123"/>
      <c r="AI97" s="123"/>
      <c r="AJ97" s="123"/>
      <c r="AK97" s="123"/>
      <c r="AL97" s="123"/>
      <c r="AM97" s="123"/>
      <c r="AN97" s="124">
        <f>SUM(AG97,AT97)</f>
        <v>0</v>
      </c>
      <c r="AO97" s="123"/>
      <c r="AP97" s="123"/>
      <c r="AQ97" s="125" t="s">
        <v>82</v>
      </c>
      <c r="AR97" s="126"/>
      <c r="AS97" s="132">
        <v>0</v>
      </c>
      <c r="AT97" s="133">
        <f>ROUND(SUM(AV97:AW97),2)</f>
        <v>0</v>
      </c>
      <c r="AU97" s="134">
        <f>'03 - VRN'!P117</f>
        <v>0</v>
      </c>
      <c r="AV97" s="133">
        <f>'03 - VRN'!J33</f>
        <v>0</v>
      </c>
      <c r="AW97" s="133">
        <f>'03 - VRN'!J34</f>
        <v>0</v>
      </c>
      <c r="AX97" s="133">
        <f>'03 - VRN'!J35</f>
        <v>0</v>
      </c>
      <c r="AY97" s="133">
        <f>'03 - VRN'!J36</f>
        <v>0</v>
      </c>
      <c r="AZ97" s="133">
        <f>'03 - VRN'!F33</f>
        <v>0</v>
      </c>
      <c r="BA97" s="133">
        <f>'03 - VRN'!F34</f>
        <v>0</v>
      </c>
      <c r="BB97" s="133">
        <f>'03 - VRN'!F35</f>
        <v>0</v>
      </c>
      <c r="BC97" s="133">
        <f>'03 - VRN'!F36</f>
        <v>0</v>
      </c>
      <c r="BD97" s="135">
        <f>'03 - VRN'!F37</f>
        <v>0</v>
      </c>
      <c r="BE97" s="7"/>
      <c r="BT97" s="131" t="s">
        <v>83</v>
      </c>
      <c r="BV97" s="131" t="s">
        <v>77</v>
      </c>
      <c r="BW97" s="131" t="s">
        <v>91</v>
      </c>
      <c r="BX97" s="131" t="s">
        <v>5</v>
      </c>
      <c r="CL97" s="131" t="s">
        <v>1</v>
      </c>
      <c r="CM97" s="131" t="s">
        <v>85</v>
      </c>
    </row>
    <row r="98" s="2" customFormat="1" ht="30" customHeight="1">
      <c r="A98" s="38"/>
      <c r="B98" s="39"/>
      <c r="C98" s="40"/>
      <c r="D98" s="40"/>
      <c r="E98" s="40"/>
      <c r="F98" s="40"/>
      <c r="G98" s="40"/>
      <c r="H98" s="40"/>
      <c r="I98" s="40"/>
      <c r="J98" s="40"/>
      <c r="K98" s="40"/>
      <c r="L98" s="40"/>
      <c r="M98" s="40"/>
      <c r="N98" s="40"/>
      <c r="O98" s="40"/>
      <c r="P98" s="40"/>
      <c r="Q98" s="40"/>
      <c r="R98" s="40"/>
      <c r="S98" s="40"/>
      <c r="T98" s="40"/>
      <c r="U98" s="40"/>
      <c r="V98" s="40"/>
      <c r="W98" s="40"/>
      <c r="X98" s="40"/>
      <c r="Y98" s="40"/>
      <c r="Z98" s="40"/>
      <c r="AA98" s="40"/>
      <c r="AB98" s="40"/>
      <c r="AC98" s="40"/>
      <c r="AD98" s="40"/>
      <c r="AE98" s="40"/>
      <c r="AF98" s="40"/>
      <c r="AG98" s="40"/>
      <c r="AH98" s="40"/>
      <c r="AI98" s="40"/>
      <c r="AJ98" s="40"/>
      <c r="AK98" s="40"/>
      <c r="AL98" s="40"/>
      <c r="AM98" s="40"/>
      <c r="AN98" s="40"/>
      <c r="AO98" s="40"/>
      <c r="AP98" s="40"/>
      <c r="AQ98" s="40"/>
      <c r="AR98" s="44"/>
      <c r="AS98" s="38"/>
      <c r="AT98" s="38"/>
      <c r="AU98" s="38"/>
      <c r="AV98" s="38"/>
      <c r="AW98" s="38"/>
      <c r="AX98" s="38"/>
      <c r="AY98" s="38"/>
      <c r="AZ98" s="38"/>
      <c r="BA98" s="38"/>
      <c r="BB98" s="38"/>
      <c r="BC98" s="38"/>
      <c r="BD98" s="38"/>
      <c r="BE98" s="38"/>
    </row>
    <row r="99" s="2" customFormat="1" ht="6.96" customHeight="1">
      <c r="A99" s="38"/>
      <c r="B99" s="66"/>
      <c r="C99" s="67"/>
      <c r="D99" s="67"/>
      <c r="E99" s="67"/>
      <c r="F99" s="67"/>
      <c r="G99" s="67"/>
      <c r="H99" s="67"/>
      <c r="I99" s="67"/>
      <c r="J99" s="67"/>
      <c r="K99" s="67"/>
      <c r="L99" s="67"/>
      <c r="M99" s="67"/>
      <c r="N99" s="67"/>
      <c r="O99" s="67"/>
      <c r="P99" s="67"/>
      <c r="Q99" s="67"/>
      <c r="R99" s="67"/>
      <c r="S99" s="67"/>
      <c r="T99" s="67"/>
      <c r="U99" s="67"/>
      <c r="V99" s="67"/>
      <c r="W99" s="67"/>
      <c r="X99" s="67"/>
      <c r="Y99" s="67"/>
      <c r="Z99" s="67"/>
      <c r="AA99" s="67"/>
      <c r="AB99" s="67"/>
      <c r="AC99" s="67"/>
      <c r="AD99" s="67"/>
      <c r="AE99" s="67"/>
      <c r="AF99" s="67"/>
      <c r="AG99" s="67"/>
      <c r="AH99" s="67"/>
      <c r="AI99" s="67"/>
      <c r="AJ99" s="67"/>
      <c r="AK99" s="67"/>
      <c r="AL99" s="67"/>
      <c r="AM99" s="67"/>
      <c r="AN99" s="67"/>
      <c r="AO99" s="67"/>
      <c r="AP99" s="67"/>
      <c r="AQ99" s="67"/>
      <c r="AR99" s="44"/>
      <c r="AS99" s="38"/>
      <c r="AT99" s="38"/>
      <c r="AU99" s="38"/>
      <c r="AV99" s="38"/>
      <c r="AW99" s="38"/>
      <c r="AX99" s="38"/>
      <c r="AY99" s="38"/>
      <c r="AZ99" s="38"/>
      <c r="BA99" s="38"/>
      <c r="BB99" s="38"/>
      <c r="BC99" s="38"/>
      <c r="BD99" s="38"/>
      <c r="BE99" s="38"/>
    </row>
  </sheetData>
  <sheetProtection sheet="1" formatColumns="0" formatRows="0" objects="1" scenarios="1" spinCount="100000" saltValue="HArFvKfxkJWKOUCgSTkOdHVTZ3aIijhP5HI2IMTpKYcdVNBUVu8EUtGlQpEiFj4+rIrj7i0JJ/x0zaBRnK1yng==" hashValue="0PBYOnAQcR1mtqxXN/aJwK61N0pkTGnTu0pGWctWO0Z8tIPkKoQBJCy1T2sy4+CjCPnry8tqSIfK/JOX0T8EOQ==" algorithmName="SHA-512" password="CC35"/>
  <mergeCells count="50">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O85"/>
    <mergeCell ref="AM87:AN87"/>
    <mergeCell ref="AM89:AP89"/>
    <mergeCell ref="AS89:AT91"/>
    <mergeCell ref="AM90:AP90"/>
    <mergeCell ref="C92:G92"/>
    <mergeCell ref="I92:AF92"/>
    <mergeCell ref="AG92:AM92"/>
    <mergeCell ref="AN92:AP92"/>
    <mergeCell ref="AN95:AP95"/>
    <mergeCell ref="AG95:AM95"/>
    <mergeCell ref="D95:H95"/>
    <mergeCell ref="J95:AF95"/>
    <mergeCell ref="AN96:AP96"/>
    <mergeCell ref="AG96:AM96"/>
    <mergeCell ref="D96:H96"/>
    <mergeCell ref="J96:AF96"/>
    <mergeCell ref="AN97:AP97"/>
    <mergeCell ref="AG97:AM97"/>
    <mergeCell ref="D97:H97"/>
    <mergeCell ref="J97:AF97"/>
    <mergeCell ref="AG94:AM94"/>
    <mergeCell ref="AN94:AP94"/>
    <mergeCell ref="AR2:BE2"/>
  </mergeCells>
  <hyperlinks>
    <hyperlink ref="A95" location="'01 - Oprava 1.koleje Prah...'!C2" display="/"/>
    <hyperlink ref="A96" location="'02 - Oprava 2. koleje Pra...'!C2" display="/"/>
    <hyperlink ref="A97" location="'03 - VRN'!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84</v>
      </c>
    </row>
    <row r="3" s="1" customFormat="1" ht="6.96" customHeight="1">
      <c r="B3" s="136"/>
      <c r="C3" s="137"/>
      <c r="D3" s="137"/>
      <c r="E3" s="137"/>
      <c r="F3" s="137"/>
      <c r="G3" s="137"/>
      <c r="H3" s="137"/>
      <c r="I3" s="137"/>
      <c r="J3" s="137"/>
      <c r="K3" s="137"/>
      <c r="L3" s="20"/>
      <c r="AT3" s="17" t="s">
        <v>85</v>
      </c>
    </row>
    <row r="4" s="1" customFormat="1" ht="24.96" customHeight="1">
      <c r="B4" s="20"/>
      <c r="D4" s="138" t="s">
        <v>92</v>
      </c>
      <c r="L4" s="20"/>
      <c r="M4" s="139" t="s">
        <v>10</v>
      </c>
      <c r="AT4" s="17" t="s">
        <v>4</v>
      </c>
    </row>
    <row r="5" s="1" customFormat="1" ht="6.96" customHeight="1">
      <c r="B5" s="20"/>
      <c r="L5" s="20"/>
    </row>
    <row r="6" s="1" customFormat="1" ht="12" customHeight="1">
      <c r="B6" s="20"/>
      <c r="D6" s="140" t="s">
        <v>16</v>
      </c>
      <c r="L6" s="20"/>
    </row>
    <row r="7" s="1" customFormat="1" ht="16.5" customHeight="1">
      <c r="B7" s="20"/>
      <c r="E7" s="141" t="str">
        <f>'Rekapitulace stavby'!K6</f>
        <v>22 - Oprava trati v úseku Malešice - Běchovice</v>
      </c>
      <c r="F7" s="140"/>
      <c r="G7" s="140"/>
      <c r="H7" s="140"/>
      <c r="L7" s="20"/>
    </row>
    <row r="8" s="2" customFormat="1" ht="12" customHeight="1">
      <c r="A8" s="38"/>
      <c r="B8" s="44"/>
      <c r="C8" s="38"/>
      <c r="D8" s="140" t="s">
        <v>93</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94</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s="2" customFormat="1" ht="12" customHeight="1">
      <c r="A12" s="38"/>
      <c r="B12" s="44"/>
      <c r="C12" s="38"/>
      <c r="D12" s="140" t="s">
        <v>20</v>
      </c>
      <c r="E12" s="38"/>
      <c r="F12" s="143" t="s">
        <v>21</v>
      </c>
      <c r="G12" s="38"/>
      <c r="H12" s="38"/>
      <c r="I12" s="140" t="s">
        <v>22</v>
      </c>
      <c r="J12" s="144" t="str">
        <f>'Rekapitulace stavby'!AN8</f>
        <v>17. 8. 2020</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24</v>
      </c>
      <c r="E14" s="38"/>
      <c r="F14" s="38"/>
      <c r="G14" s="38"/>
      <c r="H14" s="38"/>
      <c r="I14" s="140" t="s">
        <v>25</v>
      </c>
      <c r="J14" s="143"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
        <v>26</v>
      </c>
      <c r="F15" s="38"/>
      <c r="G15" s="38"/>
      <c r="H15" s="38"/>
      <c r="I15" s="140" t="s">
        <v>27</v>
      </c>
      <c r="J15" s="143"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28</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27</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30</v>
      </c>
      <c r="E20" s="38"/>
      <c r="F20" s="38"/>
      <c r="G20" s="38"/>
      <c r="H20" s="38"/>
      <c r="I20" s="140" t="s">
        <v>25</v>
      </c>
      <c r="J20" s="143" t="str">
        <f>IF('Rekapitulace stavby'!AN16="","",'Rekapitulace stavby'!AN16)</f>
        <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tr">
        <f>IF('Rekapitulace stavby'!E17="","",'Rekapitulace stavby'!E17)</f>
        <v xml:space="preserve"> </v>
      </c>
      <c r="F21" s="38"/>
      <c r="G21" s="38"/>
      <c r="H21" s="38"/>
      <c r="I21" s="140" t="s">
        <v>27</v>
      </c>
      <c r="J21" s="143" t="str">
        <f>IF('Rekapitulace stavby'!AN17="","",'Rekapitulace stavby'!AN17)</f>
        <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32</v>
      </c>
      <c r="E23" s="38"/>
      <c r="F23" s="38"/>
      <c r="G23" s="38"/>
      <c r="H23" s="38"/>
      <c r="I23" s="140" t="s">
        <v>25</v>
      </c>
      <c r="J23" s="143" t="s">
        <v>1</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
        <v>33</v>
      </c>
      <c r="F24" s="38"/>
      <c r="G24" s="38"/>
      <c r="H24" s="38"/>
      <c r="I24" s="140" t="s">
        <v>27</v>
      </c>
      <c r="J24" s="143" t="s">
        <v>1</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34</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35</v>
      </c>
      <c r="E30" s="38"/>
      <c r="F30" s="38"/>
      <c r="G30" s="38"/>
      <c r="H30" s="38"/>
      <c r="I30" s="38"/>
      <c r="J30" s="151">
        <f>ROUND(J119,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37</v>
      </c>
      <c r="G32" s="38"/>
      <c r="H32" s="38"/>
      <c r="I32" s="152" t="s">
        <v>36</v>
      </c>
      <c r="J32" s="152" t="s">
        <v>38</v>
      </c>
      <c r="K32" s="38"/>
      <c r="L32" s="63"/>
      <c r="S32" s="38"/>
      <c r="T32" s="38"/>
      <c r="U32" s="38"/>
      <c r="V32" s="38"/>
      <c r="W32" s="38"/>
      <c r="X32" s="38"/>
      <c r="Y32" s="38"/>
      <c r="Z32" s="38"/>
      <c r="AA32" s="38"/>
      <c r="AB32" s="38"/>
      <c r="AC32" s="38"/>
      <c r="AD32" s="38"/>
      <c r="AE32" s="38"/>
    </row>
    <row r="33" s="2" customFormat="1" ht="14.4" customHeight="1">
      <c r="A33" s="38"/>
      <c r="B33" s="44"/>
      <c r="C33" s="38"/>
      <c r="D33" s="153" t="s">
        <v>39</v>
      </c>
      <c r="E33" s="140" t="s">
        <v>40</v>
      </c>
      <c r="F33" s="154">
        <f>ROUND((SUM(BE119:BE256)),  2)</f>
        <v>0</v>
      </c>
      <c r="G33" s="38"/>
      <c r="H33" s="38"/>
      <c r="I33" s="155">
        <v>0.20999999999999999</v>
      </c>
      <c r="J33" s="154">
        <f>ROUND(((SUM(BE119:BE256))*I33),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41</v>
      </c>
      <c r="F34" s="154">
        <f>ROUND((SUM(BF119:BF256)),  2)</f>
        <v>0</v>
      </c>
      <c r="G34" s="38"/>
      <c r="H34" s="38"/>
      <c r="I34" s="155">
        <v>0.14999999999999999</v>
      </c>
      <c r="J34" s="154">
        <f>ROUND(((SUM(BF119:BF256))*I34),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42</v>
      </c>
      <c r="F35" s="154">
        <f>ROUND((SUM(BG119:BG256)),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43</v>
      </c>
      <c r="F36" s="154">
        <f>ROUND((SUM(BH119:BH256)),  2)</f>
        <v>0</v>
      </c>
      <c r="G36" s="38"/>
      <c r="H36" s="38"/>
      <c r="I36" s="155">
        <v>0.14999999999999999</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44</v>
      </c>
      <c r="F37" s="154">
        <f>ROUND((SUM(BI119:BI256)),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45</v>
      </c>
      <c r="E39" s="158"/>
      <c r="F39" s="158"/>
      <c r="G39" s="159" t="s">
        <v>46</v>
      </c>
      <c r="H39" s="160" t="s">
        <v>47</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48</v>
      </c>
      <c r="E50" s="164"/>
      <c r="F50" s="164"/>
      <c r="G50" s="163" t="s">
        <v>49</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50</v>
      </c>
      <c r="E61" s="166"/>
      <c r="F61" s="167" t="s">
        <v>51</v>
      </c>
      <c r="G61" s="165" t="s">
        <v>50</v>
      </c>
      <c r="H61" s="166"/>
      <c r="I61" s="166"/>
      <c r="J61" s="168" t="s">
        <v>51</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52</v>
      </c>
      <c r="E65" s="169"/>
      <c r="F65" s="169"/>
      <c r="G65" s="163" t="s">
        <v>53</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50</v>
      </c>
      <c r="E76" s="166"/>
      <c r="F76" s="167" t="s">
        <v>51</v>
      </c>
      <c r="G76" s="165" t="s">
        <v>50</v>
      </c>
      <c r="H76" s="166"/>
      <c r="I76" s="166"/>
      <c r="J76" s="168" t="s">
        <v>51</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s="2" customFormat="1" ht="24.96" customHeight="1">
      <c r="A82" s="38"/>
      <c r="B82" s="39"/>
      <c r="C82" s="23" t="s">
        <v>95</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74" t="str">
        <f>E7</f>
        <v>22 - Oprava trati v úseku Malešice - Běchovice</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93</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01 - Oprava 1.koleje Praha Malešice - Praha Běchovice</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 xml:space="preserve"> </v>
      </c>
      <c r="G89" s="40"/>
      <c r="H89" s="40"/>
      <c r="I89" s="32" t="s">
        <v>22</v>
      </c>
      <c r="J89" s="79" t="str">
        <f>IF(J12="","",J12)</f>
        <v>17. 8. 2020</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Ing. Aleš Bednář</v>
      </c>
      <c r="G91" s="40"/>
      <c r="H91" s="40"/>
      <c r="I91" s="32" t="s">
        <v>30</v>
      </c>
      <c r="J91" s="36" t="str">
        <f>E21</f>
        <v xml:space="preserve"> </v>
      </c>
      <c r="K91" s="40"/>
      <c r="L91" s="63"/>
      <c r="S91" s="38"/>
      <c r="T91" s="38"/>
      <c r="U91" s="38"/>
      <c r="V91" s="38"/>
      <c r="W91" s="38"/>
      <c r="X91" s="38"/>
      <c r="Y91" s="38"/>
      <c r="Z91" s="38"/>
      <c r="AA91" s="38"/>
      <c r="AB91" s="38"/>
      <c r="AC91" s="38"/>
      <c r="AD91" s="38"/>
      <c r="AE91" s="38"/>
    </row>
    <row r="92" s="2" customFormat="1" ht="15.15" customHeight="1">
      <c r="A92" s="38"/>
      <c r="B92" s="39"/>
      <c r="C92" s="32" t="s">
        <v>28</v>
      </c>
      <c r="D92" s="40"/>
      <c r="E92" s="40"/>
      <c r="F92" s="27" t="str">
        <f>IF(E18="","",E18)</f>
        <v>Vyplň údaj</v>
      </c>
      <c r="G92" s="40"/>
      <c r="H92" s="40"/>
      <c r="I92" s="32" t="s">
        <v>32</v>
      </c>
      <c r="J92" s="36" t="str">
        <f>E24</f>
        <v>Jan Marušák</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5" t="s">
        <v>96</v>
      </c>
      <c r="D94" s="176"/>
      <c r="E94" s="176"/>
      <c r="F94" s="176"/>
      <c r="G94" s="176"/>
      <c r="H94" s="176"/>
      <c r="I94" s="176"/>
      <c r="J94" s="177" t="s">
        <v>97</v>
      </c>
      <c r="K94" s="176"/>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8" t="s">
        <v>98</v>
      </c>
      <c r="D96" s="40"/>
      <c r="E96" s="40"/>
      <c r="F96" s="40"/>
      <c r="G96" s="40"/>
      <c r="H96" s="40"/>
      <c r="I96" s="40"/>
      <c r="J96" s="110">
        <f>J119</f>
        <v>0</v>
      </c>
      <c r="K96" s="40"/>
      <c r="L96" s="63"/>
      <c r="S96" s="38"/>
      <c r="T96" s="38"/>
      <c r="U96" s="38"/>
      <c r="V96" s="38"/>
      <c r="W96" s="38"/>
      <c r="X96" s="38"/>
      <c r="Y96" s="38"/>
      <c r="Z96" s="38"/>
      <c r="AA96" s="38"/>
      <c r="AB96" s="38"/>
      <c r="AC96" s="38"/>
      <c r="AD96" s="38"/>
      <c r="AE96" s="38"/>
      <c r="AU96" s="17" t="s">
        <v>99</v>
      </c>
    </row>
    <row r="97" s="9" customFormat="1" ht="24.96" customHeight="1">
      <c r="A97" s="9"/>
      <c r="B97" s="179"/>
      <c r="C97" s="180"/>
      <c r="D97" s="181" t="s">
        <v>100</v>
      </c>
      <c r="E97" s="182"/>
      <c r="F97" s="182"/>
      <c r="G97" s="182"/>
      <c r="H97" s="182"/>
      <c r="I97" s="182"/>
      <c r="J97" s="183">
        <f>J120</f>
        <v>0</v>
      </c>
      <c r="K97" s="180"/>
      <c r="L97" s="184"/>
      <c r="S97" s="9"/>
      <c r="T97" s="9"/>
      <c r="U97" s="9"/>
      <c r="V97" s="9"/>
      <c r="W97" s="9"/>
      <c r="X97" s="9"/>
      <c r="Y97" s="9"/>
      <c r="Z97" s="9"/>
      <c r="AA97" s="9"/>
      <c r="AB97" s="9"/>
      <c r="AC97" s="9"/>
      <c r="AD97" s="9"/>
      <c r="AE97" s="9"/>
    </row>
    <row r="98" s="10" customFormat="1" ht="19.92" customHeight="1">
      <c r="A98" s="10"/>
      <c r="B98" s="185"/>
      <c r="C98" s="186"/>
      <c r="D98" s="187" t="s">
        <v>101</v>
      </c>
      <c r="E98" s="188"/>
      <c r="F98" s="188"/>
      <c r="G98" s="188"/>
      <c r="H98" s="188"/>
      <c r="I98" s="188"/>
      <c r="J98" s="189">
        <f>J121</f>
        <v>0</v>
      </c>
      <c r="K98" s="186"/>
      <c r="L98" s="190"/>
      <c r="S98" s="10"/>
      <c r="T98" s="10"/>
      <c r="U98" s="10"/>
      <c r="V98" s="10"/>
      <c r="W98" s="10"/>
      <c r="X98" s="10"/>
      <c r="Y98" s="10"/>
      <c r="Z98" s="10"/>
      <c r="AA98" s="10"/>
      <c r="AB98" s="10"/>
      <c r="AC98" s="10"/>
      <c r="AD98" s="10"/>
      <c r="AE98" s="10"/>
    </row>
    <row r="99" s="9" customFormat="1" ht="24.96" customHeight="1">
      <c r="A99" s="9"/>
      <c r="B99" s="179"/>
      <c r="C99" s="180"/>
      <c r="D99" s="181" t="s">
        <v>102</v>
      </c>
      <c r="E99" s="182"/>
      <c r="F99" s="182"/>
      <c r="G99" s="182"/>
      <c r="H99" s="182"/>
      <c r="I99" s="182"/>
      <c r="J99" s="183">
        <f>J236</f>
        <v>0</v>
      </c>
      <c r="K99" s="180"/>
      <c r="L99" s="184"/>
      <c r="S99" s="9"/>
      <c r="T99" s="9"/>
      <c r="U99" s="9"/>
      <c r="V99" s="9"/>
      <c r="W99" s="9"/>
      <c r="X99" s="9"/>
      <c r="Y99" s="9"/>
      <c r="Z99" s="9"/>
      <c r="AA99" s="9"/>
      <c r="AB99" s="9"/>
      <c r="AC99" s="9"/>
      <c r="AD99" s="9"/>
      <c r="AE99" s="9"/>
    </row>
    <row r="100" s="2" customFormat="1" ht="21.84" customHeight="1">
      <c r="A100" s="38"/>
      <c r="B100" s="39"/>
      <c r="C100" s="40"/>
      <c r="D100" s="40"/>
      <c r="E100" s="40"/>
      <c r="F100" s="40"/>
      <c r="G100" s="40"/>
      <c r="H100" s="40"/>
      <c r="I100" s="40"/>
      <c r="J100" s="40"/>
      <c r="K100" s="40"/>
      <c r="L100" s="63"/>
      <c r="S100" s="38"/>
      <c r="T100" s="38"/>
      <c r="U100" s="38"/>
      <c r="V100" s="38"/>
      <c r="W100" s="38"/>
      <c r="X100" s="38"/>
      <c r="Y100" s="38"/>
      <c r="Z100" s="38"/>
      <c r="AA100" s="38"/>
      <c r="AB100" s="38"/>
      <c r="AC100" s="38"/>
      <c r="AD100" s="38"/>
      <c r="AE100" s="38"/>
    </row>
    <row r="101" s="2" customFormat="1" ht="6.96" customHeight="1">
      <c r="A101" s="38"/>
      <c r="B101" s="66"/>
      <c r="C101" s="67"/>
      <c r="D101" s="67"/>
      <c r="E101" s="67"/>
      <c r="F101" s="67"/>
      <c r="G101" s="67"/>
      <c r="H101" s="67"/>
      <c r="I101" s="67"/>
      <c r="J101" s="67"/>
      <c r="K101" s="67"/>
      <c r="L101" s="63"/>
      <c r="S101" s="38"/>
      <c r="T101" s="38"/>
      <c r="U101" s="38"/>
      <c r="V101" s="38"/>
      <c r="W101" s="38"/>
      <c r="X101" s="38"/>
      <c r="Y101" s="38"/>
      <c r="Z101" s="38"/>
      <c r="AA101" s="38"/>
      <c r="AB101" s="38"/>
      <c r="AC101" s="38"/>
      <c r="AD101" s="38"/>
      <c r="AE101" s="38"/>
    </row>
    <row r="105" s="2" customFormat="1" ht="6.96" customHeight="1">
      <c r="A105" s="38"/>
      <c r="B105" s="68"/>
      <c r="C105" s="69"/>
      <c r="D105" s="69"/>
      <c r="E105" s="69"/>
      <c r="F105" s="69"/>
      <c r="G105" s="69"/>
      <c r="H105" s="69"/>
      <c r="I105" s="69"/>
      <c r="J105" s="69"/>
      <c r="K105" s="69"/>
      <c r="L105" s="63"/>
      <c r="S105" s="38"/>
      <c r="T105" s="38"/>
      <c r="U105" s="38"/>
      <c r="V105" s="38"/>
      <c r="W105" s="38"/>
      <c r="X105" s="38"/>
      <c r="Y105" s="38"/>
      <c r="Z105" s="38"/>
      <c r="AA105" s="38"/>
      <c r="AB105" s="38"/>
      <c r="AC105" s="38"/>
      <c r="AD105" s="38"/>
      <c r="AE105" s="38"/>
    </row>
    <row r="106" s="2" customFormat="1" ht="24.96" customHeight="1">
      <c r="A106" s="38"/>
      <c r="B106" s="39"/>
      <c r="C106" s="23" t="s">
        <v>103</v>
      </c>
      <c r="D106" s="40"/>
      <c r="E106" s="40"/>
      <c r="F106" s="40"/>
      <c r="G106" s="40"/>
      <c r="H106" s="40"/>
      <c r="I106" s="40"/>
      <c r="J106" s="40"/>
      <c r="K106" s="40"/>
      <c r="L106" s="63"/>
      <c r="S106" s="38"/>
      <c r="T106" s="38"/>
      <c r="U106" s="38"/>
      <c r="V106" s="38"/>
      <c r="W106" s="38"/>
      <c r="X106" s="38"/>
      <c r="Y106" s="38"/>
      <c r="Z106" s="38"/>
      <c r="AA106" s="38"/>
      <c r="AB106" s="38"/>
      <c r="AC106" s="38"/>
      <c r="AD106" s="38"/>
      <c r="AE106" s="38"/>
    </row>
    <row r="107" s="2" customFormat="1" ht="6.96" customHeight="1">
      <c r="A107" s="38"/>
      <c r="B107" s="39"/>
      <c r="C107" s="40"/>
      <c r="D107" s="40"/>
      <c r="E107" s="40"/>
      <c r="F107" s="40"/>
      <c r="G107" s="40"/>
      <c r="H107" s="40"/>
      <c r="I107" s="40"/>
      <c r="J107" s="40"/>
      <c r="K107" s="40"/>
      <c r="L107" s="63"/>
      <c r="S107" s="38"/>
      <c r="T107" s="38"/>
      <c r="U107" s="38"/>
      <c r="V107" s="38"/>
      <c r="W107" s="38"/>
      <c r="X107" s="38"/>
      <c r="Y107" s="38"/>
      <c r="Z107" s="38"/>
      <c r="AA107" s="38"/>
      <c r="AB107" s="38"/>
      <c r="AC107" s="38"/>
      <c r="AD107" s="38"/>
      <c r="AE107" s="38"/>
    </row>
    <row r="108" s="2" customFormat="1" ht="12" customHeight="1">
      <c r="A108" s="38"/>
      <c r="B108" s="39"/>
      <c r="C108" s="32" t="s">
        <v>16</v>
      </c>
      <c r="D108" s="40"/>
      <c r="E108" s="40"/>
      <c r="F108" s="40"/>
      <c r="G108" s="40"/>
      <c r="H108" s="40"/>
      <c r="I108" s="40"/>
      <c r="J108" s="40"/>
      <c r="K108" s="40"/>
      <c r="L108" s="63"/>
      <c r="S108" s="38"/>
      <c r="T108" s="38"/>
      <c r="U108" s="38"/>
      <c r="V108" s="38"/>
      <c r="W108" s="38"/>
      <c r="X108" s="38"/>
      <c r="Y108" s="38"/>
      <c r="Z108" s="38"/>
      <c r="AA108" s="38"/>
      <c r="AB108" s="38"/>
      <c r="AC108" s="38"/>
      <c r="AD108" s="38"/>
      <c r="AE108" s="38"/>
    </row>
    <row r="109" s="2" customFormat="1" ht="16.5" customHeight="1">
      <c r="A109" s="38"/>
      <c r="B109" s="39"/>
      <c r="C109" s="40"/>
      <c r="D109" s="40"/>
      <c r="E109" s="174" t="str">
        <f>E7</f>
        <v>22 - Oprava trati v úseku Malešice - Běchovice</v>
      </c>
      <c r="F109" s="32"/>
      <c r="G109" s="32"/>
      <c r="H109" s="32"/>
      <c r="I109" s="40"/>
      <c r="J109" s="40"/>
      <c r="K109" s="40"/>
      <c r="L109" s="63"/>
      <c r="S109" s="38"/>
      <c r="T109" s="38"/>
      <c r="U109" s="38"/>
      <c r="V109" s="38"/>
      <c r="W109" s="38"/>
      <c r="X109" s="38"/>
      <c r="Y109" s="38"/>
      <c r="Z109" s="38"/>
      <c r="AA109" s="38"/>
      <c r="AB109" s="38"/>
      <c r="AC109" s="38"/>
      <c r="AD109" s="38"/>
      <c r="AE109" s="38"/>
    </row>
    <row r="110" s="2" customFormat="1" ht="12" customHeight="1">
      <c r="A110" s="38"/>
      <c r="B110" s="39"/>
      <c r="C110" s="32" t="s">
        <v>93</v>
      </c>
      <c r="D110" s="40"/>
      <c r="E110" s="40"/>
      <c r="F110" s="40"/>
      <c r="G110" s="40"/>
      <c r="H110" s="40"/>
      <c r="I110" s="40"/>
      <c r="J110" s="40"/>
      <c r="K110" s="40"/>
      <c r="L110" s="63"/>
      <c r="S110" s="38"/>
      <c r="T110" s="38"/>
      <c r="U110" s="38"/>
      <c r="V110" s="38"/>
      <c r="W110" s="38"/>
      <c r="X110" s="38"/>
      <c r="Y110" s="38"/>
      <c r="Z110" s="38"/>
      <c r="AA110" s="38"/>
      <c r="AB110" s="38"/>
      <c r="AC110" s="38"/>
      <c r="AD110" s="38"/>
      <c r="AE110" s="38"/>
    </row>
    <row r="111" s="2" customFormat="1" ht="16.5" customHeight="1">
      <c r="A111" s="38"/>
      <c r="B111" s="39"/>
      <c r="C111" s="40"/>
      <c r="D111" s="40"/>
      <c r="E111" s="76" t="str">
        <f>E9</f>
        <v>01 - Oprava 1.koleje Praha Malešice - Praha Běchovice</v>
      </c>
      <c r="F111" s="40"/>
      <c r="G111" s="40"/>
      <c r="H111" s="40"/>
      <c r="I111" s="40"/>
      <c r="J111" s="40"/>
      <c r="K111" s="40"/>
      <c r="L111" s="63"/>
      <c r="S111" s="38"/>
      <c r="T111" s="38"/>
      <c r="U111" s="38"/>
      <c r="V111" s="38"/>
      <c r="W111" s="38"/>
      <c r="X111" s="38"/>
      <c r="Y111" s="38"/>
      <c r="Z111" s="38"/>
      <c r="AA111" s="38"/>
      <c r="AB111" s="38"/>
      <c r="AC111" s="38"/>
      <c r="AD111" s="38"/>
      <c r="AE111" s="38"/>
    </row>
    <row r="112" s="2" customFormat="1" ht="6.96" customHeight="1">
      <c r="A112" s="38"/>
      <c r="B112" s="39"/>
      <c r="C112" s="40"/>
      <c r="D112" s="40"/>
      <c r="E112" s="40"/>
      <c r="F112" s="40"/>
      <c r="G112" s="40"/>
      <c r="H112" s="40"/>
      <c r="I112" s="40"/>
      <c r="J112" s="40"/>
      <c r="K112" s="40"/>
      <c r="L112" s="63"/>
      <c r="S112" s="38"/>
      <c r="T112" s="38"/>
      <c r="U112" s="38"/>
      <c r="V112" s="38"/>
      <c r="W112" s="38"/>
      <c r="X112" s="38"/>
      <c r="Y112" s="38"/>
      <c r="Z112" s="38"/>
      <c r="AA112" s="38"/>
      <c r="AB112" s="38"/>
      <c r="AC112" s="38"/>
      <c r="AD112" s="38"/>
      <c r="AE112" s="38"/>
    </row>
    <row r="113" s="2" customFormat="1" ht="12" customHeight="1">
      <c r="A113" s="38"/>
      <c r="B113" s="39"/>
      <c r="C113" s="32" t="s">
        <v>20</v>
      </c>
      <c r="D113" s="40"/>
      <c r="E113" s="40"/>
      <c r="F113" s="27" t="str">
        <f>F12</f>
        <v xml:space="preserve"> </v>
      </c>
      <c r="G113" s="40"/>
      <c r="H113" s="40"/>
      <c r="I113" s="32" t="s">
        <v>22</v>
      </c>
      <c r="J113" s="79" t="str">
        <f>IF(J12="","",J12)</f>
        <v>17. 8. 2020</v>
      </c>
      <c r="K113" s="40"/>
      <c r="L113" s="63"/>
      <c r="S113" s="38"/>
      <c r="T113" s="38"/>
      <c r="U113" s="38"/>
      <c r="V113" s="38"/>
      <c r="W113" s="38"/>
      <c r="X113" s="38"/>
      <c r="Y113" s="38"/>
      <c r="Z113" s="38"/>
      <c r="AA113" s="38"/>
      <c r="AB113" s="38"/>
      <c r="AC113" s="38"/>
      <c r="AD113" s="38"/>
      <c r="AE113" s="38"/>
    </row>
    <row r="114" s="2" customFormat="1" ht="6.96" customHeight="1">
      <c r="A114" s="38"/>
      <c r="B114" s="39"/>
      <c r="C114" s="40"/>
      <c r="D114" s="40"/>
      <c r="E114" s="40"/>
      <c r="F114" s="40"/>
      <c r="G114" s="40"/>
      <c r="H114" s="40"/>
      <c r="I114" s="40"/>
      <c r="J114" s="40"/>
      <c r="K114" s="40"/>
      <c r="L114" s="63"/>
      <c r="S114" s="38"/>
      <c r="T114" s="38"/>
      <c r="U114" s="38"/>
      <c r="V114" s="38"/>
      <c r="W114" s="38"/>
      <c r="X114" s="38"/>
      <c r="Y114" s="38"/>
      <c r="Z114" s="38"/>
      <c r="AA114" s="38"/>
      <c r="AB114" s="38"/>
      <c r="AC114" s="38"/>
      <c r="AD114" s="38"/>
      <c r="AE114" s="38"/>
    </row>
    <row r="115" s="2" customFormat="1" ht="15.15" customHeight="1">
      <c r="A115" s="38"/>
      <c r="B115" s="39"/>
      <c r="C115" s="32" t="s">
        <v>24</v>
      </c>
      <c r="D115" s="40"/>
      <c r="E115" s="40"/>
      <c r="F115" s="27" t="str">
        <f>E15</f>
        <v>Ing. Aleš Bednář</v>
      </c>
      <c r="G115" s="40"/>
      <c r="H115" s="40"/>
      <c r="I115" s="32" t="s">
        <v>30</v>
      </c>
      <c r="J115" s="36" t="str">
        <f>E21</f>
        <v xml:space="preserve"> </v>
      </c>
      <c r="K115" s="40"/>
      <c r="L115" s="63"/>
      <c r="S115" s="38"/>
      <c r="T115" s="38"/>
      <c r="U115" s="38"/>
      <c r="V115" s="38"/>
      <c r="W115" s="38"/>
      <c r="X115" s="38"/>
      <c r="Y115" s="38"/>
      <c r="Z115" s="38"/>
      <c r="AA115" s="38"/>
      <c r="AB115" s="38"/>
      <c r="AC115" s="38"/>
      <c r="AD115" s="38"/>
      <c r="AE115" s="38"/>
    </row>
    <row r="116" s="2" customFormat="1" ht="15.15" customHeight="1">
      <c r="A116" s="38"/>
      <c r="B116" s="39"/>
      <c r="C116" s="32" t="s">
        <v>28</v>
      </c>
      <c r="D116" s="40"/>
      <c r="E116" s="40"/>
      <c r="F116" s="27" t="str">
        <f>IF(E18="","",E18)</f>
        <v>Vyplň údaj</v>
      </c>
      <c r="G116" s="40"/>
      <c r="H116" s="40"/>
      <c r="I116" s="32" t="s">
        <v>32</v>
      </c>
      <c r="J116" s="36" t="str">
        <f>E24</f>
        <v>Jan Marušák</v>
      </c>
      <c r="K116" s="40"/>
      <c r="L116" s="63"/>
      <c r="S116" s="38"/>
      <c r="T116" s="38"/>
      <c r="U116" s="38"/>
      <c r="V116" s="38"/>
      <c r="W116" s="38"/>
      <c r="X116" s="38"/>
      <c r="Y116" s="38"/>
      <c r="Z116" s="38"/>
      <c r="AA116" s="38"/>
      <c r="AB116" s="38"/>
      <c r="AC116" s="38"/>
      <c r="AD116" s="38"/>
      <c r="AE116" s="38"/>
    </row>
    <row r="117" s="2" customFormat="1" ht="10.32" customHeight="1">
      <c r="A117" s="38"/>
      <c r="B117" s="39"/>
      <c r="C117" s="40"/>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11" customFormat="1" ht="29.28" customHeight="1">
      <c r="A118" s="191"/>
      <c r="B118" s="192"/>
      <c r="C118" s="193" t="s">
        <v>104</v>
      </c>
      <c r="D118" s="194" t="s">
        <v>60</v>
      </c>
      <c r="E118" s="194" t="s">
        <v>56</v>
      </c>
      <c r="F118" s="194" t="s">
        <v>57</v>
      </c>
      <c r="G118" s="194" t="s">
        <v>105</v>
      </c>
      <c r="H118" s="194" t="s">
        <v>106</v>
      </c>
      <c r="I118" s="194" t="s">
        <v>107</v>
      </c>
      <c r="J118" s="195" t="s">
        <v>97</v>
      </c>
      <c r="K118" s="196" t="s">
        <v>108</v>
      </c>
      <c r="L118" s="197"/>
      <c r="M118" s="100" t="s">
        <v>1</v>
      </c>
      <c r="N118" s="101" t="s">
        <v>39</v>
      </c>
      <c r="O118" s="101" t="s">
        <v>109</v>
      </c>
      <c r="P118" s="101" t="s">
        <v>110</v>
      </c>
      <c r="Q118" s="101" t="s">
        <v>111</v>
      </c>
      <c r="R118" s="101" t="s">
        <v>112</v>
      </c>
      <c r="S118" s="101" t="s">
        <v>113</v>
      </c>
      <c r="T118" s="102" t="s">
        <v>114</v>
      </c>
      <c r="U118" s="191"/>
      <c r="V118" s="191"/>
      <c r="W118" s="191"/>
      <c r="X118" s="191"/>
      <c r="Y118" s="191"/>
      <c r="Z118" s="191"/>
      <c r="AA118" s="191"/>
      <c r="AB118" s="191"/>
      <c r="AC118" s="191"/>
      <c r="AD118" s="191"/>
      <c r="AE118" s="191"/>
    </row>
    <row r="119" s="2" customFormat="1" ht="22.8" customHeight="1">
      <c r="A119" s="38"/>
      <c r="B119" s="39"/>
      <c r="C119" s="107" t="s">
        <v>115</v>
      </c>
      <c r="D119" s="40"/>
      <c r="E119" s="40"/>
      <c r="F119" s="40"/>
      <c r="G119" s="40"/>
      <c r="H119" s="40"/>
      <c r="I119" s="40"/>
      <c r="J119" s="198">
        <f>BK119</f>
        <v>0</v>
      </c>
      <c r="K119" s="40"/>
      <c r="L119" s="44"/>
      <c r="M119" s="103"/>
      <c r="N119" s="199"/>
      <c r="O119" s="104"/>
      <c r="P119" s="200">
        <f>P120+P236</f>
        <v>0</v>
      </c>
      <c r="Q119" s="104"/>
      <c r="R119" s="200">
        <f>R120+R236</f>
        <v>1747.80501</v>
      </c>
      <c r="S119" s="104"/>
      <c r="T119" s="201">
        <f>T120+T236</f>
        <v>0</v>
      </c>
      <c r="U119" s="38"/>
      <c r="V119" s="38"/>
      <c r="W119" s="38"/>
      <c r="X119" s="38"/>
      <c r="Y119" s="38"/>
      <c r="Z119" s="38"/>
      <c r="AA119" s="38"/>
      <c r="AB119" s="38"/>
      <c r="AC119" s="38"/>
      <c r="AD119" s="38"/>
      <c r="AE119" s="38"/>
      <c r="AT119" s="17" t="s">
        <v>74</v>
      </c>
      <c r="AU119" s="17" t="s">
        <v>99</v>
      </c>
      <c r="BK119" s="202">
        <f>BK120+BK236</f>
        <v>0</v>
      </c>
    </row>
    <row r="120" s="12" customFormat="1" ht="25.92" customHeight="1">
      <c r="A120" s="12"/>
      <c r="B120" s="203"/>
      <c r="C120" s="204"/>
      <c r="D120" s="205" t="s">
        <v>74</v>
      </c>
      <c r="E120" s="206" t="s">
        <v>116</v>
      </c>
      <c r="F120" s="206" t="s">
        <v>117</v>
      </c>
      <c r="G120" s="204"/>
      <c r="H120" s="204"/>
      <c r="I120" s="207"/>
      <c r="J120" s="208">
        <f>BK120</f>
        <v>0</v>
      </c>
      <c r="K120" s="204"/>
      <c r="L120" s="209"/>
      <c r="M120" s="210"/>
      <c r="N120" s="211"/>
      <c r="O120" s="211"/>
      <c r="P120" s="212">
        <f>P121</f>
        <v>0</v>
      </c>
      <c r="Q120" s="211"/>
      <c r="R120" s="212">
        <f>R121</f>
        <v>1747.80501</v>
      </c>
      <c r="S120" s="211"/>
      <c r="T120" s="213">
        <f>T121</f>
        <v>0</v>
      </c>
      <c r="U120" s="12"/>
      <c r="V120" s="12"/>
      <c r="W120" s="12"/>
      <c r="X120" s="12"/>
      <c r="Y120" s="12"/>
      <c r="Z120" s="12"/>
      <c r="AA120" s="12"/>
      <c r="AB120" s="12"/>
      <c r="AC120" s="12"/>
      <c r="AD120" s="12"/>
      <c r="AE120" s="12"/>
      <c r="AR120" s="214" t="s">
        <v>83</v>
      </c>
      <c r="AT120" s="215" t="s">
        <v>74</v>
      </c>
      <c r="AU120" s="215" t="s">
        <v>75</v>
      </c>
      <c r="AY120" s="214" t="s">
        <v>118</v>
      </c>
      <c r="BK120" s="216">
        <f>BK121</f>
        <v>0</v>
      </c>
    </row>
    <row r="121" s="12" customFormat="1" ht="22.8" customHeight="1">
      <c r="A121" s="12"/>
      <c r="B121" s="203"/>
      <c r="C121" s="204"/>
      <c r="D121" s="205" t="s">
        <v>74</v>
      </c>
      <c r="E121" s="217" t="s">
        <v>119</v>
      </c>
      <c r="F121" s="217" t="s">
        <v>120</v>
      </c>
      <c r="G121" s="204"/>
      <c r="H121" s="204"/>
      <c r="I121" s="207"/>
      <c r="J121" s="218">
        <f>BK121</f>
        <v>0</v>
      </c>
      <c r="K121" s="204"/>
      <c r="L121" s="209"/>
      <c r="M121" s="210"/>
      <c r="N121" s="211"/>
      <c r="O121" s="211"/>
      <c r="P121" s="212">
        <f>SUM(P122:P235)</f>
        <v>0</v>
      </c>
      <c r="Q121" s="211"/>
      <c r="R121" s="212">
        <f>SUM(R122:R235)</f>
        <v>1747.80501</v>
      </c>
      <c r="S121" s="211"/>
      <c r="T121" s="213">
        <f>SUM(T122:T235)</f>
        <v>0</v>
      </c>
      <c r="U121" s="12"/>
      <c r="V121" s="12"/>
      <c r="W121" s="12"/>
      <c r="X121" s="12"/>
      <c r="Y121" s="12"/>
      <c r="Z121" s="12"/>
      <c r="AA121" s="12"/>
      <c r="AB121" s="12"/>
      <c r="AC121" s="12"/>
      <c r="AD121" s="12"/>
      <c r="AE121" s="12"/>
      <c r="AR121" s="214" t="s">
        <v>83</v>
      </c>
      <c r="AT121" s="215" t="s">
        <v>74</v>
      </c>
      <c r="AU121" s="215" t="s">
        <v>83</v>
      </c>
      <c r="AY121" s="214" t="s">
        <v>118</v>
      </c>
      <c r="BK121" s="216">
        <f>SUM(BK122:BK235)</f>
        <v>0</v>
      </c>
    </row>
    <row r="122" s="2" customFormat="1" ht="62.7" customHeight="1">
      <c r="A122" s="38"/>
      <c r="B122" s="39"/>
      <c r="C122" s="219" t="s">
        <v>83</v>
      </c>
      <c r="D122" s="219" t="s">
        <v>121</v>
      </c>
      <c r="E122" s="220" t="s">
        <v>122</v>
      </c>
      <c r="F122" s="221" t="s">
        <v>123</v>
      </c>
      <c r="G122" s="222" t="s">
        <v>124</v>
      </c>
      <c r="H122" s="223">
        <v>2500</v>
      </c>
      <c r="I122" s="224"/>
      <c r="J122" s="225">
        <f>ROUND(I122*H122,2)</f>
        <v>0</v>
      </c>
      <c r="K122" s="226"/>
      <c r="L122" s="44"/>
      <c r="M122" s="227" t="s">
        <v>1</v>
      </c>
      <c r="N122" s="228" t="s">
        <v>40</v>
      </c>
      <c r="O122" s="91"/>
      <c r="P122" s="229">
        <f>O122*H122</f>
        <v>0</v>
      </c>
      <c r="Q122" s="229">
        <v>0</v>
      </c>
      <c r="R122" s="229">
        <f>Q122*H122</f>
        <v>0</v>
      </c>
      <c r="S122" s="229">
        <v>0</v>
      </c>
      <c r="T122" s="230">
        <f>S122*H122</f>
        <v>0</v>
      </c>
      <c r="U122" s="38"/>
      <c r="V122" s="38"/>
      <c r="W122" s="38"/>
      <c r="X122" s="38"/>
      <c r="Y122" s="38"/>
      <c r="Z122" s="38"/>
      <c r="AA122" s="38"/>
      <c r="AB122" s="38"/>
      <c r="AC122" s="38"/>
      <c r="AD122" s="38"/>
      <c r="AE122" s="38"/>
      <c r="AR122" s="231" t="s">
        <v>125</v>
      </c>
      <c r="AT122" s="231" t="s">
        <v>121</v>
      </c>
      <c r="AU122" s="231" t="s">
        <v>85</v>
      </c>
      <c r="AY122" s="17" t="s">
        <v>118</v>
      </c>
      <c r="BE122" s="232">
        <f>IF(N122="základní",J122,0)</f>
        <v>0</v>
      </c>
      <c r="BF122" s="232">
        <f>IF(N122="snížená",J122,0)</f>
        <v>0</v>
      </c>
      <c r="BG122" s="232">
        <f>IF(N122="zákl. přenesená",J122,0)</f>
        <v>0</v>
      </c>
      <c r="BH122" s="232">
        <f>IF(N122="sníž. přenesená",J122,0)</f>
        <v>0</v>
      </c>
      <c r="BI122" s="232">
        <f>IF(N122="nulová",J122,0)</f>
        <v>0</v>
      </c>
      <c r="BJ122" s="17" t="s">
        <v>83</v>
      </c>
      <c r="BK122" s="232">
        <f>ROUND(I122*H122,2)</f>
        <v>0</v>
      </c>
      <c r="BL122" s="17" t="s">
        <v>125</v>
      </c>
      <c r="BM122" s="231" t="s">
        <v>126</v>
      </c>
    </row>
    <row r="123" s="13" customFormat="1">
      <c r="A123" s="13"/>
      <c r="B123" s="233"/>
      <c r="C123" s="234"/>
      <c r="D123" s="235" t="s">
        <v>127</v>
      </c>
      <c r="E123" s="236" t="s">
        <v>1</v>
      </c>
      <c r="F123" s="237" t="s">
        <v>128</v>
      </c>
      <c r="G123" s="234"/>
      <c r="H123" s="238">
        <v>2500</v>
      </c>
      <c r="I123" s="239"/>
      <c r="J123" s="234"/>
      <c r="K123" s="234"/>
      <c r="L123" s="240"/>
      <c r="M123" s="241"/>
      <c r="N123" s="242"/>
      <c r="O123" s="242"/>
      <c r="P123" s="242"/>
      <c r="Q123" s="242"/>
      <c r="R123" s="242"/>
      <c r="S123" s="242"/>
      <c r="T123" s="243"/>
      <c r="U123" s="13"/>
      <c r="V123" s="13"/>
      <c r="W123" s="13"/>
      <c r="X123" s="13"/>
      <c r="Y123" s="13"/>
      <c r="Z123" s="13"/>
      <c r="AA123" s="13"/>
      <c r="AB123" s="13"/>
      <c r="AC123" s="13"/>
      <c r="AD123" s="13"/>
      <c r="AE123" s="13"/>
      <c r="AT123" s="244" t="s">
        <v>127</v>
      </c>
      <c r="AU123" s="244" t="s">
        <v>85</v>
      </c>
      <c r="AV123" s="13" t="s">
        <v>85</v>
      </c>
      <c r="AW123" s="13" t="s">
        <v>31</v>
      </c>
      <c r="AX123" s="13" t="s">
        <v>83</v>
      </c>
      <c r="AY123" s="244" t="s">
        <v>118</v>
      </c>
    </row>
    <row r="124" s="2" customFormat="1" ht="128.55" customHeight="1">
      <c r="A124" s="38"/>
      <c r="B124" s="39"/>
      <c r="C124" s="219" t="s">
        <v>85</v>
      </c>
      <c r="D124" s="219" t="s">
        <v>121</v>
      </c>
      <c r="E124" s="220" t="s">
        <v>129</v>
      </c>
      <c r="F124" s="221" t="s">
        <v>130</v>
      </c>
      <c r="G124" s="222" t="s">
        <v>131</v>
      </c>
      <c r="H124" s="223">
        <v>150</v>
      </c>
      <c r="I124" s="224"/>
      <c r="J124" s="225">
        <f>ROUND(I124*H124,2)</f>
        <v>0</v>
      </c>
      <c r="K124" s="226"/>
      <c r="L124" s="44"/>
      <c r="M124" s="227" t="s">
        <v>1</v>
      </c>
      <c r="N124" s="228" t="s">
        <v>40</v>
      </c>
      <c r="O124" s="91"/>
      <c r="P124" s="229">
        <f>O124*H124</f>
        <v>0</v>
      </c>
      <c r="Q124" s="229">
        <v>0</v>
      </c>
      <c r="R124" s="229">
        <f>Q124*H124</f>
        <v>0</v>
      </c>
      <c r="S124" s="229">
        <v>0</v>
      </c>
      <c r="T124" s="230">
        <f>S124*H124</f>
        <v>0</v>
      </c>
      <c r="U124" s="38"/>
      <c r="V124" s="38"/>
      <c r="W124" s="38"/>
      <c r="X124" s="38"/>
      <c r="Y124" s="38"/>
      <c r="Z124" s="38"/>
      <c r="AA124" s="38"/>
      <c r="AB124" s="38"/>
      <c r="AC124" s="38"/>
      <c r="AD124" s="38"/>
      <c r="AE124" s="38"/>
      <c r="AR124" s="231" t="s">
        <v>125</v>
      </c>
      <c r="AT124" s="231" t="s">
        <v>121</v>
      </c>
      <c r="AU124" s="231" t="s">
        <v>85</v>
      </c>
      <c r="AY124" s="17" t="s">
        <v>118</v>
      </c>
      <c r="BE124" s="232">
        <f>IF(N124="základní",J124,0)</f>
        <v>0</v>
      </c>
      <c r="BF124" s="232">
        <f>IF(N124="snížená",J124,0)</f>
        <v>0</v>
      </c>
      <c r="BG124" s="232">
        <f>IF(N124="zákl. přenesená",J124,0)</f>
        <v>0</v>
      </c>
      <c r="BH124" s="232">
        <f>IF(N124="sníž. přenesená",J124,0)</f>
        <v>0</v>
      </c>
      <c r="BI124" s="232">
        <f>IF(N124="nulová",J124,0)</f>
        <v>0</v>
      </c>
      <c r="BJ124" s="17" t="s">
        <v>83</v>
      </c>
      <c r="BK124" s="232">
        <f>ROUND(I124*H124,2)</f>
        <v>0</v>
      </c>
      <c r="BL124" s="17" t="s">
        <v>125</v>
      </c>
      <c r="BM124" s="231" t="s">
        <v>132</v>
      </c>
    </row>
    <row r="125" s="13" customFormat="1">
      <c r="A125" s="13"/>
      <c r="B125" s="233"/>
      <c r="C125" s="234"/>
      <c r="D125" s="235" t="s">
        <v>127</v>
      </c>
      <c r="E125" s="236" t="s">
        <v>1</v>
      </c>
      <c r="F125" s="237" t="s">
        <v>133</v>
      </c>
      <c r="G125" s="234"/>
      <c r="H125" s="238">
        <v>150</v>
      </c>
      <c r="I125" s="239"/>
      <c r="J125" s="234"/>
      <c r="K125" s="234"/>
      <c r="L125" s="240"/>
      <c r="M125" s="241"/>
      <c r="N125" s="242"/>
      <c r="O125" s="242"/>
      <c r="P125" s="242"/>
      <c r="Q125" s="242"/>
      <c r="R125" s="242"/>
      <c r="S125" s="242"/>
      <c r="T125" s="243"/>
      <c r="U125" s="13"/>
      <c r="V125" s="13"/>
      <c r="W125" s="13"/>
      <c r="X125" s="13"/>
      <c r="Y125" s="13"/>
      <c r="Z125" s="13"/>
      <c r="AA125" s="13"/>
      <c r="AB125" s="13"/>
      <c r="AC125" s="13"/>
      <c r="AD125" s="13"/>
      <c r="AE125" s="13"/>
      <c r="AT125" s="244" t="s">
        <v>127</v>
      </c>
      <c r="AU125" s="244" t="s">
        <v>85</v>
      </c>
      <c r="AV125" s="13" t="s">
        <v>85</v>
      </c>
      <c r="AW125" s="13" t="s">
        <v>31</v>
      </c>
      <c r="AX125" s="13" t="s">
        <v>75</v>
      </c>
      <c r="AY125" s="244" t="s">
        <v>118</v>
      </c>
    </row>
    <row r="126" s="14" customFormat="1">
      <c r="A126" s="14"/>
      <c r="B126" s="245"/>
      <c r="C126" s="246"/>
      <c r="D126" s="235" t="s">
        <v>127</v>
      </c>
      <c r="E126" s="247" t="s">
        <v>1</v>
      </c>
      <c r="F126" s="248" t="s">
        <v>134</v>
      </c>
      <c r="G126" s="246"/>
      <c r="H126" s="249">
        <v>150</v>
      </c>
      <c r="I126" s="250"/>
      <c r="J126" s="246"/>
      <c r="K126" s="246"/>
      <c r="L126" s="251"/>
      <c r="M126" s="252"/>
      <c r="N126" s="253"/>
      <c r="O126" s="253"/>
      <c r="P126" s="253"/>
      <c r="Q126" s="253"/>
      <c r="R126" s="253"/>
      <c r="S126" s="253"/>
      <c r="T126" s="254"/>
      <c r="U126" s="14"/>
      <c r="V126" s="14"/>
      <c r="W126" s="14"/>
      <c r="X126" s="14"/>
      <c r="Y126" s="14"/>
      <c r="Z126" s="14"/>
      <c r="AA126" s="14"/>
      <c r="AB126" s="14"/>
      <c r="AC126" s="14"/>
      <c r="AD126" s="14"/>
      <c r="AE126" s="14"/>
      <c r="AT126" s="255" t="s">
        <v>127</v>
      </c>
      <c r="AU126" s="255" t="s">
        <v>85</v>
      </c>
      <c r="AV126" s="14" t="s">
        <v>125</v>
      </c>
      <c r="AW126" s="14" t="s">
        <v>31</v>
      </c>
      <c r="AX126" s="14" t="s">
        <v>83</v>
      </c>
      <c r="AY126" s="255" t="s">
        <v>118</v>
      </c>
    </row>
    <row r="127" s="2" customFormat="1" ht="194.4" customHeight="1">
      <c r="A127" s="38"/>
      <c r="B127" s="39"/>
      <c r="C127" s="219" t="s">
        <v>135</v>
      </c>
      <c r="D127" s="219" t="s">
        <v>121</v>
      </c>
      <c r="E127" s="220" t="s">
        <v>136</v>
      </c>
      <c r="F127" s="221" t="s">
        <v>137</v>
      </c>
      <c r="G127" s="222" t="s">
        <v>138</v>
      </c>
      <c r="H127" s="223">
        <v>0.13</v>
      </c>
      <c r="I127" s="224"/>
      <c r="J127" s="225">
        <f>ROUND(I127*H127,2)</f>
        <v>0</v>
      </c>
      <c r="K127" s="226"/>
      <c r="L127" s="44"/>
      <c r="M127" s="227" t="s">
        <v>1</v>
      </c>
      <c r="N127" s="228" t="s">
        <v>40</v>
      </c>
      <c r="O127" s="91"/>
      <c r="P127" s="229">
        <f>O127*H127</f>
        <v>0</v>
      </c>
      <c r="Q127" s="229">
        <v>0</v>
      </c>
      <c r="R127" s="229">
        <f>Q127*H127</f>
        <v>0</v>
      </c>
      <c r="S127" s="229">
        <v>0</v>
      </c>
      <c r="T127" s="230">
        <f>S127*H127</f>
        <v>0</v>
      </c>
      <c r="U127" s="38"/>
      <c r="V127" s="38"/>
      <c r="W127" s="38"/>
      <c r="X127" s="38"/>
      <c r="Y127" s="38"/>
      <c r="Z127" s="38"/>
      <c r="AA127" s="38"/>
      <c r="AB127" s="38"/>
      <c r="AC127" s="38"/>
      <c r="AD127" s="38"/>
      <c r="AE127" s="38"/>
      <c r="AR127" s="231" t="s">
        <v>125</v>
      </c>
      <c r="AT127" s="231" t="s">
        <v>121</v>
      </c>
      <c r="AU127" s="231" t="s">
        <v>85</v>
      </c>
      <c r="AY127" s="17" t="s">
        <v>118</v>
      </c>
      <c r="BE127" s="232">
        <f>IF(N127="základní",J127,0)</f>
        <v>0</v>
      </c>
      <c r="BF127" s="232">
        <f>IF(N127="snížená",J127,0)</f>
        <v>0</v>
      </c>
      <c r="BG127" s="232">
        <f>IF(N127="zákl. přenesená",J127,0)</f>
        <v>0</v>
      </c>
      <c r="BH127" s="232">
        <f>IF(N127="sníž. přenesená",J127,0)</f>
        <v>0</v>
      </c>
      <c r="BI127" s="232">
        <f>IF(N127="nulová",J127,0)</f>
        <v>0</v>
      </c>
      <c r="BJ127" s="17" t="s">
        <v>83</v>
      </c>
      <c r="BK127" s="232">
        <f>ROUND(I127*H127,2)</f>
        <v>0</v>
      </c>
      <c r="BL127" s="17" t="s">
        <v>125</v>
      </c>
      <c r="BM127" s="231" t="s">
        <v>139</v>
      </c>
    </row>
    <row r="128" s="13" customFormat="1">
      <c r="A128" s="13"/>
      <c r="B128" s="233"/>
      <c r="C128" s="234"/>
      <c r="D128" s="235" t="s">
        <v>127</v>
      </c>
      <c r="E128" s="236" t="s">
        <v>1</v>
      </c>
      <c r="F128" s="237" t="s">
        <v>140</v>
      </c>
      <c r="G128" s="234"/>
      <c r="H128" s="238">
        <v>0.13</v>
      </c>
      <c r="I128" s="239"/>
      <c r="J128" s="234"/>
      <c r="K128" s="234"/>
      <c r="L128" s="240"/>
      <c r="M128" s="241"/>
      <c r="N128" s="242"/>
      <c r="O128" s="242"/>
      <c r="P128" s="242"/>
      <c r="Q128" s="242"/>
      <c r="R128" s="242"/>
      <c r="S128" s="242"/>
      <c r="T128" s="243"/>
      <c r="U128" s="13"/>
      <c r="V128" s="13"/>
      <c r="W128" s="13"/>
      <c r="X128" s="13"/>
      <c r="Y128" s="13"/>
      <c r="Z128" s="13"/>
      <c r="AA128" s="13"/>
      <c r="AB128" s="13"/>
      <c r="AC128" s="13"/>
      <c r="AD128" s="13"/>
      <c r="AE128" s="13"/>
      <c r="AT128" s="244" t="s">
        <v>127</v>
      </c>
      <c r="AU128" s="244" t="s">
        <v>85</v>
      </c>
      <c r="AV128" s="13" t="s">
        <v>85</v>
      </c>
      <c r="AW128" s="13" t="s">
        <v>31</v>
      </c>
      <c r="AX128" s="13" t="s">
        <v>75</v>
      </c>
      <c r="AY128" s="244" t="s">
        <v>118</v>
      </c>
    </row>
    <row r="129" s="14" customFormat="1">
      <c r="A129" s="14"/>
      <c r="B129" s="245"/>
      <c r="C129" s="246"/>
      <c r="D129" s="235" t="s">
        <v>127</v>
      </c>
      <c r="E129" s="247" t="s">
        <v>1</v>
      </c>
      <c r="F129" s="248" t="s">
        <v>134</v>
      </c>
      <c r="G129" s="246"/>
      <c r="H129" s="249">
        <v>0.13</v>
      </c>
      <c r="I129" s="250"/>
      <c r="J129" s="246"/>
      <c r="K129" s="246"/>
      <c r="L129" s="251"/>
      <c r="M129" s="252"/>
      <c r="N129" s="253"/>
      <c r="O129" s="253"/>
      <c r="P129" s="253"/>
      <c r="Q129" s="253"/>
      <c r="R129" s="253"/>
      <c r="S129" s="253"/>
      <c r="T129" s="254"/>
      <c r="U129" s="14"/>
      <c r="V129" s="14"/>
      <c r="W129" s="14"/>
      <c r="X129" s="14"/>
      <c r="Y129" s="14"/>
      <c r="Z129" s="14"/>
      <c r="AA129" s="14"/>
      <c r="AB129" s="14"/>
      <c r="AC129" s="14"/>
      <c r="AD129" s="14"/>
      <c r="AE129" s="14"/>
      <c r="AT129" s="255" t="s">
        <v>127</v>
      </c>
      <c r="AU129" s="255" t="s">
        <v>85</v>
      </c>
      <c r="AV129" s="14" t="s">
        <v>125</v>
      </c>
      <c r="AW129" s="14" t="s">
        <v>31</v>
      </c>
      <c r="AX129" s="14" t="s">
        <v>83</v>
      </c>
      <c r="AY129" s="255" t="s">
        <v>118</v>
      </c>
    </row>
    <row r="130" s="2" customFormat="1" ht="24.15" customHeight="1">
      <c r="A130" s="38"/>
      <c r="B130" s="39"/>
      <c r="C130" s="256" t="s">
        <v>125</v>
      </c>
      <c r="D130" s="256" t="s">
        <v>141</v>
      </c>
      <c r="E130" s="257" t="s">
        <v>142</v>
      </c>
      <c r="F130" s="258" t="s">
        <v>143</v>
      </c>
      <c r="G130" s="259" t="s">
        <v>124</v>
      </c>
      <c r="H130" s="260">
        <v>520</v>
      </c>
      <c r="I130" s="261"/>
      <c r="J130" s="262">
        <f>ROUND(I130*H130,2)</f>
        <v>0</v>
      </c>
      <c r="K130" s="263"/>
      <c r="L130" s="264"/>
      <c r="M130" s="265" t="s">
        <v>1</v>
      </c>
      <c r="N130" s="266" t="s">
        <v>40</v>
      </c>
      <c r="O130" s="91"/>
      <c r="P130" s="229">
        <f>O130*H130</f>
        <v>0</v>
      </c>
      <c r="Q130" s="229">
        <v>0</v>
      </c>
      <c r="R130" s="229">
        <f>Q130*H130</f>
        <v>0</v>
      </c>
      <c r="S130" s="229">
        <v>0</v>
      </c>
      <c r="T130" s="230">
        <f>S130*H130</f>
        <v>0</v>
      </c>
      <c r="U130" s="38"/>
      <c r="V130" s="38"/>
      <c r="W130" s="38"/>
      <c r="X130" s="38"/>
      <c r="Y130" s="38"/>
      <c r="Z130" s="38"/>
      <c r="AA130" s="38"/>
      <c r="AB130" s="38"/>
      <c r="AC130" s="38"/>
      <c r="AD130" s="38"/>
      <c r="AE130" s="38"/>
      <c r="AR130" s="231" t="s">
        <v>144</v>
      </c>
      <c r="AT130" s="231" t="s">
        <v>141</v>
      </c>
      <c r="AU130" s="231" t="s">
        <v>85</v>
      </c>
      <c r="AY130" s="17" t="s">
        <v>118</v>
      </c>
      <c r="BE130" s="232">
        <f>IF(N130="základní",J130,0)</f>
        <v>0</v>
      </c>
      <c r="BF130" s="232">
        <f>IF(N130="snížená",J130,0)</f>
        <v>0</v>
      </c>
      <c r="BG130" s="232">
        <f>IF(N130="zákl. přenesená",J130,0)</f>
        <v>0</v>
      </c>
      <c r="BH130" s="232">
        <f>IF(N130="sníž. přenesená",J130,0)</f>
        <v>0</v>
      </c>
      <c r="BI130" s="232">
        <f>IF(N130="nulová",J130,0)</f>
        <v>0</v>
      </c>
      <c r="BJ130" s="17" t="s">
        <v>83</v>
      </c>
      <c r="BK130" s="232">
        <f>ROUND(I130*H130,2)</f>
        <v>0</v>
      </c>
      <c r="BL130" s="17" t="s">
        <v>125</v>
      </c>
      <c r="BM130" s="231" t="s">
        <v>145</v>
      </c>
    </row>
    <row r="131" s="13" customFormat="1">
      <c r="A131" s="13"/>
      <c r="B131" s="233"/>
      <c r="C131" s="234"/>
      <c r="D131" s="235" t="s">
        <v>127</v>
      </c>
      <c r="E131" s="236" t="s">
        <v>1</v>
      </c>
      <c r="F131" s="237" t="s">
        <v>146</v>
      </c>
      <c r="G131" s="234"/>
      <c r="H131" s="238">
        <v>520</v>
      </c>
      <c r="I131" s="239"/>
      <c r="J131" s="234"/>
      <c r="K131" s="234"/>
      <c r="L131" s="240"/>
      <c r="M131" s="241"/>
      <c r="N131" s="242"/>
      <c r="O131" s="242"/>
      <c r="P131" s="242"/>
      <c r="Q131" s="242"/>
      <c r="R131" s="242"/>
      <c r="S131" s="242"/>
      <c r="T131" s="243"/>
      <c r="U131" s="13"/>
      <c r="V131" s="13"/>
      <c r="W131" s="13"/>
      <c r="X131" s="13"/>
      <c r="Y131" s="13"/>
      <c r="Z131" s="13"/>
      <c r="AA131" s="13"/>
      <c r="AB131" s="13"/>
      <c r="AC131" s="13"/>
      <c r="AD131" s="13"/>
      <c r="AE131" s="13"/>
      <c r="AT131" s="244" t="s">
        <v>127</v>
      </c>
      <c r="AU131" s="244" t="s">
        <v>85</v>
      </c>
      <c r="AV131" s="13" t="s">
        <v>85</v>
      </c>
      <c r="AW131" s="13" t="s">
        <v>31</v>
      </c>
      <c r="AX131" s="13" t="s">
        <v>75</v>
      </c>
      <c r="AY131" s="244" t="s">
        <v>118</v>
      </c>
    </row>
    <row r="132" s="14" customFormat="1">
      <c r="A132" s="14"/>
      <c r="B132" s="245"/>
      <c r="C132" s="246"/>
      <c r="D132" s="235" t="s">
        <v>127</v>
      </c>
      <c r="E132" s="247" t="s">
        <v>1</v>
      </c>
      <c r="F132" s="248" t="s">
        <v>134</v>
      </c>
      <c r="G132" s="246"/>
      <c r="H132" s="249">
        <v>520</v>
      </c>
      <c r="I132" s="250"/>
      <c r="J132" s="246"/>
      <c r="K132" s="246"/>
      <c r="L132" s="251"/>
      <c r="M132" s="252"/>
      <c r="N132" s="253"/>
      <c r="O132" s="253"/>
      <c r="P132" s="253"/>
      <c r="Q132" s="253"/>
      <c r="R132" s="253"/>
      <c r="S132" s="253"/>
      <c r="T132" s="254"/>
      <c r="U132" s="14"/>
      <c r="V132" s="14"/>
      <c r="W132" s="14"/>
      <c r="X132" s="14"/>
      <c r="Y132" s="14"/>
      <c r="Z132" s="14"/>
      <c r="AA132" s="14"/>
      <c r="AB132" s="14"/>
      <c r="AC132" s="14"/>
      <c r="AD132" s="14"/>
      <c r="AE132" s="14"/>
      <c r="AT132" s="255" t="s">
        <v>127</v>
      </c>
      <c r="AU132" s="255" t="s">
        <v>85</v>
      </c>
      <c r="AV132" s="14" t="s">
        <v>125</v>
      </c>
      <c r="AW132" s="14" t="s">
        <v>31</v>
      </c>
      <c r="AX132" s="14" t="s">
        <v>83</v>
      </c>
      <c r="AY132" s="255" t="s">
        <v>118</v>
      </c>
    </row>
    <row r="133" s="2" customFormat="1" ht="76.35" customHeight="1">
      <c r="A133" s="38"/>
      <c r="B133" s="39"/>
      <c r="C133" s="219" t="s">
        <v>119</v>
      </c>
      <c r="D133" s="219" t="s">
        <v>121</v>
      </c>
      <c r="E133" s="220" t="s">
        <v>147</v>
      </c>
      <c r="F133" s="221" t="s">
        <v>148</v>
      </c>
      <c r="G133" s="222" t="s">
        <v>131</v>
      </c>
      <c r="H133" s="223">
        <v>844.50999999999999</v>
      </c>
      <c r="I133" s="224"/>
      <c r="J133" s="225">
        <f>ROUND(I133*H133,2)</f>
        <v>0</v>
      </c>
      <c r="K133" s="226"/>
      <c r="L133" s="44"/>
      <c r="M133" s="227" t="s">
        <v>1</v>
      </c>
      <c r="N133" s="228" t="s">
        <v>40</v>
      </c>
      <c r="O133" s="91"/>
      <c r="P133" s="229">
        <f>O133*H133</f>
        <v>0</v>
      </c>
      <c r="Q133" s="229">
        <v>0</v>
      </c>
      <c r="R133" s="229">
        <f>Q133*H133</f>
        <v>0</v>
      </c>
      <c r="S133" s="229">
        <v>0</v>
      </c>
      <c r="T133" s="230">
        <f>S133*H133</f>
        <v>0</v>
      </c>
      <c r="U133" s="38"/>
      <c r="V133" s="38"/>
      <c r="W133" s="38"/>
      <c r="X133" s="38"/>
      <c r="Y133" s="38"/>
      <c r="Z133" s="38"/>
      <c r="AA133" s="38"/>
      <c r="AB133" s="38"/>
      <c r="AC133" s="38"/>
      <c r="AD133" s="38"/>
      <c r="AE133" s="38"/>
      <c r="AR133" s="231" t="s">
        <v>125</v>
      </c>
      <c r="AT133" s="231" t="s">
        <v>121</v>
      </c>
      <c r="AU133" s="231" t="s">
        <v>85</v>
      </c>
      <c r="AY133" s="17" t="s">
        <v>118</v>
      </c>
      <c r="BE133" s="232">
        <f>IF(N133="základní",J133,0)</f>
        <v>0</v>
      </c>
      <c r="BF133" s="232">
        <f>IF(N133="snížená",J133,0)</f>
        <v>0</v>
      </c>
      <c r="BG133" s="232">
        <f>IF(N133="zákl. přenesená",J133,0)</f>
        <v>0</v>
      </c>
      <c r="BH133" s="232">
        <f>IF(N133="sníž. přenesená",J133,0)</f>
        <v>0</v>
      </c>
      <c r="BI133" s="232">
        <f>IF(N133="nulová",J133,0)</f>
        <v>0</v>
      </c>
      <c r="BJ133" s="17" t="s">
        <v>83</v>
      </c>
      <c r="BK133" s="232">
        <f>ROUND(I133*H133,2)</f>
        <v>0</v>
      </c>
      <c r="BL133" s="17" t="s">
        <v>125</v>
      </c>
      <c r="BM133" s="231" t="s">
        <v>149</v>
      </c>
    </row>
    <row r="134" s="13" customFormat="1">
      <c r="A134" s="13"/>
      <c r="B134" s="233"/>
      <c r="C134" s="234"/>
      <c r="D134" s="235" t="s">
        <v>127</v>
      </c>
      <c r="E134" s="236" t="s">
        <v>1</v>
      </c>
      <c r="F134" s="237" t="s">
        <v>150</v>
      </c>
      <c r="G134" s="234"/>
      <c r="H134" s="238">
        <v>467.00999999999999</v>
      </c>
      <c r="I134" s="239"/>
      <c r="J134" s="234"/>
      <c r="K134" s="234"/>
      <c r="L134" s="240"/>
      <c r="M134" s="241"/>
      <c r="N134" s="242"/>
      <c r="O134" s="242"/>
      <c r="P134" s="242"/>
      <c r="Q134" s="242"/>
      <c r="R134" s="242"/>
      <c r="S134" s="242"/>
      <c r="T134" s="243"/>
      <c r="U134" s="13"/>
      <c r="V134" s="13"/>
      <c r="W134" s="13"/>
      <c r="X134" s="13"/>
      <c r="Y134" s="13"/>
      <c r="Z134" s="13"/>
      <c r="AA134" s="13"/>
      <c r="AB134" s="13"/>
      <c r="AC134" s="13"/>
      <c r="AD134" s="13"/>
      <c r="AE134" s="13"/>
      <c r="AT134" s="244" t="s">
        <v>127</v>
      </c>
      <c r="AU134" s="244" t="s">
        <v>85</v>
      </c>
      <c r="AV134" s="13" t="s">
        <v>85</v>
      </c>
      <c r="AW134" s="13" t="s">
        <v>31</v>
      </c>
      <c r="AX134" s="13" t="s">
        <v>75</v>
      </c>
      <c r="AY134" s="244" t="s">
        <v>118</v>
      </c>
    </row>
    <row r="135" s="13" customFormat="1">
      <c r="A135" s="13"/>
      <c r="B135" s="233"/>
      <c r="C135" s="234"/>
      <c r="D135" s="235" t="s">
        <v>127</v>
      </c>
      <c r="E135" s="236" t="s">
        <v>1</v>
      </c>
      <c r="F135" s="237" t="s">
        <v>151</v>
      </c>
      <c r="G135" s="234"/>
      <c r="H135" s="238">
        <v>227.5</v>
      </c>
      <c r="I135" s="239"/>
      <c r="J135" s="234"/>
      <c r="K135" s="234"/>
      <c r="L135" s="240"/>
      <c r="M135" s="241"/>
      <c r="N135" s="242"/>
      <c r="O135" s="242"/>
      <c r="P135" s="242"/>
      <c r="Q135" s="242"/>
      <c r="R135" s="242"/>
      <c r="S135" s="242"/>
      <c r="T135" s="243"/>
      <c r="U135" s="13"/>
      <c r="V135" s="13"/>
      <c r="W135" s="13"/>
      <c r="X135" s="13"/>
      <c r="Y135" s="13"/>
      <c r="Z135" s="13"/>
      <c r="AA135" s="13"/>
      <c r="AB135" s="13"/>
      <c r="AC135" s="13"/>
      <c r="AD135" s="13"/>
      <c r="AE135" s="13"/>
      <c r="AT135" s="244" t="s">
        <v>127</v>
      </c>
      <c r="AU135" s="244" t="s">
        <v>85</v>
      </c>
      <c r="AV135" s="13" t="s">
        <v>85</v>
      </c>
      <c r="AW135" s="13" t="s">
        <v>31</v>
      </c>
      <c r="AX135" s="13" t="s">
        <v>75</v>
      </c>
      <c r="AY135" s="244" t="s">
        <v>118</v>
      </c>
    </row>
    <row r="136" s="13" customFormat="1">
      <c r="A136" s="13"/>
      <c r="B136" s="233"/>
      <c r="C136" s="234"/>
      <c r="D136" s="235" t="s">
        <v>127</v>
      </c>
      <c r="E136" s="236" t="s">
        <v>1</v>
      </c>
      <c r="F136" s="237" t="s">
        <v>152</v>
      </c>
      <c r="G136" s="234"/>
      <c r="H136" s="238">
        <v>150</v>
      </c>
      <c r="I136" s="239"/>
      <c r="J136" s="234"/>
      <c r="K136" s="234"/>
      <c r="L136" s="240"/>
      <c r="M136" s="241"/>
      <c r="N136" s="242"/>
      <c r="O136" s="242"/>
      <c r="P136" s="242"/>
      <c r="Q136" s="242"/>
      <c r="R136" s="242"/>
      <c r="S136" s="242"/>
      <c r="T136" s="243"/>
      <c r="U136" s="13"/>
      <c r="V136" s="13"/>
      <c r="W136" s="13"/>
      <c r="X136" s="13"/>
      <c r="Y136" s="13"/>
      <c r="Z136" s="13"/>
      <c r="AA136" s="13"/>
      <c r="AB136" s="13"/>
      <c r="AC136" s="13"/>
      <c r="AD136" s="13"/>
      <c r="AE136" s="13"/>
      <c r="AT136" s="244" t="s">
        <v>127</v>
      </c>
      <c r="AU136" s="244" t="s">
        <v>85</v>
      </c>
      <c r="AV136" s="13" t="s">
        <v>85</v>
      </c>
      <c r="AW136" s="13" t="s">
        <v>31</v>
      </c>
      <c r="AX136" s="13" t="s">
        <v>75</v>
      </c>
      <c r="AY136" s="244" t="s">
        <v>118</v>
      </c>
    </row>
    <row r="137" s="14" customFormat="1">
      <c r="A137" s="14"/>
      <c r="B137" s="245"/>
      <c r="C137" s="246"/>
      <c r="D137" s="235" t="s">
        <v>127</v>
      </c>
      <c r="E137" s="247" t="s">
        <v>1</v>
      </c>
      <c r="F137" s="248" t="s">
        <v>134</v>
      </c>
      <c r="G137" s="246"/>
      <c r="H137" s="249">
        <v>844.50999999999999</v>
      </c>
      <c r="I137" s="250"/>
      <c r="J137" s="246"/>
      <c r="K137" s="246"/>
      <c r="L137" s="251"/>
      <c r="M137" s="252"/>
      <c r="N137" s="253"/>
      <c r="O137" s="253"/>
      <c r="P137" s="253"/>
      <c r="Q137" s="253"/>
      <c r="R137" s="253"/>
      <c r="S137" s="253"/>
      <c r="T137" s="254"/>
      <c r="U137" s="14"/>
      <c r="V137" s="14"/>
      <c r="W137" s="14"/>
      <c r="X137" s="14"/>
      <c r="Y137" s="14"/>
      <c r="Z137" s="14"/>
      <c r="AA137" s="14"/>
      <c r="AB137" s="14"/>
      <c r="AC137" s="14"/>
      <c r="AD137" s="14"/>
      <c r="AE137" s="14"/>
      <c r="AT137" s="255" t="s">
        <v>127</v>
      </c>
      <c r="AU137" s="255" t="s">
        <v>85</v>
      </c>
      <c r="AV137" s="14" t="s">
        <v>125</v>
      </c>
      <c r="AW137" s="14" t="s">
        <v>31</v>
      </c>
      <c r="AX137" s="14" t="s">
        <v>83</v>
      </c>
      <c r="AY137" s="255" t="s">
        <v>118</v>
      </c>
    </row>
    <row r="138" s="2" customFormat="1" ht="14.4" customHeight="1">
      <c r="A138" s="38"/>
      <c r="B138" s="39"/>
      <c r="C138" s="256" t="s">
        <v>153</v>
      </c>
      <c r="D138" s="256" t="s">
        <v>141</v>
      </c>
      <c r="E138" s="257" t="s">
        <v>154</v>
      </c>
      <c r="F138" s="258" t="s">
        <v>155</v>
      </c>
      <c r="G138" s="259" t="s">
        <v>156</v>
      </c>
      <c r="H138" s="260">
        <v>1519.47</v>
      </c>
      <c r="I138" s="261"/>
      <c r="J138" s="262">
        <f>ROUND(I138*H138,2)</f>
        <v>0</v>
      </c>
      <c r="K138" s="263"/>
      <c r="L138" s="264"/>
      <c r="M138" s="265" t="s">
        <v>1</v>
      </c>
      <c r="N138" s="266" t="s">
        <v>40</v>
      </c>
      <c r="O138" s="91"/>
      <c r="P138" s="229">
        <f>O138*H138</f>
        <v>0</v>
      </c>
      <c r="Q138" s="229">
        <v>1</v>
      </c>
      <c r="R138" s="229">
        <f>Q138*H138</f>
        <v>1519.47</v>
      </c>
      <c r="S138" s="229">
        <v>0</v>
      </c>
      <c r="T138" s="230">
        <f>S138*H138</f>
        <v>0</v>
      </c>
      <c r="U138" s="38"/>
      <c r="V138" s="38"/>
      <c r="W138" s="38"/>
      <c r="X138" s="38"/>
      <c r="Y138" s="38"/>
      <c r="Z138" s="38"/>
      <c r="AA138" s="38"/>
      <c r="AB138" s="38"/>
      <c r="AC138" s="38"/>
      <c r="AD138" s="38"/>
      <c r="AE138" s="38"/>
      <c r="AR138" s="231" t="s">
        <v>144</v>
      </c>
      <c r="AT138" s="231" t="s">
        <v>141</v>
      </c>
      <c r="AU138" s="231" t="s">
        <v>85</v>
      </c>
      <c r="AY138" s="17" t="s">
        <v>118</v>
      </c>
      <c r="BE138" s="232">
        <f>IF(N138="základní",J138,0)</f>
        <v>0</v>
      </c>
      <c r="BF138" s="232">
        <f>IF(N138="snížená",J138,0)</f>
        <v>0</v>
      </c>
      <c r="BG138" s="232">
        <f>IF(N138="zákl. přenesená",J138,0)</f>
        <v>0</v>
      </c>
      <c r="BH138" s="232">
        <f>IF(N138="sníž. přenesená",J138,0)</f>
        <v>0</v>
      </c>
      <c r="BI138" s="232">
        <f>IF(N138="nulová",J138,0)</f>
        <v>0</v>
      </c>
      <c r="BJ138" s="17" t="s">
        <v>83</v>
      </c>
      <c r="BK138" s="232">
        <f>ROUND(I138*H138,2)</f>
        <v>0</v>
      </c>
      <c r="BL138" s="17" t="s">
        <v>125</v>
      </c>
      <c r="BM138" s="231" t="s">
        <v>157</v>
      </c>
    </row>
    <row r="139" s="13" customFormat="1">
      <c r="A139" s="13"/>
      <c r="B139" s="233"/>
      <c r="C139" s="234"/>
      <c r="D139" s="235" t="s">
        <v>127</v>
      </c>
      <c r="E139" s="236" t="s">
        <v>1</v>
      </c>
      <c r="F139" s="237" t="s">
        <v>158</v>
      </c>
      <c r="G139" s="234"/>
      <c r="H139" s="238">
        <v>1519.47</v>
      </c>
      <c r="I139" s="239"/>
      <c r="J139" s="234"/>
      <c r="K139" s="234"/>
      <c r="L139" s="240"/>
      <c r="M139" s="241"/>
      <c r="N139" s="242"/>
      <c r="O139" s="242"/>
      <c r="P139" s="242"/>
      <c r="Q139" s="242"/>
      <c r="R139" s="242"/>
      <c r="S139" s="242"/>
      <c r="T139" s="243"/>
      <c r="U139" s="13"/>
      <c r="V139" s="13"/>
      <c r="W139" s="13"/>
      <c r="X139" s="13"/>
      <c r="Y139" s="13"/>
      <c r="Z139" s="13"/>
      <c r="AA139" s="13"/>
      <c r="AB139" s="13"/>
      <c r="AC139" s="13"/>
      <c r="AD139" s="13"/>
      <c r="AE139" s="13"/>
      <c r="AT139" s="244" t="s">
        <v>127</v>
      </c>
      <c r="AU139" s="244" t="s">
        <v>85</v>
      </c>
      <c r="AV139" s="13" t="s">
        <v>85</v>
      </c>
      <c r="AW139" s="13" t="s">
        <v>31</v>
      </c>
      <c r="AX139" s="13" t="s">
        <v>75</v>
      </c>
      <c r="AY139" s="244" t="s">
        <v>118</v>
      </c>
    </row>
    <row r="140" s="14" customFormat="1">
      <c r="A140" s="14"/>
      <c r="B140" s="245"/>
      <c r="C140" s="246"/>
      <c r="D140" s="235" t="s">
        <v>127</v>
      </c>
      <c r="E140" s="247" t="s">
        <v>1</v>
      </c>
      <c r="F140" s="248" t="s">
        <v>134</v>
      </c>
      <c r="G140" s="246"/>
      <c r="H140" s="249">
        <v>1519.47</v>
      </c>
      <c r="I140" s="250"/>
      <c r="J140" s="246"/>
      <c r="K140" s="246"/>
      <c r="L140" s="251"/>
      <c r="M140" s="252"/>
      <c r="N140" s="253"/>
      <c r="O140" s="253"/>
      <c r="P140" s="253"/>
      <c r="Q140" s="253"/>
      <c r="R140" s="253"/>
      <c r="S140" s="253"/>
      <c r="T140" s="254"/>
      <c r="U140" s="14"/>
      <c r="V140" s="14"/>
      <c r="W140" s="14"/>
      <c r="X140" s="14"/>
      <c r="Y140" s="14"/>
      <c r="Z140" s="14"/>
      <c r="AA140" s="14"/>
      <c r="AB140" s="14"/>
      <c r="AC140" s="14"/>
      <c r="AD140" s="14"/>
      <c r="AE140" s="14"/>
      <c r="AT140" s="255" t="s">
        <v>127</v>
      </c>
      <c r="AU140" s="255" t="s">
        <v>85</v>
      </c>
      <c r="AV140" s="14" t="s">
        <v>125</v>
      </c>
      <c r="AW140" s="14" t="s">
        <v>31</v>
      </c>
      <c r="AX140" s="14" t="s">
        <v>83</v>
      </c>
      <c r="AY140" s="255" t="s">
        <v>118</v>
      </c>
    </row>
    <row r="141" s="2" customFormat="1" ht="167.1" customHeight="1">
      <c r="A141" s="38"/>
      <c r="B141" s="39"/>
      <c r="C141" s="219" t="s">
        <v>159</v>
      </c>
      <c r="D141" s="219" t="s">
        <v>121</v>
      </c>
      <c r="E141" s="220" t="s">
        <v>160</v>
      </c>
      <c r="F141" s="221" t="s">
        <v>161</v>
      </c>
      <c r="G141" s="222" t="s">
        <v>162</v>
      </c>
      <c r="H141" s="223">
        <v>20</v>
      </c>
      <c r="I141" s="224"/>
      <c r="J141" s="225">
        <f>ROUND(I141*H141,2)</f>
        <v>0</v>
      </c>
      <c r="K141" s="226"/>
      <c r="L141" s="44"/>
      <c r="M141" s="227" t="s">
        <v>1</v>
      </c>
      <c r="N141" s="228" t="s">
        <v>40</v>
      </c>
      <c r="O141" s="91"/>
      <c r="P141" s="229">
        <f>O141*H141</f>
        <v>0</v>
      </c>
      <c r="Q141" s="229">
        <v>0</v>
      </c>
      <c r="R141" s="229">
        <f>Q141*H141</f>
        <v>0</v>
      </c>
      <c r="S141" s="229">
        <v>0</v>
      </c>
      <c r="T141" s="230">
        <f>S141*H141</f>
        <v>0</v>
      </c>
      <c r="U141" s="38"/>
      <c r="V141" s="38"/>
      <c r="W141" s="38"/>
      <c r="X141" s="38"/>
      <c r="Y141" s="38"/>
      <c r="Z141" s="38"/>
      <c r="AA141" s="38"/>
      <c r="AB141" s="38"/>
      <c r="AC141" s="38"/>
      <c r="AD141" s="38"/>
      <c r="AE141" s="38"/>
      <c r="AR141" s="231" t="s">
        <v>125</v>
      </c>
      <c r="AT141" s="231" t="s">
        <v>121</v>
      </c>
      <c r="AU141" s="231" t="s">
        <v>85</v>
      </c>
      <c r="AY141" s="17" t="s">
        <v>118</v>
      </c>
      <c r="BE141" s="232">
        <f>IF(N141="základní",J141,0)</f>
        <v>0</v>
      </c>
      <c r="BF141" s="232">
        <f>IF(N141="snížená",J141,0)</f>
        <v>0</v>
      </c>
      <c r="BG141" s="232">
        <f>IF(N141="zákl. přenesená",J141,0)</f>
        <v>0</v>
      </c>
      <c r="BH141" s="232">
        <f>IF(N141="sníž. přenesená",J141,0)</f>
        <v>0</v>
      </c>
      <c r="BI141" s="232">
        <f>IF(N141="nulová",J141,0)</f>
        <v>0</v>
      </c>
      <c r="BJ141" s="17" t="s">
        <v>83</v>
      </c>
      <c r="BK141" s="232">
        <f>ROUND(I141*H141,2)</f>
        <v>0</v>
      </c>
      <c r="BL141" s="17" t="s">
        <v>125</v>
      </c>
      <c r="BM141" s="231" t="s">
        <v>163</v>
      </c>
    </row>
    <row r="142" s="13" customFormat="1">
      <c r="A142" s="13"/>
      <c r="B142" s="233"/>
      <c r="C142" s="234"/>
      <c r="D142" s="235" t="s">
        <v>127</v>
      </c>
      <c r="E142" s="236" t="s">
        <v>1</v>
      </c>
      <c r="F142" s="237" t="s">
        <v>164</v>
      </c>
      <c r="G142" s="234"/>
      <c r="H142" s="238">
        <v>20</v>
      </c>
      <c r="I142" s="239"/>
      <c r="J142" s="234"/>
      <c r="K142" s="234"/>
      <c r="L142" s="240"/>
      <c r="M142" s="241"/>
      <c r="N142" s="242"/>
      <c r="O142" s="242"/>
      <c r="P142" s="242"/>
      <c r="Q142" s="242"/>
      <c r="R142" s="242"/>
      <c r="S142" s="242"/>
      <c r="T142" s="243"/>
      <c r="U142" s="13"/>
      <c r="V142" s="13"/>
      <c r="W142" s="13"/>
      <c r="X142" s="13"/>
      <c r="Y142" s="13"/>
      <c r="Z142" s="13"/>
      <c r="AA142" s="13"/>
      <c r="AB142" s="13"/>
      <c r="AC142" s="13"/>
      <c r="AD142" s="13"/>
      <c r="AE142" s="13"/>
      <c r="AT142" s="244" t="s">
        <v>127</v>
      </c>
      <c r="AU142" s="244" t="s">
        <v>85</v>
      </c>
      <c r="AV142" s="13" t="s">
        <v>85</v>
      </c>
      <c r="AW142" s="13" t="s">
        <v>31</v>
      </c>
      <c r="AX142" s="13" t="s">
        <v>75</v>
      </c>
      <c r="AY142" s="244" t="s">
        <v>118</v>
      </c>
    </row>
    <row r="143" s="14" customFormat="1">
      <c r="A143" s="14"/>
      <c r="B143" s="245"/>
      <c r="C143" s="246"/>
      <c r="D143" s="235" t="s">
        <v>127</v>
      </c>
      <c r="E143" s="247" t="s">
        <v>1</v>
      </c>
      <c r="F143" s="248" t="s">
        <v>134</v>
      </c>
      <c r="G143" s="246"/>
      <c r="H143" s="249">
        <v>20</v>
      </c>
      <c r="I143" s="250"/>
      <c r="J143" s="246"/>
      <c r="K143" s="246"/>
      <c r="L143" s="251"/>
      <c r="M143" s="252"/>
      <c r="N143" s="253"/>
      <c r="O143" s="253"/>
      <c r="P143" s="253"/>
      <c r="Q143" s="253"/>
      <c r="R143" s="253"/>
      <c r="S143" s="253"/>
      <c r="T143" s="254"/>
      <c r="U143" s="14"/>
      <c r="V143" s="14"/>
      <c r="W143" s="14"/>
      <c r="X143" s="14"/>
      <c r="Y143" s="14"/>
      <c r="Z143" s="14"/>
      <c r="AA143" s="14"/>
      <c r="AB143" s="14"/>
      <c r="AC143" s="14"/>
      <c r="AD143" s="14"/>
      <c r="AE143" s="14"/>
      <c r="AT143" s="255" t="s">
        <v>127</v>
      </c>
      <c r="AU143" s="255" t="s">
        <v>85</v>
      </c>
      <c r="AV143" s="14" t="s">
        <v>125</v>
      </c>
      <c r="AW143" s="14" t="s">
        <v>31</v>
      </c>
      <c r="AX143" s="14" t="s">
        <v>83</v>
      </c>
      <c r="AY143" s="255" t="s">
        <v>118</v>
      </c>
    </row>
    <row r="144" s="2" customFormat="1" ht="14.4" customHeight="1">
      <c r="A144" s="38"/>
      <c r="B144" s="39"/>
      <c r="C144" s="256" t="s">
        <v>144</v>
      </c>
      <c r="D144" s="256" t="s">
        <v>141</v>
      </c>
      <c r="E144" s="257" t="s">
        <v>165</v>
      </c>
      <c r="F144" s="258" t="s">
        <v>166</v>
      </c>
      <c r="G144" s="259" t="s">
        <v>162</v>
      </c>
      <c r="H144" s="260">
        <v>20</v>
      </c>
      <c r="I144" s="261"/>
      <c r="J144" s="262">
        <f>ROUND(I144*H144,2)</f>
        <v>0</v>
      </c>
      <c r="K144" s="263"/>
      <c r="L144" s="264"/>
      <c r="M144" s="265" t="s">
        <v>1</v>
      </c>
      <c r="N144" s="266" t="s">
        <v>40</v>
      </c>
      <c r="O144" s="91"/>
      <c r="P144" s="229">
        <f>O144*H144</f>
        <v>0</v>
      </c>
      <c r="Q144" s="229">
        <v>0</v>
      </c>
      <c r="R144" s="229">
        <f>Q144*H144</f>
        <v>0</v>
      </c>
      <c r="S144" s="229">
        <v>0</v>
      </c>
      <c r="T144" s="230">
        <f>S144*H144</f>
        <v>0</v>
      </c>
      <c r="U144" s="38"/>
      <c r="V144" s="38"/>
      <c r="W144" s="38"/>
      <c r="X144" s="38"/>
      <c r="Y144" s="38"/>
      <c r="Z144" s="38"/>
      <c r="AA144" s="38"/>
      <c r="AB144" s="38"/>
      <c r="AC144" s="38"/>
      <c r="AD144" s="38"/>
      <c r="AE144" s="38"/>
      <c r="AR144" s="231" t="s">
        <v>144</v>
      </c>
      <c r="AT144" s="231" t="s">
        <v>141</v>
      </c>
      <c r="AU144" s="231" t="s">
        <v>85</v>
      </c>
      <c r="AY144" s="17" t="s">
        <v>118</v>
      </c>
      <c r="BE144" s="232">
        <f>IF(N144="základní",J144,0)</f>
        <v>0</v>
      </c>
      <c r="BF144" s="232">
        <f>IF(N144="snížená",J144,0)</f>
        <v>0</v>
      </c>
      <c r="BG144" s="232">
        <f>IF(N144="zákl. přenesená",J144,0)</f>
        <v>0</v>
      </c>
      <c r="BH144" s="232">
        <f>IF(N144="sníž. přenesená",J144,0)</f>
        <v>0</v>
      </c>
      <c r="BI144" s="232">
        <f>IF(N144="nulová",J144,0)</f>
        <v>0</v>
      </c>
      <c r="BJ144" s="17" t="s">
        <v>83</v>
      </c>
      <c r="BK144" s="232">
        <f>ROUND(I144*H144,2)</f>
        <v>0</v>
      </c>
      <c r="BL144" s="17" t="s">
        <v>125</v>
      </c>
      <c r="BM144" s="231" t="s">
        <v>167</v>
      </c>
    </row>
    <row r="145" s="15" customFormat="1">
      <c r="A145" s="15"/>
      <c r="B145" s="267"/>
      <c r="C145" s="268"/>
      <c r="D145" s="235" t="s">
        <v>127</v>
      </c>
      <c r="E145" s="269" t="s">
        <v>1</v>
      </c>
      <c r="F145" s="270" t="s">
        <v>168</v>
      </c>
      <c r="G145" s="268"/>
      <c r="H145" s="269" t="s">
        <v>1</v>
      </c>
      <c r="I145" s="271"/>
      <c r="J145" s="268"/>
      <c r="K145" s="268"/>
      <c r="L145" s="272"/>
      <c r="M145" s="273"/>
      <c r="N145" s="274"/>
      <c r="O145" s="274"/>
      <c r="P145" s="274"/>
      <c r="Q145" s="274"/>
      <c r="R145" s="274"/>
      <c r="S145" s="274"/>
      <c r="T145" s="275"/>
      <c r="U145" s="15"/>
      <c r="V145" s="15"/>
      <c r="W145" s="15"/>
      <c r="X145" s="15"/>
      <c r="Y145" s="15"/>
      <c r="Z145" s="15"/>
      <c r="AA145" s="15"/>
      <c r="AB145" s="15"/>
      <c r="AC145" s="15"/>
      <c r="AD145" s="15"/>
      <c r="AE145" s="15"/>
      <c r="AT145" s="276" t="s">
        <v>127</v>
      </c>
      <c r="AU145" s="276" t="s">
        <v>85</v>
      </c>
      <c r="AV145" s="15" t="s">
        <v>83</v>
      </c>
      <c r="AW145" s="15" t="s">
        <v>31</v>
      </c>
      <c r="AX145" s="15" t="s">
        <v>75</v>
      </c>
      <c r="AY145" s="276" t="s">
        <v>118</v>
      </c>
    </row>
    <row r="146" s="13" customFormat="1">
      <c r="A146" s="13"/>
      <c r="B146" s="233"/>
      <c r="C146" s="234"/>
      <c r="D146" s="235" t="s">
        <v>127</v>
      </c>
      <c r="E146" s="236" t="s">
        <v>1</v>
      </c>
      <c r="F146" s="237" t="s">
        <v>169</v>
      </c>
      <c r="G146" s="234"/>
      <c r="H146" s="238">
        <v>20</v>
      </c>
      <c r="I146" s="239"/>
      <c r="J146" s="234"/>
      <c r="K146" s="234"/>
      <c r="L146" s="240"/>
      <c r="M146" s="241"/>
      <c r="N146" s="242"/>
      <c r="O146" s="242"/>
      <c r="P146" s="242"/>
      <c r="Q146" s="242"/>
      <c r="R146" s="242"/>
      <c r="S146" s="242"/>
      <c r="T146" s="243"/>
      <c r="U146" s="13"/>
      <c r="V146" s="13"/>
      <c r="W146" s="13"/>
      <c r="X146" s="13"/>
      <c r="Y146" s="13"/>
      <c r="Z146" s="13"/>
      <c r="AA146" s="13"/>
      <c r="AB146" s="13"/>
      <c r="AC146" s="13"/>
      <c r="AD146" s="13"/>
      <c r="AE146" s="13"/>
      <c r="AT146" s="244" t="s">
        <v>127</v>
      </c>
      <c r="AU146" s="244" t="s">
        <v>85</v>
      </c>
      <c r="AV146" s="13" t="s">
        <v>85</v>
      </c>
      <c r="AW146" s="13" t="s">
        <v>31</v>
      </c>
      <c r="AX146" s="13" t="s">
        <v>75</v>
      </c>
      <c r="AY146" s="244" t="s">
        <v>118</v>
      </c>
    </row>
    <row r="147" s="14" customFormat="1">
      <c r="A147" s="14"/>
      <c r="B147" s="245"/>
      <c r="C147" s="246"/>
      <c r="D147" s="235" t="s">
        <v>127</v>
      </c>
      <c r="E147" s="247" t="s">
        <v>1</v>
      </c>
      <c r="F147" s="248" t="s">
        <v>134</v>
      </c>
      <c r="G147" s="246"/>
      <c r="H147" s="249">
        <v>20</v>
      </c>
      <c r="I147" s="250"/>
      <c r="J147" s="246"/>
      <c r="K147" s="246"/>
      <c r="L147" s="251"/>
      <c r="M147" s="252"/>
      <c r="N147" s="253"/>
      <c r="O147" s="253"/>
      <c r="P147" s="253"/>
      <c r="Q147" s="253"/>
      <c r="R147" s="253"/>
      <c r="S147" s="253"/>
      <c r="T147" s="254"/>
      <c r="U147" s="14"/>
      <c r="V147" s="14"/>
      <c r="W147" s="14"/>
      <c r="X147" s="14"/>
      <c r="Y147" s="14"/>
      <c r="Z147" s="14"/>
      <c r="AA147" s="14"/>
      <c r="AB147" s="14"/>
      <c r="AC147" s="14"/>
      <c r="AD147" s="14"/>
      <c r="AE147" s="14"/>
      <c r="AT147" s="255" t="s">
        <v>127</v>
      </c>
      <c r="AU147" s="255" t="s">
        <v>85</v>
      </c>
      <c r="AV147" s="14" t="s">
        <v>125</v>
      </c>
      <c r="AW147" s="14" t="s">
        <v>31</v>
      </c>
      <c r="AX147" s="14" t="s">
        <v>83</v>
      </c>
      <c r="AY147" s="255" t="s">
        <v>118</v>
      </c>
    </row>
    <row r="148" s="2" customFormat="1" ht="101.25" customHeight="1">
      <c r="A148" s="38"/>
      <c r="B148" s="39"/>
      <c r="C148" s="219" t="s">
        <v>170</v>
      </c>
      <c r="D148" s="219" t="s">
        <v>121</v>
      </c>
      <c r="E148" s="220" t="s">
        <v>171</v>
      </c>
      <c r="F148" s="221" t="s">
        <v>172</v>
      </c>
      <c r="G148" s="222" t="s">
        <v>173</v>
      </c>
      <c r="H148" s="223">
        <v>330</v>
      </c>
      <c r="I148" s="224"/>
      <c r="J148" s="225">
        <f>ROUND(I148*H148,2)</f>
        <v>0</v>
      </c>
      <c r="K148" s="226"/>
      <c r="L148" s="44"/>
      <c r="M148" s="227" t="s">
        <v>1</v>
      </c>
      <c r="N148" s="228" t="s">
        <v>40</v>
      </c>
      <c r="O148" s="91"/>
      <c r="P148" s="229">
        <f>O148*H148</f>
        <v>0</v>
      </c>
      <c r="Q148" s="229">
        <v>0</v>
      </c>
      <c r="R148" s="229">
        <f>Q148*H148</f>
        <v>0</v>
      </c>
      <c r="S148" s="229">
        <v>0</v>
      </c>
      <c r="T148" s="230">
        <f>S148*H148</f>
        <v>0</v>
      </c>
      <c r="U148" s="38"/>
      <c r="V148" s="38"/>
      <c r="W148" s="38"/>
      <c r="X148" s="38"/>
      <c r="Y148" s="38"/>
      <c r="Z148" s="38"/>
      <c r="AA148" s="38"/>
      <c r="AB148" s="38"/>
      <c r="AC148" s="38"/>
      <c r="AD148" s="38"/>
      <c r="AE148" s="38"/>
      <c r="AR148" s="231" t="s">
        <v>125</v>
      </c>
      <c r="AT148" s="231" t="s">
        <v>121</v>
      </c>
      <c r="AU148" s="231" t="s">
        <v>85</v>
      </c>
      <c r="AY148" s="17" t="s">
        <v>118</v>
      </c>
      <c r="BE148" s="232">
        <f>IF(N148="základní",J148,0)</f>
        <v>0</v>
      </c>
      <c r="BF148" s="232">
        <f>IF(N148="snížená",J148,0)</f>
        <v>0</v>
      </c>
      <c r="BG148" s="232">
        <f>IF(N148="zákl. přenesená",J148,0)</f>
        <v>0</v>
      </c>
      <c r="BH148" s="232">
        <f>IF(N148="sníž. přenesená",J148,0)</f>
        <v>0</v>
      </c>
      <c r="BI148" s="232">
        <f>IF(N148="nulová",J148,0)</f>
        <v>0</v>
      </c>
      <c r="BJ148" s="17" t="s">
        <v>83</v>
      </c>
      <c r="BK148" s="232">
        <f>ROUND(I148*H148,2)</f>
        <v>0</v>
      </c>
      <c r="BL148" s="17" t="s">
        <v>125</v>
      </c>
      <c r="BM148" s="231" t="s">
        <v>174</v>
      </c>
    </row>
    <row r="149" s="13" customFormat="1">
      <c r="A149" s="13"/>
      <c r="B149" s="233"/>
      <c r="C149" s="234"/>
      <c r="D149" s="235" t="s">
        <v>127</v>
      </c>
      <c r="E149" s="236" t="s">
        <v>1</v>
      </c>
      <c r="F149" s="237" t="s">
        <v>175</v>
      </c>
      <c r="G149" s="234"/>
      <c r="H149" s="238">
        <v>250</v>
      </c>
      <c r="I149" s="239"/>
      <c r="J149" s="234"/>
      <c r="K149" s="234"/>
      <c r="L149" s="240"/>
      <c r="M149" s="241"/>
      <c r="N149" s="242"/>
      <c r="O149" s="242"/>
      <c r="P149" s="242"/>
      <c r="Q149" s="242"/>
      <c r="R149" s="242"/>
      <c r="S149" s="242"/>
      <c r="T149" s="243"/>
      <c r="U149" s="13"/>
      <c r="V149" s="13"/>
      <c r="W149" s="13"/>
      <c r="X149" s="13"/>
      <c r="Y149" s="13"/>
      <c r="Z149" s="13"/>
      <c r="AA149" s="13"/>
      <c r="AB149" s="13"/>
      <c r="AC149" s="13"/>
      <c r="AD149" s="13"/>
      <c r="AE149" s="13"/>
      <c r="AT149" s="244" t="s">
        <v>127</v>
      </c>
      <c r="AU149" s="244" t="s">
        <v>85</v>
      </c>
      <c r="AV149" s="13" t="s">
        <v>85</v>
      </c>
      <c r="AW149" s="13" t="s">
        <v>31</v>
      </c>
      <c r="AX149" s="13" t="s">
        <v>75</v>
      </c>
      <c r="AY149" s="244" t="s">
        <v>118</v>
      </c>
    </row>
    <row r="150" s="13" customFormat="1">
      <c r="A150" s="13"/>
      <c r="B150" s="233"/>
      <c r="C150" s="234"/>
      <c r="D150" s="235" t="s">
        <v>127</v>
      </c>
      <c r="E150" s="236" t="s">
        <v>1</v>
      </c>
      <c r="F150" s="237" t="s">
        <v>176</v>
      </c>
      <c r="G150" s="234"/>
      <c r="H150" s="238">
        <v>80</v>
      </c>
      <c r="I150" s="239"/>
      <c r="J150" s="234"/>
      <c r="K150" s="234"/>
      <c r="L150" s="240"/>
      <c r="M150" s="241"/>
      <c r="N150" s="242"/>
      <c r="O150" s="242"/>
      <c r="P150" s="242"/>
      <c r="Q150" s="242"/>
      <c r="R150" s="242"/>
      <c r="S150" s="242"/>
      <c r="T150" s="243"/>
      <c r="U150" s="13"/>
      <c r="V150" s="13"/>
      <c r="W150" s="13"/>
      <c r="X150" s="13"/>
      <c r="Y150" s="13"/>
      <c r="Z150" s="13"/>
      <c r="AA150" s="13"/>
      <c r="AB150" s="13"/>
      <c r="AC150" s="13"/>
      <c r="AD150" s="13"/>
      <c r="AE150" s="13"/>
      <c r="AT150" s="244" t="s">
        <v>127</v>
      </c>
      <c r="AU150" s="244" t="s">
        <v>85</v>
      </c>
      <c r="AV150" s="13" t="s">
        <v>85</v>
      </c>
      <c r="AW150" s="13" t="s">
        <v>31</v>
      </c>
      <c r="AX150" s="13" t="s">
        <v>75</v>
      </c>
      <c r="AY150" s="244" t="s">
        <v>118</v>
      </c>
    </row>
    <row r="151" s="14" customFormat="1">
      <c r="A151" s="14"/>
      <c r="B151" s="245"/>
      <c r="C151" s="246"/>
      <c r="D151" s="235" t="s">
        <v>127</v>
      </c>
      <c r="E151" s="247" t="s">
        <v>1</v>
      </c>
      <c r="F151" s="248" t="s">
        <v>134</v>
      </c>
      <c r="G151" s="246"/>
      <c r="H151" s="249">
        <v>330</v>
      </c>
      <c r="I151" s="250"/>
      <c r="J151" s="246"/>
      <c r="K151" s="246"/>
      <c r="L151" s="251"/>
      <c r="M151" s="252"/>
      <c r="N151" s="253"/>
      <c r="O151" s="253"/>
      <c r="P151" s="253"/>
      <c r="Q151" s="253"/>
      <c r="R151" s="253"/>
      <c r="S151" s="253"/>
      <c r="T151" s="254"/>
      <c r="U151" s="14"/>
      <c r="V151" s="14"/>
      <c r="W151" s="14"/>
      <c r="X151" s="14"/>
      <c r="Y151" s="14"/>
      <c r="Z151" s="14"/>
      <c r="AA151" s="14"/>
      <c r="AB151" s="14"/>
      <c r="AC151" s="14"/>
      <c r="AD151" s="14"/>
      <c r="AE151" s="14"/>
      <c r="AT151" s="255" t="s">
        <v>127</v>
      </c>
      <c r="AU151" s="255" t="s">
        <v>85</v>
      </c>
      <c r="AV151" s="14" t="s">
        <v>125</v>
      </c>
      <c r="AW151" s="14" t="s">
        <v>31</v>
      </c>
      <c r="AX151" s="14" t="s">
        <v>83</v>
      </c>
      <c r="AY151" s="255" t="s">
        <v>118</v>
      </c>
    </row>
    <row r="152" s="2" customFormat="1" ht="114.9" customHeight="1">
      <c r="A152" s="38"/>
      <c r="B152" s="39"/>
      <c r="C152" s="219" t="s">
        <v>177</v>
      </c>
      <c r="D152" s="219" t="s">
        <v>121</v>
      </c>
      <c r="E152" s="220" t="s">
        <v>178</v>
      </c>
      <c r="F152" s="221" t="s">
        <v>179</v>
      </c>
      <c r="G152" s="222" t="s">
        <v>173</v>
      </c>
      <c r="H152" s="223">
        <v>4874</v>
      </c>
      <c r="I152" s="224"/>
      <c r="J152" s="225">
        <f>ROUND(I152*H152,2)</f>
        <v>0</v>
      </c>
      <c r="K152" s="226"/>
      <c r="L152" s="44"/>
      <c r="M152" s="227" t="s">
        <v>1</v>
      </c>
      <c r="N152" s="228" t="s">
        <v>40</v>
      </c>
      <c r="O152" s="91"/>
      <c r="P152" s="229">
        <f>O152*H152</f>
        <v>0</v>
      </c>
      <c r="Q152" s="229">
        <v>0</v>
      </c>
      <c r="R152" s="229">
        <f>Q152*H152</f>
        <v>0</v>
      </c>
      <c r="S152" s="229">
        <v>0</v>
      </c>
      <c r="T152" s="230">
        <f>S152*H152</f>
        <v>0</v>
      </c>
      <c r="U152" s="38"/>
      <c r="V152" s="38"/>
      <c r="W152" s="38"/>
      <c r="X152" s="38"/>
      <c r="Y152" s="38"/>
      <c r="Z152" s="38"/>
      <c r="AA152" s="38"/>
      <c r="AB152" s="38"/>
      <c r="AC152" s="38"/>
      <c r="AD152" s="38"/>
      <c r="AE152" s="38"/>
      <c r="AR152" s="231" t="s">
        <v>125</v>
      </c>
      <c r="AT152" s="231" t="s">
        <v>121</v>
      </c>
      <c r="AU152" s="231" t="s">
        <v>85</v>
      </c>
      <c r="AY152" s="17" t="s">
        <v>118</v>
      </c>
      <c r="BE152" s="232">
        <f>IF(N152="základní",J152,0)</f>
        <v>0</v>
      </c>
      <c r="BF152" s="232">
        <f>IF(N152="snížená",J152,0)</f>
        <v>0</v>
      </c>
      <c r="BG152" s="232">
        <f>IF(N152="zákl. přenesená",J152,0)</f>
        <v>0</v>
      </c>
      <c r="BH152" s="232">
        <f>IF(N152="sníž. přenesená",J152,0)</f>
        <v>0</v>
      </c>
      <c r="BI152" s="232">
        <f>IF(N152="nulová",J152,0)</f>
        <v>0</v>
      </c>
      <c r="BJ152" s="17" t="s">
        <v>83</v>
      </c>
      <c r="BK152" s="232">
        <f>ROUND(I152*H152,2)</f>
        <v>0</v>
      </c>
      <c r="BL152" s="17" t="s">
        <v>125</v>
      </c>
      <c r="BM152" s="231" t="s">
        <v>180</v>
      </c>
    </row>
    <row r="153" s="15" customFormat="1">
      <c r="A153" s="15"/>
      <c r="B153" s="267"/>
      <c r="C153" s="268"/>
      <c r="D153" s="235" t="s">
        <v>127</v>
      </c>
      <c r="E153" s="269" t="s">
        <v>1</v>
      </c>
      <c r="F153" s="270" t="s">
        <v>181</v>
      </c>
      <c r="G153" s="268"/>
      <c r="H153" s="269" t="s">
        <v>1</v>
      </c>
      <c r="I153" s="271"/>
      <c r="J153" s="268"/>
      <c r="K153" s="268"/>
      <c r="L153" s="272"/>
      <c r="M153" s="273"/>
      <c r="N153" s="274"/>
      <c r="O153" s="274"/>
      <c r="P153" s="274"/>
      <c r="Q153" s="274"/>
      <c r="R153" s="274"/>
      <c r="S153" s="274"/>
      <c r="T153" s="275"/>
      <c r="U153" s="15"/>
      <c r="V153" s="15"/>
      <c r="W153" s="15"/>
      <c r="X153" s="15"/>
      <c r="Y153" s="15"/>
      <c r="Z153" s="15"/>
      <c r="AA153" s="15"/>
      <c r="AB153" s="15"/>
      <c r="AC153" s="15"/>
      <c r="AD153" s="15"/>
      <c r="AE153" s="15"/>
      <c r="AT153" s="276" t="s">
        <v>127</v>
      </c>
      <c r="AU153" s="276" t="s">
        <v>85</v>
      </c>
      <c r="AV153" s="15" t="s">
        <v>83</v>
      </c>
      <c r="AW153" s="15" t="s">
        <v>31</v>
      </c>
      <c r="AX153" s="15" t="s">
        <v>75</v>
      </c>
      <c r="AY153" s="276" t="s">
        <v>118</v>
      </c>
    </row>
    <row r="154" s="13" customFormat="1">
      <c r="A154" s="13"/>
      <c r="B154" s="233"/>
      <c r="C154" s="234"/>
      <c r="D154" s="235" t="s">
        <v>127</v>
      </c>
      <c r="E154" s="236" t="s">
        <v>1</v>
      </c>
      <c r="F154" s="237" t="s">
        <v>182</v>
      </c>
      <c r="G154" s="234"/>
      <c r="H154" s="238">
        <v>3150</v>
      </c>
      <c r="I154" s="239"/>
      <c r="J154" s="234"/>
      <c r="K154" s="234"/>
      <c r="L154" s="240"/>
      <c r="M154" s="241"/>
      <c r="N154" s="242"/>
      <c r="O154" s="242"/>
      <c r="P154" s="242"/>
      <c r="Q154" s="242"/>
      <c r="R154" s="242"/>
      <c r="S154" s="242"/>
      <c r="T154" s="243"/>
      <c r="U154" s="13"/>
      <c r="V154" s="13"/>
      <c r="W154" s="13"/>
      <c r="X154" s="13"/>
      <c r="Y154" s="13"/>
      <c r="Z154" s="13"/>
      <c r="AA154" s="13"/>
      <c r="AB154" s="13"/>
      <c r="AC154" s="13"/>
      <c r="AD154" s="13"/>
      <c r="AE154" s="13"/>
      <c r="AT154" s="244" t="s">
        <v>127</v>
      </c>
      <c r="AU154" s="244" t="s">
        <v>85</v>
      </c>
      <c r="AV154" s="13" t="s">
        <v>85</v>
      </c>
      <c r="AW154" s="13" t="s">
        <v>31</v>
      </c>
      <c r="AX154" s="13" t="s">
        <v>75</v>
      </c>
      <c r="AY154" s="244" t="s">
        <v>118</v>
      </c>
    </row>
    <row r="155" s="13" customFormat="1">
      <c r="A155" s="13"/>
      <c r="B155" s="233"/>
      <c r="C155" s="234"/>
      <c r="D155" s="235" t="s">
        <v>127</v>
      </c>
      <c r="E155" s="236" t="s">
        <v>1</v>
      </c>
      <c r="F155" s="237" t="s">
        <v>183</v>
      </c>
      <c r="G155" s="234"/>
      <c r="H155" s="238">
        <v>974</v>
      </c>
      <c r="I155" s="239"/>
      <c r="J155" s="234"/>
      <c r="K155" s="234"/>
      <c r="L155" s="240"/>
      <c r="M155" s="241"/>
      <c r="N155" s="242"/>
      <c r="O155" s="242"/>
      <c r="P155" s="242"/>
      <c r="Q155" s="242"/>
      <c r="R155" s="242"/>
      <c r="S155" s="242"/>
      <c r="T155" s="243"/>
      <c r="U155" s="13"/>
      <c r="V155" s="13"/>
      <c r="W155" s="13"/>
      <c r="X155" s="13"/>
      <c r="Y155" s="13"/>
      <c r="Z155" s="13"/>
      <c r="AA155" s="13"/>
      <c r="AB155" s="13"/>
      <c r="AC155" s="13"/>
      <c r="AD155" s="13"/>
      <c r="AE155" s="13"/>
      <c r="AT155" s="244" t="s">
        <v>127</v>
      </c>
      <c r="AU155" s="244" t="s">
        <v>85</v>
      </c>
      <c r="AV155" s="13" t="s">
        <v>85</v>
      </c>
      <c r="AW155" s="13" t="s">
        <v>31</v>
      </c>
      <c r="AX155" s="13" t="s">
        <v>75</v>
      </c>
      <c r="AY155" s="244" t="s">
        <v>118</v>
      </c>
    </row>
    <row r="156" s="13" customFormat="1">
      <c r="A156" s="13"/>
      <c r="B156" s="233"/>
      <c r="C156" s="234"/>
      <c r="D156" s="235" t="s">
        <v>127</v>
      </c>
      <c r="E156" s="236" t="s">
        <v>1</v>
      </c>
      <c r="F156" s="237" t="s">
        <v>184</v>
      </c>
      <c r="G156" s="234"/>
      <c r="H156" s="238">
        <v>750</v>
      </c>
      <c r="I156" s="239"/>
      <c r="J156" s="234"/>
      <c r="K156" s="234"/>
      <c r="L156" s="240"/>
      <c r="M156" s="241"/>
      <c r="N156" s="242"/>
      <c r="O156" s="242"/>
      <c r="P156" s="242"/>
      <c r="Q156" s="242"/>
      <c r="R156" s="242"/>
      <c r="S156" s="242"/>
      <c r="T156" s="243"/>
      <c r="U156" s="13"/>
      <c r="V156" s="13"/>
      <c r="W156" s="13"/>
      <c r="X156" s="13"/>
      <c r="Y156" s="13"/>
      <c r="Z156" s="13"/>
      <c r="AA156" s="13"/>
      <c r="AB156" s="13"/>
      <c r="AC156" s="13"/>
      <c r="AD156" s="13"/>
      <c r="AE156" s="13"/>
      <c r="AT156" s="244" t="s">
        <v>127</v>
      </c>
      <c r="AU156" s="244" t="s">
        <v>85</v>
      </c>
      <c r="AV156" s="13" t="s">
        <v>85</v>
      </c>
      <c r="AW156" s="13" t="s">
        <v>31</v>
      </c>
      <c r="AX156" s="13" t="s">
        <v>75</v>
      </c>
      <c r="AY156" s="244" t="s">
        <v>118</v>
      </c>
    </row>
    <row r="157" s="14" customFormat="1">
      <c r="A157" s="14"/>
      <c r="B157" s="245"/>
      <c r="C157" s="246"/>
      <c r="D157" s="235" t="s">
        <v>127</v>
      </c>
      <c r="E157" s="247" t="s">
        <v>1</v>
      </c>
      <c r="F157" s="248" t="s">
        <v>134</v>
      </c>
      <c r="G157" s="246"/>
      <c r="H157" s="249">
        <v>4874</v>
      </c>
      <c r="I157" s="250"/>
      <c r="J157" s="246"/>
      <c r="K157" s="246"/>
      <c r="L157" s="251"/>
      <c r="M157" s="252"/>
      <c r="N157" s="253"/>
      <c r="O157" s="253"/>
      <c r="P157" s="253"/>
      <c r="Q157" s="253"/>
      <c r="R157" s="253"/>
      <c r="S157" s="253"/>
      <c r="T157" s="254"/>
      <c r="U157" s="14"/>
      <c r="V157" s="14"/>
      <c r="W157" s="14"/>
      <c r="X157" s="14"/>
      <c r="Y157" s="14"/>
      <c r="Z157" s="14"/>
      <c r="AA157" s="14"/>
      <c r="AB157" s="14"/>
      <c r="AC157" s="14"/>
      <c r="AD157" s="14"/>
      <c r="AE157" s="14"/>
      <c r="AT157" s="255" t="s">
        <v>127</v>
      </c>
      <c r="AU157" s="255" t="s">
        <v>85</v>
      </c>
      <c r="AV157" s="14" t="s">
        <v>125</v>
      </c>
      <c r="AW157" s="14" t="s">
        <v>31</v>
      </c>
      <c r="AX157" s="14" t="s">
        <v>83</v>
      </c>
      <c r="AY157" s="255" t="s">
        <v>118</v>
      </c>
    </row>
    <row r="158" s="2" customFormat="1" ht="14.4" customHeight="1">
      <c r="A158" s="38"/>
      <c r="B158" s="39"/>
      <c r="C158" s="256" t="s">
        <v>185</v>
      </c>
      <c r="D158" s="256" t="s">
        <v>141</v>
      </c>
      <c r="E158" s="257" t="s">
        <v>186</v>
      </c>
      <c r="F158" s="258" t="s">
        <v>187</v>
      </c>
      <c r="G158" s="259" t="s">
        <v>173</v>
      </c>
      <c r="H158" s="260">
        <v>620</v>
      </c>
      <c r="I158" s="261"/>
      <c r="J158" s="262">
        <f>ROUND(I158*H158,2)</f>
        <v>0</v>
      </c>
      <c r="K158" s="263"/>
      <c r="L158" s="264"/>
      <c r="M158" s="265" t="s">
        <v>1</v>
      </c>
      <c r="N158" s="266" t="s">
        <v>40</v>
      </c>
      <c r="O158" s="91"/>
      <c r="P158" s="229">
        <f>O158*H158</f>
        <v>0</v>
      </c>
      <c r="Q158" s="229">
        <v>0</v>
      </c>
      <c r="R158" s="229">
        <f>Q158*H158</f>
        <v>0</v>
      </c>
      <c r="S158" s="229">
        <v>0</v>
      </c>
      <c r="T158" s="230">
        <f>S158*H158</f>
        <v>0</v>
      </c>
      <c r="U158" s="38"/>
      <c r="V158" s="38"/>
      <c r="W158" s="38"/>
      <c r="X158" s="38"/>
      <c r="Y158" s="38"/>
      <c r="Z158" s="38"/>
      <c r="AA158" s="38"/>
      <c r="AB158" s="38"/>
      <c r="AC158" s="38"/>
      <c r="AD158" s="38"/>
      <c r="AE158" s="38"/>
      <c r="AR158" s="231" t="s">
        <v>144</v>
      </c>
      <c r="AT158" s="231" t="s">
        <v>141</v>
      </c>
      <c r="AU158" s="231" t="s">
        <v>85</v>
      </c>
      <c r="AY158" s="17" t="s">
        <v>118</v>
      </c>
      <c r="BE158" s="232">
        <f>IF(N158="základní",J158,0)</f>
        <v>0</v>
      </c>
      <c r="BF158" s="232">
        <f>IF(N158="snížená",J158,0)</f>
        <v>0</v>
      </c>
      <c r="BG158" s="232">
        <f>IF(N158="zákl. přenesená",J158,0)</f>
        <v>0</v>
      </c>
      <c r="BH158" s="232">
        <f>IF(N158="sníž. přenesená",J158,0)</f>
        <v>0</v>
      </c>
      <c r="BI158" s="232">
        <f>IF(N158="nulová",J158,0)</f>
        <v>0</v>
      </c>
      <c r="BJ158" s="17" t="s">
        <v>83</v>
      </c>
      <c r="BK158" s="232">
        <f>ROUND(I158*H158,2)</f>
        <v>0</v>
      </c>
      <c r="BL158" s="17" t="s">
        <v>125</v>
      </c>
      <c r="BM158" s="231" t="s">
        <v>188</v>
      </c>
    </row>
    <row r="159" s="15" customFormat="1">
      <c r="A159" s="15"/>
      <c r="B159" s="267"/>
      <c r="C159" s="268"/>
      <c r="D159" s="235" t="s">
        <v>127</v>
      </c>
      <c r="E159" s="269" t="s">
        <v>1</v>
      </c>
      <c r="F159" s="270" t="s">
        <v>168</v>
      </c>
      <c r="G159" s="268"/>
      <c r="H159" s="269" t="s">
        <v>1</v>
      </c>
      <c r="I159" s="271"/>
      <c r="J159" s="268"/>
      <c r="K159" s="268"/>
      <c r="L159" s="272"/>
      <c r="M159" s="273"/>
      <c r="N159" s="274"/>
      <c r="O159" s="274"/>
      <c r="P159" s="274"/>
      <c r="Q159" s="274"/>
      <c r="R159" s="274"/>
      <c r="S159" s="274"/>
      <c r="T159" s="275"/>
      <c r="U159" s="15"/>
      <c r="V159" s="15"/>
      <c r="W159" s="15"/>
      <c r="X159" s="15"/>
      <c r="Y159" s="15"/>
      <c r="Z159" s="15"/>
      <c r="AA159" s="15"/>
      <c r="AB159" s="15"/>
      <c r="AC159" s="15"/>
      <c r="AD159" s="15"/>
      <c r="AE159" s="15"/>
      <c r="AT159" s="276" t="s">
        <v>127</v>
      </c>
      <c r="AU159" s="276" t="s">
        <v>85</v>
      </c>
      <c r="AV159" s="15" t="s">
        <v>83</v>
      </c>
      <c r="AW159" s="15" t="s">
        <v>31</v>
      </c>
      <c r="AX159" s="15" t="s">
        <v>75</v>
      </c>
      <c r="AY159" s="276" t="s">
        <v>118</v>
      </c>
    </row>
    <row r="160" s="13" customFormat="1">
      <c r="A160" s="13"/>
      <c r="B160" s="233"/>
      <c r="C160" s="234"/>
      <c r="D160" s="235" t="s">
        <v>127</v>
      </c>
      <c r="E160" s="236" t="s">
        <v>1</v>
      </c>
      <c r="F160" s="237" t="s">
        <v>189</v>
      </c>
      <c r="G160" s="234"/>
      <c r="H160" s="238">
        <v>500</v>
      </c>
      <c r="I160" s="239"/>
      <c r="J160" s="234"/>
      <c r="K160" s="234"/>
      <c r="L160" s="240"/>
      <c r="M160" s="241"/>
      <c r="N160" s="242"/>
      <c r="O160" s="242"/>
      <c r="P160" s="242"/>
      <c r="Q160" s="242"/>
      <c r="R160" s="242"/>
      <c r="S160" s="242"/>
      <c r="T160" s="243"/>
      <c r="U160" s="13"/>
      <c r="V160" s="13"/>
      <c r="W160" s="13"/>
      <c r="X160" s="13"/>
      <c r="Y160" s="13"/>
      <c r="Z160" s="13"/>
      <c r="AA160" s="13"/>
      <c r="AB160" s="13"/>
      <c r="AC160" s="13"/>
      <c r="AD160" s="13"/>
      <c r="AE160" s="13"/>
      <c r="AT160" s="244" t="s">
        <v>127</v>
      </c>
      <c r="AU160" s="244" t="s">
        <v>85</v>
      </c>
      <c r="AV160" s="13" t="s">
        <v>85</v>
      </c>
      <c r="AW160" s="13" t="s">
        <v>31</v>
      </c>
      <c r="AX160" s="13" t="s">
        <v>75</v>
      </c>
      <c r="AY160" s="244" t="s">
        <v>118</v>
      </c>
    </row>
    <row r="161" s="13" customFormat="1">
      <c r="A161" s="13"/>
      <c r="B161" s="233"/>
      <c r="C161" s="234"/>
      <c r="D161" s="235" t="s">
        <v>127</v>
      </c>
      <c r="E161" s="236" t="s">
        <v>1</v>
      </c>
      <c r="F161" s="237" t="s">
        <v>190</v>
      </c>
      <c r="G161" s="234"/>
      <c r="H161" s="238">
        <v>120</v>
      </c>
      <c r="I161" s="239"/>
      <c r="J161" s="234"/>
      <c r="K161" s="234"/>
      <c r="L161" s="240"/>
      <c r="M161" s="241"/>
      <c r="N161" s="242"/>
      <c r="O161" s="242"/>
      <c r="P161" s="242"/>
      <c r="Q161" s="242"/>
      <c r="R161" s="242"/>
      <c r="S161" s="242"/>
      <c r="T161" s="243"/>
      <c r="U161" s="13"/>
      <c r="V161" s="13"/>
      <c r="W161" s="13"/>
      <c r="X161" s="13"/>
      <c r="Y161" s="13"/>
      <c r="Z161" s="13"/>
      <c r="AA161" s="13"/>
      <c r="AB161" s="13"/>
      <c r="AC161" s="13"/>
      <c r="AD161" s="13"/>
      <c r="AE161" s="13"/>
      <c r="AT161" s="244" t="s">
        <v>127</v>
      </c>
      <c r="AU161" s="244" t="s">
        <v>85</v>
      </c>
      <c r="AV161" s="13" t="s">
        <v>85</v>
      </c>
      <c r="AW161" s="13" t="s">
        <v>31</v>
      </c>
      <c r="AX161" s="13" t="s">
        <v>75</v>
      </c>
      <c r="AY161" s="244" t="s">
        <v>118</v>
      </c>
    </row>
    <row r="162" s="14" customFormat="1">
      <c r="A162" s="14"/>
      <c r="B162" s="245"/>
      <c r="C162" s="246"/>
      <c r="D162" s="235" t="s">
        <v>127</v>
      </c>
      <c r="E162" s="247" t="s">
        <v>1</v>
      </c>
      <c r="F162" s="248" t="s">
        <v>134</v>
      </c>
      <c r="G162" s="246"/>
      <c r="H162" s="249">
        <v>620</v>
      </c>
      <c r="I162" s="250"/>
      <c r="J162" s="246"/>
      <c r="K162" s="246"/>
      <c r="L162" s="251"/>
      <c r="M162" s="252"/>
      <c r="N162" s="253"/>
      <c r="O162" s="253"/>
      <c r="P162" s="253"/>
      <c r="Q162" s="253"/>
      <c r="R162" s="253"/>
      <c r="S162" s="253"/>
      <c r="T162" s="254"/>
      <c r="U162" s="14"/>
      <c r="V162" s="14"/>
      <c r="W162" s="14"/>
      <c r="X162" s="14"/>
      <c r="Y162" s="14"/>
      <c r="Z162" s="14"/>
      <c r="AA162" s="14"/>
      <c r="AB162" s="14"/>
      <c r="AC162" s="14"/>
      <c r="AD162" s="14"/>
      <c r="AE162" s="14"/>
      <c r="AT162" s="255" t="s">
        <v>127</v>
      </c>
      <c r="AU162" s="255" t="s">
        <v>85</v>
      </c>
      <c r="AV162" s="14" t="s">
        <v>125</v>
      </c>
      <c r="AW162" s="14" t="s">
        <v>31</v>
      </c>
      <c r="AX162" s="14" t="s">
        <v>83</v>
      </c>
      <c r="AY162" s="255" t="s">
        <v>118</v>
      </c>
    </row>
    <row r="163" s="2" customFormat="1" ht="14.4" customHeight="1">
      <c r="A163" s="38"/>
      <c r="B163" s="39"/>
      <c r="C163" s="256" t="s">
        <v>191</v>
      </c>
      <c r="D163" s="256" t="s">
        <v>141</v>
      </c>
      <c r="E163" s="257" t="s">
        <v>192</v>
      </c>
      <c r="F163" s="258" t="s">
        <v>193</v>
      </c>
      <c r="G163" s="259" t="s">
        <v>173</v>
      </c>
      <c r="H163" s="260">
        <v>1200</v>
      </c>
      <c r="I163" s="261"/>
      <c r="J163" s="262">
        <f>ROUND(I163*H163,2)</f>
        <v>0</v>
      </c>
      <c r="K163" s="263"/>
      <c r="L163" s="264"/>
      <c r="M163" s="265" t="s">
        <v>1</v>
      </c>
      <c r="N163" s="266" t="s">
        <v>40</v>
      </c>
      <c r="O163" s="91"/>
      <c r="P163" s="229">
        <f>O163*H163</f>
        <v>0</v>
      </c>
      <c r="Q163" s="229">
        <v>0</v>
      </c>
      <c r="R163" s="229">
        <f>Q163*H163</f>
        <v>0</v>
      </c>
      <c r="S163" s="229">
        <v>0</v>
      </c>
      <c r="T163" s="230">
        <f>S163*H163</f>
        <v>0</v>
      </c>
      <c r="U163" s="38"/>
      <c r="V163" s="38"/>
      <c r="W163" s="38"/>
      <c r="X163" s="38"/>
      <c r="Y163" s="38"/>
      <c r="Z163" s="38"/>
      <c r="AA163" s="38"/>
      <c r="AB163" s="38"/>
      <c r="AC163" s="38"/>
      <c r="AD163" s="38"/>
      <c r="AE163" s="38"/>
      <c r="AR163" s="231" t="s">
        <v>144</v>
      </c>
      <c r="AT163" s="231" t="s">
        <v>141</v>
      </c>
      <c r="AU163" s="231" t="s">
        <v>85</v>
      </c>
      <c r="AY163" s="17" t="s">
        <v>118</v>
      </c>
      <c r="BE163" s="232">
        <f>IF(N163="základní",J163,0)</f>
        <v>0</v>
      </c>
      <c r="BF163" s="232">
        <f>IF(N163="snížená",J163,0)</f>
        <v>0</v>
      </c>
      <c r="BG163" s="232">
        <f>IF(N163="zákl. přenesená",J163,0)</f>
        <v>0</v>
      </c>
      <c r="BH163" s="232">
        <f>IF(N163="sníž. přenesená",J163,0)</f>
        <v>0</v>
      </c>
      <c r="BI163" s="232">
        <f>IF(N163="nulová",J163,0)</f>
        <v>0</v>
      </c>
      <c r="BJ163" s="17" t="s">
        <v>83</v>
      </c>
      <c r="BK163" s="232">
        <f>ROUND(I163*H163,2)</f>
        <v>0</v>
      </c>
      <c r="BL163" s="17" t="s">
        <v>125</v>
      </c>
      <c r="BM163" s="231" t="s">
        <v>194</v>
      </c>
    </row>
    <row r="164" s="15" customFormat="1">
      <c r="A164" s="15"/>
      <c r="B164" s="267"/>
      <c r="C164" s="268"/>
      <c r="D164" s="235" t="s">
        <v>127</v>
      </c>
      <c r="E164" s="269" t="s">
        <v>1</v>
      </c>
      <c r="F164" s="270" t="s">
        <v>168</v>
      </c>
      <c r="G164" s="268"/>
      <c r="H164" s="269" t="s">
        <v>1</v>
      </c>
      <c r="I164" s="271"/>
      <c r="J164" s="268"/>
      <c r="K164" s="268"/>
      <c r="L164" s="272"/>
      <c r="M164" s="273"/>
      <c r="N164" s="274"/>
      <c r="O164" s="274"/>
      <c r="P164" s="274"/>
      <c r="Q164" s="274"/>
      <c r="R164" s="274"/>
      <c r="S164" s="274"/>
      <c r="T164" s="275"/>
      <c r="U164" s="15"/>
      <c r="V164" s="15"/>
      <c r="W164" s="15"/>
      <c r="X164" s="15"/>
      <c r="Y164" s="15"/>
      <c r="Z164" s="15"/>
      <c r="AA164" s="15"/>
      <c r="AB164" s="15"/>
      <c r="AC164" s="15"/>
      <c r="AD164" s="15"/>
      <c r="AE164" s="15"/>
      <c r="AT164" s="276" t="s">
        <v>127</v>
      </c>
      <c r="AU164" s="276" t="s">
        <v>85</v>
      </c>
      <c r="AV164" s="15" t="s">
        <v>83</v>
      </c>
      <c r="AW164" s="15" t="s">
        <v>31</v>
      </c>
      <c r="AX164" s="15" t="s">
        <v>75</v>
      </c>
      <c r="AY164" s="276" t="s">
        <v>118</v>
      </c>
    </row>
    <row r="165" s="13" customFormat="1">
      <c r="A165" s="13"/>
      <c r="B165" s="233"/>
      <c r="C165" s="234"/>
      <c r="D165" s="235" t="s">
        <v>127</v>
      </c>
      <c r="E165" s="236" t="s">
        <v>1</v>
      </c>
      <c r="F165" s="237" t="s">
        <v>195</v>
      </c>
      <c r="G165" s="234"/>
      <c r="H165" s="238">
        <v>1200</v>
      </c>
      <c r="I165" s="239"/>
      <c r="J165" s="234"/>
      <c r="K165" s="234"/>
      <c r="L165" s="240"/>
      <c r="M165" s="241"/>
      <c r="N165" s="242"/>
      <c r="O165" s="242"/>
      <c r="P165" s="242"/>
      <c r="Q165" s="242"/>
      <c r="R165" s="242"/>
      <c r="S165" s="242"/>
      <c r="T165" s="243"/>
      <c r="U165" s="13"/>
      <c r="V165" s="13"/>
      <c r="W165" s="13"/>
      <c r="X165" s="13"/>
      <c r="Y165" s="13"/>
      <c r="Z165" s="13"/>
      <c r="AA165" s="13"/>
      <c r="AB165" s="13"/>
      <c r="AC165" s="13"/>
      <c r="AD165" s="13"/>
      <c r="AE165" s="13"/>
      <c r="AT165" s="244" t="s">
        <v>127</v>
      </c>
      <c r="AU165" s="244" t="s">
        <v>85</v>
      </c>
      <c r="AV165" s="13" t="s">
        <v>85</v>
      </c>
      <c r="AW165" s="13" t="s">
        <v>31</v>
      </c>
      <c r="AX165" s="13" t="s">
        <v>75</v>
      </c>
      <c r="AY165" s="244" t="s">
        <v>118</v>
      </c>
    </row>
    <row r="166" s="14" customFormat="1">
      <c r="A166" s="14"/>
      <c r="B166" s="245"/>
      <c r="C166" s="246"/>
      <c r="D166" s="235" t="s">
        <v>127</v>
      </c>
      <c r="E166" s="247" t="s">
        <v>1</v>
      </c>
      <c r="F166" s="248" t="s">
        <v>134</v>
      </c>
      <c r="G166" s="246"/>
      <c r="H166" s="249">
        <v>1200</v>
      </c>
      <c r="I166" s="250"/>
      <c r="J166" s="246"/>
      <c r="K166" s="246"/>
      <c r="L166" s="251"/>
      <c r="M166" s="252"/>
      <c r="N166" s="253"/>
      <c r="O166" s="253"/>
      <c r="P166" s="253"/>
      <c r="Q166" s="253"/>
      <c r="R166" s="253"/>
      <c r="S166" s="253"/>
      <c r="T166" s="254"/>
      <c r="U166" s="14"/>
      <c r="V166" s="14"/>
      <c r="W166" s="14"/>
      <c r="X166" s="14"/>
      <c r="Y166" s="14"/>
      <c r="Z166" s="14"/>
      <c r="AA166" s="14"/>
      <c r="AB166" s="14"/>
      <c r="AC166" s="14"/>
      <c r="AD166" s="14"/>
      <c r="AE166" s="14"/>
      <c r="AT166" s="255" t="s">
        <v>127</v>
      </c>
      <c r="AU166" s="255" t="s">
        <v>85</v>
      </c>
      <c r="AV166" s="14" t="s">
        <v>125</v>
      </c>
      <c r="AW166" s="14" t="s">
        <v>31</v>
      </c>
      <c r="AX166" s="14" t="s">
        <v>83</v>
      </c>
      <c r="AY166" s="255" t="s">
        <v>118</v>
      </c>
    </row>
    <row r="167" s="2" customFormat="1" ht="14.4" customHeight="1">
      <c r="A167" s="38"/>
      <c r="B167" s="39"/>
      <c r="C167" s="256" t="s">
        <v>196</v>
      </c>
      <c r="D167" s="256" t="s">
        <v>141</v>
      </c>
      <c r="E167" s="257" t="s">
        <v>197</v>
      </c>
      <c r="F167" s="258" t="s">
        <v>198</v>
      </c>
      <c r="G167" s="259" t="s">
        <v>162</v>
      </c>
      <c r="H167" s="260">
        <v>39</v>
      </c>
      <c r="I167" s="261"/>
      <c r="J167" s="262">
        <f>ROUND(I167*H167,2)</f>
        <v>0</v>
      </c>
      <c r="K167" s="263"/>
      <c r="L167" s="264"/>
      <c r="M167" s="265" t="s">
        <v>1</v>
      </c>
      <c r="N167" s="266" t="s">
        <v>40</v>
      </c>
      <c r="O167" s="91"/>
      <c r="P167" s="229">
        <f>O167*H167</f>
        <v>0</v>
      </c>
      <c r="Q167" s="229">
        <v>4.5022500000000001</v>
      </c>
      <c r="R167" s="229">
        <f>Q167*H167</f>
        <v>175.58775</v>
      </c>
      <c r="S167" s="229">
        <v>0</v>
      </c>
      <c r="T167" s="230">
        <f>S167*H167</f>
        <v>0</v>
      </c>
      <c r="U167" s="38"/>
      <c r="V167" s="38"/>
      <c r="W167" s="38"/>
      <c r="X167" s="38"/>
      <c r="Y167" s="38"/>
      <c r="Z167" s="38"/>
      <c r="AA167" s="38"/>
      <c r="AB167" s="38"/>
      <c r="AC167" s="38"/>
      <c r="AD167" s="38"/>
      <c r="AE167" s="38"/>
      <c r="AR167" s="231" t="s">
        <v>144</v>
      </c>
      <c r="AT167" s="231" t="s">
        <v>141</v>
      </c>
      <c r="AU167" s="231" t="s">
        <v>85</v>
      </c>
      <c r="AY167" s="17" t="s">
        <v>118</v>
      </c>
      <c r="BE167" s="232">
        <f>IF(N167="základní",J167,0)</f>
        <v>0</v>
      </c>
      <c r="BF167" s="232">
        <f>IF(N167="snížená",J167,0)</f>
        <v>0</v>
      </c>
      <c r="BG167" s="232">
        <f>IF(N167="zákl. přenesená",J167,0)</f>
        <v>0</v>
      </c>
      <c r="BH167" s="232">
        <f>IF(N167="sníž. přenesená",J167,0)</f>
        <v>0</v>
      </c>
      <c r="BI167" s="232">
        <f>IF(N167="nulová",J167,0)</f>
        <v>0</v>
      </c>
      <c r="BJ167" s="17" t="s">
        <v>83</v>
      </c>
      <c r="BK167" s="232">
        <f>ROUND(I167*H167,2)</f>
        <v>0</v>
      </c>
      <c r="BL167" s="17" t="s">
        <v>125</v>
      </c>
      <c r="BM167" s="231" t="s">
        <v>199</v>
      </c>
    </row>
    <row r="168" s="15" customFormat="1">
      <c r="A168" s="15"/>
      <c r="B168" s="267"/>
      <c r="C168" s="268"/>
      <c r="D168" s="235" t="s">
        <v>127</v>
      </c>
      <c r="E168" s="269" t="s">
        <v>1</v>
      </c>
      <c r="F168" s="270" t="s">
        <v>168</v>
      </c>
      <c r="G168" s="268"/>
      <c r="H168" s="269" t="s">
        <v>1</v>
      </c>
      <c r="I168" s="271"/>
      <c r="J168" s="268"/>
      <c r="K168" s="268"/>
      <c r="L168" s="272"/>
      <c r="M168" s="273"/>
      <c r="N168" s="274"/>
      <c r="O168" s="274"/>
      <c r="P168" s="274"/>
      <c r="Q168" s="274"/>
      <c r="R168" s="274"/>
      <c r="S168" s="274"/>
      <c r="T168" s="275"/>
      <c r="U168" s="15"/>
      <c r="V168" s="15"/>
      <c r="W168" s="15"/>
      <c r="X168" s="15"/>
      <c r="Y168" s="15"/>
      <c r="Z168" s="15"/>
      <c r="AA168" s="15"/>
      <c r="AB168" s="15"/>
      <c r="AC168" s="15"/>
      <c r="AD168" s="15"/>
      <c r="AE168" s="15"/>
      <c r="AT168" s="276" t="s">
        <v>127</v>
      </c>
      <c r="AU168" s="276" t="s">
        <v>85</v>
      </c>
      <c r="AV168" s="15" t="s">
        <v>83</v>
      </c>
      <c r="AW168" s="15" t="s">
        <v>31</v>
      </c>
      <c r="AX168" s="15" t="s">
        <v>75</v>
      </c>
      <c r="AY168" s="276" t="s">
        <v>118</v>
      </c>
    </row>
    <row r="169" s="13" customFormat="1">
      <c r="A169" s="13"/>
      <c r="B169" s="233"/>
      <c r="C169" s="234"/>
      <c r="D169" s="235" t="s">
        <v>127</v>
      </c>
      <c r="E169" s="236" t="s">
        <v>1</v>
      </c>
      <c r="F169" s="237" t="s">
        <v>200</v>
      </c>
      <c r="G169" s="234"/>
      <c r="H169" s="238">
        <v>39</v>
      </c>
      <c r="I169" s="239"/>
      <c r="J169" s="234"/>
      <c r="K169" s="234"/>
      <c r="L169" s="240"/>
      <c r="M169" s="241"/>
      <c r="N169" s="242"/>
      <c r="O169" s="242"/>
      <c r="P169" s="242"/>
      <c r="Q169" s="242"/>
      <c r="R169" s="242"/>
      <c r="S169" s="242"/>
      <c r="T169" s="243"/>
      <c r="U169" s="13"/>
      <c r="V169" s="13"/>
      <c r="W169" s="13"/>
      <c r="X169" s="13"/>
      <c r="Y169" s="13"/>
      <c r="Z169" s="13"/>
      <c r="AA169" s="13"/>
      <c r="AB169" s="13"/>
      <c r="AC169" s="13"/>
      <c r="AD169" s="13"/>
      <c r="AE169" s="13"/>
      <c r="AT169" s="244" t="s">
        <v>127</v>
      </c>
      <c r="AU169" s="244" t="s">
        <v>85</v>
      </c>
      <c r="AV169" s="13" t="s">
        <v>85</v>
      </c>
      <c r="AW169" s="13" t="s">
        <v>31</v>
      </c>
      <c r="AX169" s="13" t="s">
        <v>75</v>
      </c>
      <c r="AY169" s="244" t="s">
        <v>118</v>
      </c>
    </row>
    <row r="170" s="14" customFormat="1">
      <c r="A170" s="14"/>
      <c r="B170" s="245"/>
      <c r="C170" s="246"/>
      <c r="D170" s="235" t="s">
        <v>127</v>
      </c>
      <c r="E170" s="247" t="s">
        <v>1</v>
      </c>
      <c r="F170" s="248" t="s">
        <v>134</v>
      </c>
      <c r="G170" s="246"/>
      <c r="H170" s="249">
        <v>39</v>
      </c>
      <c r="I170" s="250"/>
      <c r="J170" s="246"/>
      <c r="K170" s="246"/>
      <c r="L170" s="251"/>
      <c r="M170" s="252"/>
      <c r="N170" s="253"/>
      <c r="O170" s="253"/>
      <c r="P170" s="253"/>
      <c r="Q170" s="253"/>
      <c r="R170" s="253"/>
      <c r="S170" s="253"/>
      <c r="T170" s="254"/>
      <c r="U170" s="14"/>
      <c r="V170" s="14"/>
      <c r="W170" s="14"/>
      <c r="X170" s="14"/>
      <c r="Y170" s="14"/>
      <c r="Z170" s="14"/>
      <c r="AA170" s="14"/>
      <c r="AB170" s="14"/>
      <c r="AC170" s="14"/>
      <c r="AD170" s="14"/>
      <c r="AE170" s="14"/>
      <c r="AT170" s="255" t="s">
        <v>127</v>
      </c>
      <c r="AU170" s="255" t="s">
        <v>85</v>
      </c>
      <c r="AV170" s="14" t="s">
        <v>125</v>
      </c>
      <c r="AW170" s="14" t="s">
        <v>31</v>
      </c>
      <c r="AX170" s="14" t="s">
        <v>83</v>
      </c>
      <c r="AY170" s="255" t="s">
        <v>118</v>
      </c>
    </row>
    <row r="171" s="2" customFormat="1" ht="14.4" customHeight="1">
      <c r="A171" s="38"/>
      <c r="B171" s="39"/>
      <c r="C171" s="256" t="s">
        <v>201</v>
      </c>
      <c r="D171" s="256" t="s">
        <v>141</v>
      </c>
      <c r="E171" s="257" t="s">
        <v>202</v>
      </c>
      <c r="F171" s="258" t="s">
        <v>203</v>
      </c>
      <c r="G171" s="259" t="s">
        <v>162</v>
      </c>
      <c r="H171" s="260">
        <v>16</v>
      </c>
      <c r="I171" s="261"/>
      <c r="J171" s="262">
        <f>ROUND(I171*H171,2)</f>
        <v>0</v>
      </c>
      <c r="K171" s="263"/>
      <c r="L171" s="264"/>
      <c r="M171" s="265" t="s">
        <v>1</v>
      </c>
      <c r="N171" s="266" t="s">
        <v>40</v>
      </c>
      <c r="O171" s="91"/>
      <c r="P171" s="229">
        <f>O171*H171</f>
        <v>0</v>
      </c>
      <c r="Q171" s="229">
        <v>0.34114</v>
      </c>
      <c r="R171" s="229">
        <f>Q171*H171</f>
        <v>5.45824</v>
      </c>
      <c r="S171" s="229">
        <v>0</v>
      </c>
      <c r="T171" s="230">
        <f>S171*H171</f>
        <v>0</v>
      </c>
      <c r="U171" s="38"/>
      <c r="V171" s="38"/>
      <c r="W171" s="38"/>
      <c r="X171" s="38"/>
      <c r="Y171" s="38"/>
      <c r="Z171" s="38"/>
      <c r="AA171" s="38"/>
      <c r="AB171" s="38"/>
      <c r="AC171" s="38"/>
      <c r="AD171" s="38"/>
      <c r="AE171" s="38"/>
      <c r="AR171" s="231" t="s">
        <v>144</v>
      </c>
      <c r="AT171" s="231" t="s">
        <v>141</v>
      </c>
      <c r="AU171" s="231" t="s">
        <v>85</v>
      </c>
      <c r="AY171" s="17" t="s">
        <v>118</v>
      </c>
      <c r="BE171" s="232">
        <f>IF(N171="základní",J171,0)</f>
        <v>0</v>
      </c>
      <c r="BF171" s="232">
        <f>IF(N171="snížená",J171,0)</f>
        <v>0</v>
      </c>
      <c r="BG171" s="232">
        <f>IF(N171="zákl. přenesená",J171,0)</f>
        <v>0</v>
      </c>
      <c r="BH171" s="232">
        <f>IF(N171="sníž. přenesená",J171,0)</f>
        <v>0</v>
      </c>
      <c r="BI171" s="232">
        <f>IF(N171="nulová",J171,0)</f>
        <v>0</v>
      </c>
      <c r="BJ171" s="17" t="s">
        <v>83</v>
      </c>
      <c r="BK171" s="232">
        <f>ROUND(I171*H171,2)</f>
        <v>0</v>
      </c>
      <c r="BL171" s="17" t="s">
        <v>125</v>
      </c>
      <c r="BM171" s="231" t="s">
        <v>204</v>
      </c>
    </row>
    <row r="172" s="15" customFormat="1">
      <c r="A172" s="15"/>
      <c r="B172" s="267"/>
      <c r="C172" s="268"/>
      <c r="D172" s="235" t="s">
        <v>127</v>
      </c>
      <c r="E172" s="269" t="s">
        <v>1</v>
      </c>
      <c r="F172" s="270" t="s">
        <v>168</v>
      </c>
      <c r="G172" s="268"/>
      <c r="H172" s="269" t="s">
        <v>1</v>
      </c>
      <c r="I172" s="271"/>
      <c r="J172" s="268"/>
      <c r="K172" s="268"/>
      <c r="L172" s="272"/>
      <c r="M172" s="273"/>
      <c r="N172" s="274"/>
      <c r="O172" s="274"/>
      <c r="P172" s="274"/>
      <c r="Q172" s="274"/>
      <c r="R172" s="274"/>
      <c r="S172" s="274"/>
      <c r="T172" s="275"/>
      <c r="U172" s="15"/>
      <c r="V172" s="15"/>
      <c r="W172" s="15"/>
      <c r="X172" s="15"/>
      <c r="Y172" s="15"/>
      <c r="Z172" s="15"/>
      <c r="AA172" s="15"/>
      <c r="AB172" s="15"/>
      <c r="AC172" s="15"/>
      <c r="AD172" s="15"/>
      <c r="AE172" s="15"/>
      <c r="AT172" s="276" t="s">
        <v>127</v>
      </c>
      <c r="AU172" s="276" t="s">
        <v>85</v>
      </c>
      <c r="AV172" s="15" t="s">
        <v>83</v>
      </c>
      <c r="AW172" s="15" t="s">
        <v>31</v>
      </c>
      <c r="AX172" s="15" t="s">
        <v>75</v>
      </c>
      <c r="AY172" s="276" t="s">
        <v>118</v>
      </c>
    </row>
    <row r="173" s="13" customFormat="1">
      <c r="A173" s="13"/>
      <c r="B173" s="233"/>
      <c r="C173" s="234"/>
      <c r="D173" s="235" t="s">
        <v>127</v>
      </c>
      <c r="E173" s="236" t="s">
        <v>1</v>
      </c>
      <c r="F173" s="237" t="s">
        <v>205</v>
      </c>
      <c r="G173" s="234"/>
      <c r="H173" s="238">
        <v>16</v>
      </c>
      <c r="I173" s="239"/>
      <c r="J173" s="234"/>
      <c r="K173" s="234"/>
      <c r="L173" s="240"/>
      <c r="M173" s="241"/>
      <c r="N173" s="242"/>
      <c r="O173" s="242"/>
      <c r="P173" s="242"/>
      <c r="Q173" s="242"/>
      <c r="R173" s="242"/>
      <c r="S173" s="242"/>
      <c r="T173" s="243"/>
      <c r="U173" s="13"/>
      <c r="V173" s="13"/>
      <c r="W173" s="13"/>
      <c r="X173" s="13"/>
      <c r="Y173" s="13"/>
      <c r="Z173" s="13"/>
      <c r="AA173" s="13"/>
      <c r="AB173" s="13"/>
      <c r="AC173" s="13"/>
      <c r="AD173" s="13"/>
      <c r="AE173" s="13"/>
      <c r="AT173" s="244" t="s">
        <v>127</v>
      </c>
      <c r="AU173" s="244" t="s">
        <v>85</v>
      </c>
      <c r="AV173" s="13" t="s">
        <v>85</v>
      </c>
      <c r="AW173" s="13" t="s">
        <v>31</v>
      </c>
      <c r="AX173" s="13" t="s">
        <v>75</v>
      </c>
      <c r="AY173" s="244" t="s">
        <v>118</v>
      </c>
    </row>
    <row r="174" s="14" customFormat="1">
      <c r="A174" s="14"/>
      <c r="B174" s="245"/>
      <c r="C174" s="246"/>
      <c r="D174" s="235" t="s">
        <v>127</v>
      </c>
      <c r="E174" s="247" t="s">
        <v>1</v>
      </c>
      <c r="F174" s="248" t="s">
        <v>134</v>
      </c>
      <c r="G174" s="246"/>
      <c r="H174" s="249">
        <v>16</v>
      </c>
      <c r="I174" s="250"/>
      <c r="J174" s="246"/>
      <c r="K174" s="246"/>
      <c r="L174" s="251"/>
      <c r="M174" s="252"/>
      <c r="N174" s="253"/>
      <c r="O174" s="253"/>
      <c r="P174" s="253"/>
      <c r="Q174" s="253"/>
      <c r="R174" s="253"/>
      <c r="S174" s="253"/>
      <c r="T174" s="254"/>
      <c r="U174" s="14"/>
      <c r="V174" s="14"/>
      <c r="W174" s="14"/>
      <c r="X174" s="14"/>
      <c r="Y174" s="14"/>
      <c r="Z174" s="14"/>
      <c r="AA174" s="14"/>
      <c r="AB174" s="14"/>
      <c r="AC174" s="14"/>
      <c r="AD174" s="14"/>
      <c r="AE174" s="14"/>
      <c r="AT174" s="255" t="s">
        <v>127</v>
      </c>
      <c r="AU174" s="255" t="s">
        <v>85</v>
      </c>
      <c r="AV174" s="14" t="s">
        <v>125</v>
      </c>
      <c r="AW174" s="14" t="s">
        <v>31</v>
      </c>
      <c r="AX174" s="14" t="s">
        <v>83</v>
      </c>
      <c r="AY174" s="255" t="s">
        <v>118</v>
      </c>
    </row>
    <row r="175" s="2" customFormat="1" ht="90" customHeight="1">
      <c r="A175" s="38"/>
      <c r="B175" s="39"/>
      <c r="C175" s="219" t="s">
        <v>8</v>
      </c>
      <c r="D175" s="219" t="s">
        <v>121</v>
      </c>
      <c r="E175" s="220" t="s">
        <v>206</v>
      </c>
      <c r="F175" s="221" t="s">
        <v>207</v>
      </c>
      <c r="G175" s="222" t="s">
        <v>173</v>
      </c>
      <c r="H175" s="223">
        <v>3336</v>
      </c>
      <c r="I175" s="224"/>
      <c r="J175" s="225">
        <f>ROUND(I175*H175,2)</f>
        <v>0</v>
      </c>
      <c r="K175" s="226"/>
      <c r="L175" s="44"/>
      <c r="M175" s="227" t="s">
        <v>1</v>
      </c>
      <c r="N175" s="228" t="s">
        <v>40</v>
      </c>
      <c r="O175" s="91"/>
      <c r="P175" s="229">
        <f>O175*H175</f>
        <v>0</v>
      </c>
      <c r="Q175" s="229">
        <v>0</v>
      </c>
      <c r="R175" s="229">
        <f>Q175*H175</f>
        <v>0</v>
      </c>
      <c r="S175" s="229">
        <v>0</v>
      </c>
      <c r="T175" s="230">
        <f>S175*H175</f>
        <v>0</v>
      </c>
      <c r="U175" s="38"/>
      <c r="V175" s="38"/>
      <c r="W175" s="38"/>
      <c r="X175" s="38"/>
      <c r="Y175" s="38"/>
      <c r="Z175" s="38"/>
      <c r="AA175" s="38"/>
      <c r="AB175" s="38"/>
      <c r="AC175" s="38"/>
      <c r="AD175" s="38"/>
      <c r="AE175" s="38"/>
      <c r="AR175" s="231" t="s">
        <v>125</v>
      </c>
      <c r="AT175" s="231" t="s">
        <v>121</v>
      </c>
      <c r="AU175" s="231" t="s">
        <v>85</v>
      </c>
      <c r="AY175" s="17" t="s">
        <v>118</v>
      </c>
      <c r="BE175" s="232">
        <f>IF(N175="základní",J175,0)</f>
        <v>0</v>
      </c>
      <c r="BF175" s="232">
        <f>IF(N175="snížená",J175,0)</f>
        <v>0</v>
      </c>
      <c r="BG175" s="232">
        <f>IF(N175="zákl. přenesená",J175,0)</f>
        <v>0</v>
      </c>
      <c r="BH175" s="232">
        <f>IF(N175="sníž. přenesená",J175,0)</f>
        <v>0</v>
      </c>
      <c r="BI175" s="232">
        <f>IF(N175="nulová",J175,0)</f>
        <v>0</v>
      </c>
      <c r="BJ175" s="17" t="s">
        <v>83</v>
      </c>
      <c r="BK175" s="232">
        <f>ROUND(I175*H175,2)</f>
        <v>0</v>
      </c>
      <c r="BL175" s="17" t="s">
        <v>125</v>
      </c>
      <c r="BM175" s="231" t="s">
        <v>208</v>
      </c>
    </row>
    <row r="176" s="13" customFormat="1">
      <c r="A176" s="13"/>
      <c r="B176" s="233"/>
      <c r="C176" s="234"/>
      <c r="D176" s="235" t="s">
        <v>127</v>
      </c>
      <c r="E176" s="236" t="s">
        <v>1</v>
      </c>
      <c r="F176" s="237" t="s">
        <v>209</v>
      </c>
      <c r="G176" s="234"/>
      <c r="H176" s="238">
        <v>386</v>
      </c>
      <c r="I176" s="239"/>
      <c r="J176" s="234"/>
      <c r="K176" s="234"/>
      <c r="L176" s="240"/>
      <c r="M176" s="241"/>
      <c r="N176" s="242"/>
      <c r="O176" s="242"/>
      <c r="P176" s="242"/>
      <c r="Q176" s="242"/>
      <c r="R176" s="242"/>
      <c r="S176" s="242"/>
      <c r="T176" s="243"/>
      <c r="U176" s="13"/>
      <c r="V176" s="13"/>
      <c r="W176" s="13"/>
      <c r="X176" s="13"/>
      <c r="Y176" s="13"/>
      <c r="Z176" s="13"/>
      <c r="AA176" s="13"/>
      <c r="AB176" s="13"/>
      <c r="AC176" s="13"/>
      <c r="AD176" s="13"/>
      <c r="AE176" s="13"/>
      <c r="AT176" s="244" t="s">
        <v>127</v>
      </c>
      <c r="AU176" s="244" t="s">
        <v>85</v>
      </c>
      <c r="AV176" s="13" t="s">
        <v>85</v>
      </c>
      <c r="AW176" s="13" t="s">
        <v>31</v>
      </c>
      <c r="AX176" s="13" t="s">
        <v>75</v>
      </c>
      <c r="AY176" s="244" t="s">
        <v>118</v>
      </c>
    </row>
    <row r="177" s="13" customFormat="1">
      <c r="A177" s="13"/>
      <c r="B177" s="233"/>
      <c r="C177" s="234"/>
      <c r="D177" s="235" t="s">
        <v>127</v>
      </c>
      <c r="E177" s="236" t="s">
        <v>1</v>
      </c>
      <c r="F177" s="237" t="s">
        <v>210</v>
      </c>
      <c r="G177" s="234"/>
      <c r="H177" s="238">
        <v>750</v>
      </c>
      <c r="I177" s="239"/>
      <c r="J177" s="234"/>
      <c r="K177" s="234"/>
      <c r="L177" s="240"/>
      <c r="M177" s="241"/>
      <c r="N177" s="242"/>
      <c r="O177" s="242"/>
      <c r="P177" s="242"/>
      <c r="Q177" s="242"/>
      <c r="R177" s="242"/>
      <c r="S177" s="242"/>
      <c r="T177" s="243"/>
      <c r="U177" s="13"/>
      <c r="V177" s="13"/>
      <c r="W177" s="13"/>
      <c r="X177" s="13"/>
      <c r="Y177" s="13"/>
      <c r="Z177" s="13"/>
      <c r="AA177" s="13"/>
      <c r="AB177" s="13"/>
      <c r="AC177" s="13"/>
      <c r="AD177" s="13"/>
      <c r="AE177" s="13"/>
      <c r="AT177" s="244" t="s">
        <v>127</v>
      </c>
      <c r="AU177" s="244" t="s">
        <v>85</v>
      </c>
      <c r="AV177" s="13" t="s">
        <v>85</v>
      </c>
      <c r="AW177" s="13" t="s">
        <v>31</v>
      </c>
      <c r="AX177" s="13" t="s">
        <v>75</v>
      </c>
      <c r="AY177" s="244" t="s">
        <v>118</v>
      </c>
    </row>
    <row r="178" s="13" customFormat="1">
      <c r="A178" s="13"/>
      <c r="B178" s="233"/>
      <c r="C178" s="234"/>
      <c r="D178" s="235" t="s">
        <v>127</v>
      </c>
      <c r="E178" s="236" t="s">
        <v>1</v>
      </c>
      <c r="F178" s="237" t="s">
        <v>211</v>
      </c>
      <c r="G178" s="234"/>
      <c r="H178" s="238">
        <v>2200</v>
      </c>
      <c r="I178" s="239"/>
      <c r="J178" s="234"/>
      <c r="K178" s="234"/>
      <c r="L178" s="240"/>
      <c r="M178" s="241"/>
      <c r="N178" s="242"/>
      <c r="O178" s="242"/>
      <c r="P178" s="242"/>
      <c r="Q178" s="242"/>
      <c r="R178" s="242"/>
      <c r="S178" s="242"/>
      <c r="T178" s="243"/>
      <c r="U178" s="13"/>
      <c r="V178" s="13"/>
      <c r="W178" s="13"/>
      <c r="X178" s="13"/>
      <c r="Y178" s="13"/>
      <c r="Z178" s="13"/>
      <c r="AA178" s="13"/>
      <c r="AB178" s="13"/>
      <c r="AC178" s="13"/>
      <c r="AD178" s="13"/>
      <c r="AE178" s="13"/>
      <c r="AT178" s="244" t="s">
        <v>127</v>
      </c>
      <c r="AU178" s="244" t="s">
        <v>85</v>
      </c>
      <c r="AV178" s="13" t="s">
        <v>85</v>
      </c>
      <c r="AW178" s="13" t="s">
        <v>31</v>
      </c>
      <c r="AX178" s="13" t="s">
        <v>75</v>
      </c>
      <c r="AY178" s="244" t="s">
        <v>118</v>
      </c>
    </row>
    <row r="179" s="14" customFormat="1">
      <c r="A179" s="14"/>
      <c r="B179" s="245"/>
      <c r="C179" s="246"/>
      <c r="D179" s="235" t="s">
        <v>127</v>
      </c>
      <c r="E179" s="247" t="s">
        <v>1</v>
      </c>
      <c r="F179" s="248" t="s">
        <v>134</v>
      </c>
      <c r="G179" s="246"/>
      <c r="H179" s="249">
        <v>3336</v>
      </c>
      <c r="I179" s="250"/>
      <c r="J179" s="246"/>
      <c r="K179" s="246"/>
      <c r="L179" s="251"/>
      <c r="M179" s="252"/>
      <c r="N179" s="253"/>
      <c r="O179" s="253"/>
      <c r="P179" s="253"/>
      <c r="Q179" s="253"/>
      <c r="R179" s="253"/>
      <c r="S179" s="253"/>
      <c r="T179" s="254"/>
      <c r="U179" s="14"/>
      <c r="V179" s="14"/>
      <c r="W179" s="14"/>
      <c r="X179" s="14"/>
      <c r="Y179" s="14"/>
      <c r="Z179" s="14"/>
      <c r="AA179" s="14"/>
      <c r="AB179" s="14"/>
      <c r="AC179" s="14"/>
      <c r="AD179" s="14"/>
      <c r="AE179" s="14"/>
      <c r="AT179" s="255" t="s">
        <v>127</v>
      </c>
      <c r="AU179" s="255" t="s">
        <v>85</v>
      </c>
      <c r="AV179" s="14" t="s">
        <v>125</v>
      </c>
      <c r="AW179" s="14" t="s">
        <v>31</v>
      </c>
      <c r="AX179" s="14" t="s">
        <v>83</v>
      </c>
      <c r="AY179" s="255" t="s">
        <v>118</v>
      </c>
    </row>
    <row r="180" s="2" customFormat="1" ht="49.05" customHeight="1">
      <c r="A180" s="38"/>
      <c r="B180" s="39"/>
      <c r="C180" s="219" t="s">
        <v>205</v>
      </c>
      <c r="D180" s="219" t="s">
        <v>121</v>
      </c>
      <c r="E180" s="220" t="s">
        <v>212</v>
      </c>
      <c r="F180" s="221" t="s">
        <v>213</v>
      </c>
      <c r="G180" s="222" t="s">
        <v>162</v>
      </c>
      <c r="H180" s="223">
        <v>700</v>
      </c>
      <c r="I180" s="224"/>
      <c r="J180" s="225">
        <f>ROUND(I180*H180,2)</f>
        <v>0</v>
      </c>
      <c r="K180" s="226"/>
      <c r="L180" s="44"/>
      <c r="M180" s="227" t="s">
        <v>1</v>
      </c>
      <c r="N180" s="228" t="s">
        <v>40</v>
      </c>
      <c r="O180" s="91"/>
      <c r="P180" s="229">
        <f>O180*H180</f>
        <v>0</v>
      </c>
      <c r="Q180" s="229">
        <v>0</v>
      </c>
      <c r="R180" s="229">
        <f>Q180*H180</f>
        <v>0</v>
      </c>
      <c r="S180" s="229">
        <v>0</v>
      </c>
      <c r="T180" s="230">
        <f>S180*H180</f>
        <v>0</v>
      </c>
      <c r="U180" s="38"/>
      <c r="V180" s="38"/>
      <c r="W180" s="38"/>
      <c r="X180" s="38"/>
      <c r="Y180" s="38"/>
      <c r="Z180" s="38"/>
      <c r="AA180" s="38"/>
      <c r="AB180" s="38"/>
      <c r="AC180" s="38"/>
      <c r="AD180" s="38"/>
      <c r="AE180" s="38"/>
      <c r="AR180" s="231" t="s">
        <v>125</v>
      </c>
      <c r="AT180" s="231" t="s">
        <v>121</v>
      </c>
      <c r="AU180" s="231" t="s">
        <v>85</v>
      </c>
      <c r="AY180" s="17" t="s">
        <v>118</v>
      </c>
      <c r="BE180" s="232">
        <f>IF(N180="základní",J180,0)</f>
        <v>0</v>
      </c>
      <c r="BF180" s="232">
        <f>IF(N180="snížená",J180,0)</f>
        <v>0</v>
      </c>
      <c r="BG180" s="232">
        <f>IF(N180="zákl. přenesená",J180,0)</f>
        <v>0</v>
      </c>
      <c r="BH180" s="232">
        <f>IF(N180="sníž. přenesená",J180,0)</f>
        <v>0</v>
      </c>
      <c r="BI180" s="232">
        <f>IF(N180="nulová",J180,0)</f>
        <v>0</v>
      </c>
      <c r="BJ180" s="17" t="s">
        <v>83</v>
      </c>
      <c r="BK180" s="232">
        <f>ROUND(I180*H180,2)</f>
        <v>0</v>
      </c>
      <c r="BL180" s="17" t="s">
        <v>125</v>
      </c>
      <c r="BM180" s="231" t="s">
        <v>214</v>
      </c>
    </row>
    <row r="181" s="13" customFormat="1">
      <c r="A181" s="13"/>
      <c r="B181" s="233"/>
      <c r="C181" s="234"/>
      <c r="D181" s="235" t="s">
        <v>127</v>
      </c>
      <c r="E181" s="236" t="s">
        <v>1</v>
      </c>
      <c r="F181" s="237" t="s">
        <v>215</v>
      </c>
      <c r="G181" s="234"/>
      <c r="H181" s="238">
        <v>700</v>
      </c>
      <c r="I181" s="239"/>
      <c r="J181" s="234"/>
      <c r="K181" s="234"/>
      <c r="L181" s="240"/>
      <c r="M181" s="241"/>
      <c r="N181" s="242"/>
      <c r="O181" s="242"/>
      <c r="P181" s="242"/>
      <c r="Q181" s="242"/>
      <c r="R181" s="242"/>
      <c r="S181" s="242"/>
      <c r="T181" s="243"/>
      <c r="U181" s="13"/>
      <c r="V181" s="13"/>
      <c r="W181" s="13"/>
      <c r="X181" s="13"/>
      <c r="Y181" s="13"/>
      <c r="Z181" s="13"/>
      <c r="AA181" s="13"/>
      <c r="AB181" s="13"/>
      <c r="AC181" s="13"/>
      <c r="AD181" s="13"/>
      <c r="AE181" s="13"/>
      <c r="AT181" s="244" t="s">
        <v>127</v>
      </c>
      <c r="AU181" s="244" t="s">
        <v>85</v>
      </c>
      <c r="AV181" s="13" t="s">
        <v>85</v>
      </c>
      <c r="AW181" s="13" t="s">
        <v>31</v>
      </c>
      <c r="AX181" s="13" t="s">
        <v>75</v>
      </c>
      <c r="AY181" s="244" t="s">
        <v>118</v>
      </c>
    </row>
    <row r="182" s="14" customFormat="1">
      <c r="A182" s="14"/>
      <c r="B182" s="245"/>
      <c r="C182" s="246"/>
      <c r="D182" s="235" t="s">
        <v>127</v>
      </c>
      <c r="E182" s="247" t="s">
        <v>1</v>
      </c>
      <c r="F182" s="248" t="s">
        <v>134</v>
      </c>
      <c r="G182" s="246"/>
      <c r="H182" s="249">
        <v>700</v>
      </c>
      <c r="I182" s="250"/>
      <c r="J182" s="246"/>
      <c r="K182" s="246"/>
      <c r="L182" s="251"/>
      <c r="M182" s="252"/>
      <c r="N182" s="253"/>
      <c r="O182" s="253"/>
      <c r="P182" s="253"/>
      <c r="Q182" s="253"/>
      <c r="R182" s="253"/>
      <c r="S182" s="253"/>
      <c r="T182" s="254"/>
      <c r="U182" s="14"/>
      <c r="V182" s="14"/>
      <c r="W182" s="14"/>
      <c r="X182" s="14"/>
      <c r="Y182" s="14"/>
      <c r="Z182" s="14"/>
      <c r="AA182" s="14"/>
      <c r="AB182" s="14"/>
      <c r="AC182" s="14"/>
      <c r="AD182" s="14"/>
      <c r="AE182" s="14"/>
      <c r="AT182" s="255" t="s">
        <v>127</v>
      </c>
      <c r="AU182" s="255" t="s">
        <v>85</v>
      </c>
      <c r="AV182" s="14" t="s">
        <v>125</v>
      </c>
      <c r="AW182" s="14" t="s">
        <v>31</v>
      </c>
      <c r="AX182" s="14" t="s">
        <v>83</v>
      </c>
      <c r="AY182" s="255" t="s">
        <v>118</v>
      </c>
    </row>
    <row r="183" s="2" customFormat="1" ht="76.35" customHeight="1">
      <c r="A183" s="38"/>
      <c r="B183" s="39"/>
      <c r="C183" s="219" t="s">
        <v>216</v>
      </c>
      <c r="D183" s="219" t="s">
        <v>121</v>
      </c>
      <c r="E183" s="220" t="s">
        <v>217</v>
      </c>
      <c r="F183" s="221" t="s">
        <v>218</v>
      </c>
      <c r="G183" s="222" t="s">
        <v>219</v>
      </c>
      <c r="H183" s="223">
        <v>17448</v>
      </c>
      <c r="I183" s="224"/>
      <c r="J183" s="225">
        <f>ROUND(I183*H183,2)</f>
        <v>0</v>
      </c>
      <c r="K183" s="226"/>
      <c r="L183" s="44"/>
      <c r="M183" s="227" t="s">
        <v>1</v>
      </c>
      <c r="N183" s="228" t="s">
        <v>40</v>
      </c>
      <c r="O183" s="91"/>
      <c r="P183" s="229">
        <f>O183*H183</f>
        <v>0</v>
      </c>
      <c r="Q183" s="229">
        <v>0</v>
      </c>
      <c r="R183" s="229">
        <f>Q183*H183</f>
        <v>0</v>
      </c>
      <c r="S183" s="229">
        <v>0</v>
      </c>
      <c r="T183" s="230">
        <f>S183*H183</f>
        <v>0</v>
      </c>
      <c r="U183" s="38"/>
      <c r="V183" s="38"/>
      <c r="W183" s="38"/>
      <c r="X183" s="38"/>
      <c r="Y183" s="38"/>
      <c r="Z183" s="38"/>
      <c r="AA183" s="38"/>
      <c r="AB183" s="38"/>
      <c r="AC183" s="38"/>
      <c r="AD183" s="38"/>
      <c r="AE183" s="38"/>
      <c r="AR183" s="231" t="s">
        <v>125</v>
      </c>
      <c r="AT183" s="231" t="s">
        <v>121</v>
      </c>
      <c r="AU183" s="231" t="s">
        <v>85</v>
      </c>
      <c r="AY183" s="17" t="s">
        <v>118</v>
      </c>
      <c r="BE183" s="232">
        <f>IF(N183="základní",J183,0)</f>
        <v>0</v>
      </c>
      <c r="BF183" s="232">
        <f>IF(N183="snížená",J183,0)</f>
        <v>0</v>
      </c>
      <c r="BG183" s="232">
        <f>IF(N183="zákl. přenesená",J183,0)</f>
        <v>0</v>
      </c>
      <c r="BH183" s="232">
        <f>IF(N183="sníž. přenesená",J183,0)</f>
        <v>0</v>
      </c>
      <c r="BI183" s="232">
        <f>IF(N183="nulová",J183,0)</f>
        <v>0</v>
      </c>
      <c r="BJ183" s="17" t="s">
        <v>83</v>
      </c>
      <c r="BK183" s="232">
        <f>ROUND(I183*H183,2)</f>
        <v>0</v>
      </c>
      <c r="BL183" s="17" t="s">
        <v>125</v>
      </c>
      <c r="BM183" s="231" t="s">
        <v>220</v>
      </c>
    </row>
    <row r="184" s="13" customFormat="1">
      <c r="A184" s="13"/>
      <c r="B184" s="233"/>
      <c r="C184" s="234"/>
      <c r="D184" s="235" t="s">
        <v>127</v>
      </c>
      <c r="E184" s="236" t="s">
        <v>1</v>
      </c>
      <c r="F184" s="237" t="s">
        <v>221</v>
      </c>
      <c r="G184" s="234"/>
      <c r="H184" s="238">
        <v>17448</v>
      </c>
      <c r="I184" s="239"/>
      <c r="J184" s="234"/>
      <c r="K184" s="234"/>
      <c r="L184" s="240"/>
      <c r="M184" s="241"/>
      <c r="N184" s="242"/>
      <c r="O184" s="242"/>
      <c r="P184" s="242"/>
      <c r="Q184" s="242"/>
      <c r="R184" s="242"/>
      <c r="S184" s="242"/>
      <c r="T184" s="243"/>
      <c r="U184" s="13"/>
      <c r="V184" s="13"/>
      <c r="W184" s="13"/>
      <c r="X184" s="13"/>
      <c r="Y184" s="13"/>
      <c r="Z184" s="13"/>
      <c r="AA184" s="13"/>
      <c r="AB184" s="13"/>
      <c r="AC184" s="13"/>
      <c r="AD184" s="13"/>
      <c r="AE184" s="13"/>
      <c r="AT184" s="244" t="s">
        <v>127</v>
      </c>
      <c r="AU184" s="244" t="s">
        <v>85</v>
      </c>
      <c r="AV184" s="13" t="s">
        <v>85</v>
      </c>
      <c r="AW184" s="13" t="s">
        <v>31</v>
      </c>
      <c r="AX184" s="13" t="s">
        <v>75</v>
      </c>
      <c r="AY184" s="244" t="s">
        <v>118</v>
      </c>
    </row>
    <row r="185" s="14" customFormat="1">
      <c r="A185" s="14"/>
      <c r="B185" s="245"/>
      <c r="C185" s="246"/>
      <c r="D185" s="235" t="s">
        <v>127</v>
      </c>
      <c r="E185" s="247" t="s">
        <v>1</v>
      </c>
      <c r="F185" s="248" t="s">
        <v>134</v>
      </c>
      <c r="G185" s="246"/>
      <c r="H185" s="249">
        <v>17448</v>
      </c>
      <c r="I185" s="250"/>
      <c r="J185" s="246"/>
      <c r="K185" s="246"/>
      <c r="L185" s="251"/>
      <c r="M185" s="252"/>
      <c r="N185" s="253"/>
      <c r="O185" s="253"/>
      <c r="P185" s="253"/>
      <c r="Q185" s="253"/>
      <c r="R185" s="253"/>
      <c r="S185" s="253"/>
      <c r="T185" s="254"/>
      <c r="U185" s="14"/>
      <c r="V185" s="14"/>
      <c r="W185" s="14"/>
      <c r="X185" s="14"/>
      <c r="Y185" s="14"/>
      <c r="Z185" s="14"/>
      <c r="AA185" s="14"/>
      <c r="AB185" s="14"/>
      <c r="AC185" s="14"/>
      <c r="AD185" s="14"/>
      <c r="AE185" s="14"/>
      <c r="AT185" s="255" t="s">
        <v>127</v>
      </c>
      <c r="AU185" s="255" t="s">
        <v>85</v>
      </c>
      <c r="AV185" s="14" t="s">
        <v>125</v>
      </c>
      <c r="AW185" s="14" t="s">
        <v>31</v>
      </c>
      <c r="AX185" s="14" t="s">
        <v>83</v>
      </c>
      <c r="AY185" s="255" t="s">
        <v>118</v>
      </c>
    </row>
    <row r="186" s="2" customFormat="1" ht="14.4" customHeight="1">
      <c r="A186" s="38"/>
      <c r="B186" s="39"/>
      <c r="C186" s="256" t="s">
        <v>222</v>
      </c>
      <c r="D186" s="256" t="s">
        <v>141</v>
      </c>
      <c r="E186" s="257" t="s">
        <v>223</v>
      </c>
      <c r="F186" s="258" t="s">
        <v>224</v>
      </c>
      <c r="G186" s="259" t="s">
        <v>162</v>
      </c>
      <c r="H186" s="260">
        <v>17448</v>
      </c>
      <c r="I186" s="261"/>
      <c r="J186" s="262">
        <f>ROUND(I186*H186,2)</f>
        <v>0</v>
      </c>
      <c r="K186" s="263"/>
      <c r="L186" s="264"/>
      <c r="M186" s="265" t="s">
        <v>1</v>
      </c>
      <c r="N186" s="266" t="s">
        <v>40</v>
      </c>
      <c r="O186" s="91"/>
      <c r="P186" s="229">
        <f>O186*H186</f>
        <v>0</v>
      </c>
      <c r="Q186" s="229">
        <v>0.00021000000000000001</v>
      </c>
      <c r="R186" s="229">
        <f>Q186*H186</f>
        <v>3.6640800000000002</v>
      </c>
      <c r="S186" s="229">
        <v>0</v>
      </c>
      <c r="T186" s="230">
        <f>S186*H186</f>
        <v>0</v>
      </c>
      <c r="U186" s="38"/>
      <c r="V186" s="38"/>
      <c r="W186" s="38"/>
      <c r="X186" s="38"/>
      <c r="Y186" s="38"/>
      <c r="Z186" s="38"/>
      <c r="AA186" s="38"/>
      <c r="AB186" s="38"/>
      <c r="AC186" s="38"/>
      <c r="AD186" s="38"/>
      <c r="AE186" s="38"/>
      <c r="AR186" s="231" t="s">
        <v>144</v>
      </c>
      <c r="AT186" s="231" t="s">
        <v>141</v>
      </c>
      <c r="AU186" s="231" t="s">
        <v>85</v>
      </c>
      <c r="AY186" s="17" t="s">
        <v>118</v>
      </c>
      <c r="BE186" s="232">
        <f>IF(N186="základní",J186,0)</f>
        <v>0</v>
      </c>
      <c r="BF186" s="232">
        <f>IF(N186="snížená",J186,0)</f>
        <v>0</v>
      </c>
      <c r="BG186" s="232">
        <f>IF(N186="zákl. přenesená",J186,0)</f>
        <v>0</v>
      </c>
      <c r="BH186" s="232">
        <f>IF(N186="sníž. přenesená",J186,0)</f>
        <v>0</v>
      </c>
      <c r="BI186" s="232">
        <f>IF(N186="nulová",J186,0)</f>
        <v>0</v>
      </c>
      <c r="BJ186" s="17" t="s">
        <v>83</v>
      </c>
      <c r="BK186" s="232">
        <f>ROUND(I186*H186,2)</f>
        <v>0</v>
      </c>
      <c r="BL186" s="17" t="s">
        <v>125</v>
      </c>
      <c r="BM186" s="231" t="s">
        <v>225</v>
      </c>
    </row>
    <row r="187" s="15" customFormat="1">
      <c r="A187" s="15"/>
      <c r="B187" s="267"/>
      <c r="C187" s="268"/>
      <c r="D187" s="235" t="s">
        <v>127</v>
      </c>
      <c r="E187" s="269" t="s">
        <v>1</v>
      </c>
      <c r="F187" s="270" t="s">
        <v>168</v>
      </c>
      <c r="G187" s="268"/>
      <c r="H187" s="269" t="s">
        <v>1</v>
      </c>
      <c r="I187" s="271"/>
      <c r="J187" s="268"/>
      <c r="K187" s="268"/>
      <c r="L187" s="272"/>
      <c r="M187" s="273"/>
      <c r="N187" s="274"/>
      <c r="O187" s="274"/>
      <c r="P187" s="274"/>
      <c r="Q187" s="274"/>
      <c r="R187" s="274"/>
      <c r="S187" s="274"/>
      <c r="T187" s="275"/>
      <c r="U187" s="15"/>
      <c r="V187" s="15"/>
      <c r="W187" s="15"/>
      <c r="X187" s="15"/>
      <c r="Y187" s="15"/>
      <c r="Z187" s="15"/>
      <c r="AA187" s="15"/>
      <c r="AB187" s="15"/>
      <c r="AC187" s="15"/>
      <c r="AD187" s="15"/>
      <c r="AE187" s="15"/>
      <c r="AT187" s="276" t="s">
        <v>127</v>
      </c>
      <c r="AU187" s="276" t="s">
        <v>85</v>
      </c>
      <c r="AV187" s="15" t="s">
        <v>83</v>
      </c>
      <c r="AW187" s="15" t="s">
        <v>31</v>
      </c>
      <c r="AX187" s="15" t="s">
        <v>75</v>
      </c>
      <c r="AY187" s="276" t="s">
        <v>118</v>
      </c>
    </row>
    <row r="188" s="13" customFormat="1">
      <c r="A188" s="13"/>
      <c r="B188" s="233"/>
      <c r="C188" s="234"/>
      <c r="D188" s="235" t="s">
        <v>127</v>
      </c>
      <c r="E188" s="236" t="s">
        <v>1</v>
      </c>
      <c r="F188" s="237" t="s">
        <v>226</v>
      </c>
      <c r="G188" s="234"/>
      <c r="H188" s="238">
        <v>17448</v>
      </c>
      <c r="I188" s="239"/>
      <c r="J188" s="234"/>
      <c r="K188" s="234"/>
      <c r="L188" s="240"/>
      <c r="M188" s="241"/>
      <c r="N188" s="242"/>
      <c r="O188" s="242"/>
      <c r="P188" s="242"/>
      <c r="Q188" s="242"/>
      <c r="R188" s="242"/>
      <c r="S188" s="242"/>
      <c r="T188" s="243"/>
      <c r="U188" s="13"/>
      <c r="V188" s="13"/>
      <c r="W188" s="13"/>
      <c r="X188" s="13"/>
      <c r="Y188" s="13"/>
      <c r="Z188" s="13"/>
      <c r="AA188" s="13"/>
      <c r="AB188" s="13"/>
      <c r="AC188" s="13"/>
      <c r="AD188" s="13"/>
      <c r="AE188" s="13"/>
      <c r="AT188" s="244" t="s">
        <v>127</v>
      </c>
      <c r="AU188" s="244" t="s">
        <v>85</v>
      </c>
      <c r="AV188" s="13" t="s">
        <v>85</v>
      </c>
      <c r="AW188" s="13" t="s">
        <v>31</v>
      </c>
      <c r="AX188" s="13" t="s">
        <v>75</v>
      </c>
      <c r="AY188" s="244" t="s">
        <v>118</v>
      </c>
    </row>
    <row r="189" s="14" customFormat="1">
      <c r="A189" s="14"/>
      <c r="B189" s="245"/>
      <c r="C189" s="246"/>
      <c r="D189" s="235" t="s">
        <v>127</v>
      </c>
      <c r="E189" s="247" t="s">
        <v>1</v>
      </c>
      <c r="F189" s="248" t="s">
        <v>134</v>
      </c>
      <c r="G189" s="246"/>
      <c r="H189" s="249">
        <v>17448</v>
      </c>
      <c r="I189" s="250"/>
      <c r="J189" s="246"/>
      <c r="K189" s="246"/>
      <c r="L189" s="251"/>
      <c r="M189" s="252"/>
      <c r="N189" s="253"/>
      <c r="O189" s="253"/>
      <c r="P189" s="253"/>
      <c r="Q189" s="253"/>
      <c r="R189" s="253"/>
      <c r="S189" s="253"/>
      <c r="T189" s="254"/>
      <c r="U189" s="14"/>
      <c r="V189" s="14"/>
      <c r="W189" s="14"/>
      <c r="X189" s="14"/>
      <c r="Y189" s="14"/>
      <c r="Z189" s="14"/>
      <c r="AA189" s="14"/>
      <c r="AB189" s="14"/>
      <c r="AC189" s="14"/>
      <c r="AD189" s="14"/>
      <c r="AE189" s="14"/>
      <c r="AT189" s="255" t="s">
        <v>127</v>
      </c>
      <c r="AU189" s="255" t="s">
        <v>85</v>
      </c>
      <c r="AV189" s="14" t="s">
        <v>125</v>
      </c>
      <c r="AW189" s="14" t="s">
        <v>31</v>
      </c>
      <c r="AX189" s="14" t="s">
        <v>83</v>
      </c>
      <c r="AY189" s="255" t="s">
        <v>118</v>
      </c>
    </row>
    <row r="190" s="2" customFormat="1" ht="24.15" customHeight="1">
      <c r="A190" s="38"/>
      <c r="B190" s="39"/>
      <c r="C190" s="256" t="s">
        <v>227</v>
      </c>
      <c r="D190" s="256" t="s">
        <v>141</v>
      </c>
      <c r="E190" s="257" t="s">
        <v>228</v>
      </c>
      <c r="F190" s="258" t="s">
        <v>229</v>
      </c>
      <c r="G190" s="259" t="s">
        <v>162</v>
      </c>
      <c r="H190" s="260">
        <v>34568</v>
      </c>
      <c r="I190" s="261"/>
      <c r="J190" s="262">
        <f>ROUND(I190*H190,2)</f>
        <v>0</v>
      </c>
      <c r="K190" s="263"/>
      <c r="L190" s="264"/>
      <c r="M190" s="265" t="s">
        <v>1</v>
      </c>
      <c r="N190" s="266" t="s">
        <v>40</v>
      </c>
      <c r="O190" s="91"/>
      <c r="P190" s="229">
        <f>O190*H190</f>
        <v>0</v>
      </c>
      <c r="Q190" s="229">
        <v>0.00123</v>
      </c>
      <c r="R190" s="229">
        <f>Q190*H190</f>
        <v>42.518639999999998</v>
      </c>
      <c r="S190" s="229">
        <v>0</v>
      </c>
      <c r="T190" s="230">
        <f>S190*H190</f>
        <v>0</v>
      </c>
      <c r="U190" s="38"/>
      <c r="V190" s="38"/>
      <c r="W190" s="38"/>
      <c r="X190" s="38"/>
      <c r="Y190" s="38"/>
      <c r="Z190" s="38"/>
      <c r="AA190" s="38"/>
      <c r="AB190" s="38"/>
      <c r="AC190" s="38"/>
      <c r="AD190" s="38"/>
      <c r="AE190" s="38"/>
      <c r="AR190" s="231" t="s">
        <v>144</v>
      </c>
      <c r="AT190" s="231" t="s">
        <v>141</v>
      </c>
      <c r="AU190" s="231" t="s">
        <v>85</v>
      </c>
      <c r="AY190" s="17" t="s">
        <v>118</v>
      </c>
      <c r="BE190" s="232">
        <f>IF(N190="základní",J190,0)</f>
        <v>0</v>
      </c>
      <c r="BF190" s="232">
        <f>IF(N190="snížená",J190,0)</f>
        <v>0</v>
      </c>
      <c r="BG190" s="232">
        <f>IF(N190="zákl. přenesená",J190,0)</f>
        <v>0</v>
      </c>
      <c r="BH190" s="232">
        <f>IF(N190="sníž. přenesená",J190,0)</f>
        <v>0</v>
      </c>
      <c r="BI190" s="232">
        <f>IF(N190="nulová",J190,0)</f>
        <v>0</v>
      </c>
      <c r="BJ190" s="17" t="s">
        <v>83</v>
      </c>
      <c r="BK190" s="232">
        <f>ROUND(I190*H190,2)</f>
        <v>0</v>
      </c>
      <c r="BL190" s="17" t="s">
        <v>125</v>
      </c>
      <c r="BM190" s="231" t="s">
        <v>230</v>
      </c>
    </row>
    <row r="191" s="13" customFormat="1">
      <c r="A191" s="13"/>
      <c r="B191" s="233"/>
      <c r="C191" s="234"/>
      <c r="D191" s="235" t="s">
        <v>127</v>
      </c>
      <c r="E191" s="236" t="s">
        <v>1</v>
      </c>
      <c r="F191" s="237" t="s">
        <v>231</v>
      </c>
      <c r="G191" s="234"/>
      <c r="H191" s="238">
        <v>34896</v>
      </c>
      <c r="I191" s="239"/>
      <c r="J191" s="234"/>
      <c r="K191" s="234"/>
      <c r="L191" s="240"/>
      <c r="M191" s="241"/>
      <c r="N191" s="242"/>
      <c r="O191" s="242"/>
      <c r="P191" s="242"/>
      <c r="Q191" s="242"/>
      <c r="R191" s="242"/>
      <c r="S191" s="242"/>
      <c r="T191" s="243"/>
      <c r="U191" s="13"/>
      <c r="V191" s="13"/>
      <c r="W191" s="13"/>
      <c r="X191" s="13"/>
      <c r="Y191" s="13"/>
      <c r="Z191" s="13"/>
      <c r="AA191" s="13"/>
      <c r="AB191" s="13"/>
      <c r="AC191" s="13"/>
      <c r="AD191" s="13"/>
      <c r="AE191" s="13"/>
      <c r="AT191" s="244" t="s">
        <v>127</v>
      </c>
      <c r="AU191" s="244" t="s">
        <v>85</v>
      </c>
      <c r="AV191" s="13" t="s">
        <v>85</v>
      </c>
      <c r="AW191" s="13" t="s">
        <v>31</v>
      </c>
      <c r="AX191" s="13" t="s">
        <v>75</v>
      </c>
      <c r="AY191" s="244" t="s">
        <v>118</v>
      </c>
    </row>
    <row r="192" s="13" customFormat="1">
      <c r="A192" s="13"/>
      <c r="B192" s="233"/>
      <c r="C192" s="234"/>
      <c r="D192" s="235" t="s">
        <v>127</v>
      </c>
      <c r="E192" s="236" t="s">
        <v>1</v>
      </c>
      <c r="F192" s="237" t="s">
        <v>232</v>
      </c>
      <c r="G192" s="234"/>
      <c r="H192" s="238">
        <v>-328</v>
      </c>
      <c r="I192" s="239"/>
      <c r="J192" s="234"/>
      <c r="K192" s="234"/>
      <c r="L192" s="240"/>
      <c r="M192" s="241"/>
      <c r="N192" s="242"/>
      <c r="O192" s="242"/>
      <c r="P192" s="242"/>
      <c r="Q192" s="242"/>
      <c r="R192" s="242"/>
      <c r="S192" s="242"/>
      <c r="T192" s="243"/>
      <c r="U192" s="13"/>
      <c r="V192" s="13"/>
      <c r="W192" s="13"/>
      <c r="X192" s="13"/>
      <c r="Y192" s="13"/>
      <c r="Z192" s="13"/>
      <c r="AA192" s="13"/>
      <c r="AB192" s="13"/>
      <c r="AC192" s="13"/>
      <c r="AD192" s="13"/>
      <c r="AE192" s="13"/>
      <c r="AT192" s="244" t="s">
        <v>127</v>
      </c>
      <c r="AU192" s="244" t="s">
        <v>85</v>
      </c>
      <c r="AV192" s="13" t="s">
        <v>85</v>
      </c>
      <c r="AW192" s="13" t="s">
        <v>31</v>
      </c>
      <c r="AX192" s="13" t="s">
        <v>75</v>
      </c>
      <c r="AY192" s="244" t="s">
        <v>118</v>
      </c>
    </row>
    <row r="193" s="14" customFormat="1">
      <c r="A193" s="14"/>
      <c r="B193" s="245"/>
      <c r="C193" s="246"/>
      <c r="D193" s="235" t="s">
        <v>127</v>
      </c>
      <c r="E193" s="247" t="s">
        <v>1</v>
      </c>
      <c r="F193" s="248" t="s">
        <v>134</v>
      </c>
      <c r="G193" s="246"/>
      <c r="H193" s="249">
        <v>34568</v>
      </c>
      <c r="I193" s="250"/>
      <c r="J193" s="246"/>
      <c r="K193" s="246"/>
      <c r="L193" s="251"/>
      <c r="M193" s="252"/>
      <c r="N193" s="253"/>
      <c r="O193" s="253"/>
      <c r="P193" s="253"/>
      <c r="Q193" s="253"/>
      <c r="R193" s="253"/>
      <c r="S193" s="253"/>
      <c r="T193" s="254"/>
      <c r="U193" s="14"/>
      <c r="V193" s="14"/>
      <c r="W193" s="14"/>
      <c r="X193" s="14"/>
      <c r="Y193" s="14"/>
      <c r="Z193" s="14"/>
      <c r="AA193" s="14"/>
      <c r="AB193" s="14"/>
      <c r="AC193" s="14"/>
      <c r="AD193" s="14"/>
      <c r="AE193" s="14"/>
      <c r="AT193" s="255" t="s">
        <v>127</v>
      </c>
      <c r="AU193" s="255" t="s">
        <v>85</v>
      </c>
      <c r="AV193" s="14" t="s">
        <v>125</v>
      </c>
      <c r="AW193" s="14" t="s">
        <v>31</v>
      </c>
      <c r="AX193" s="14" t="s">
        <v>83</v>
      </c>
      <c r="AY193" s="255" t="s">
        <v>118</v>
      </c>
    </row>
    <row r="194" s="2" customFormat="1" ht="24.15" customHeight="1">
      <c r="A194" s="38"/>
      <c r="B194" s="39"/>
      <c r="C194" s="256" t="s">
        <v>169</v>
      </c>
      <c r="D194" s="256" t="s">
        <v>141</v>
      </c>
      <c r="E194" s="257" t="s">
        <v>233</v>
      </c>
      <c r="F194" s="258" t="s">
        <v>234</v>
      </c>
      <c r="G194" s="259" t="s">
        <v>162</v>
      </c>
      <c r="H194" s="260">
        <v>328</v>
      </c>
      <c r="I194" s="261"/>
      <c r="J194" s="262">
        <f>ROUND(I194*H194,2)</f>
        <v>0</v>
      </c>
      <c r="K194" s="263"/>
      <c r="L194" s="264"/>
      <c r="M194" s="265" t="s">
        <v>1</v>
      </c>
      <c r="N194" s="266" t="s">
        <v>40</v>
      </c>
      <c r="O194" s="91"/>
      <c r="P194" s="229">
        <f>O194*H194</f>
        <v>0</v>
      </c>
      <c r="Q194" s="229">
        <v>0.0011100000000000001</v>
      </c>
      <c r="R194" s="229">
        <f>Q194*H194</f>
        <v>0.36408000000000001</v>
      </c>
      <c r="S194" s="229">
        <v>0</v>
      </c>
      <c r="T194" s="230">
        <f>S194*H194</f>
        <v>0</v>
      </c>
      <c r="U194" s="38"/>
      <c r="V194" s="38"/>
      <c r="W194" s="38"/>
      <c r="X194" s="38"/>
      <c r="Y194" s="38"/>
      <c r="Z194" s="38"/>
      <c r="AA194" s="38"/>
      <c r="AB194" s="38"/>
      <c r="AC194" s="38"/>
      <c r="AD194" s="38"/>
      <c r="AE194" s="38"/>
      <c r="AR194" s="231" t="s">
        <v>144</v>
      </c>
      <c r="AT194" s="231" t="s">
        <v>141</v>
      </c>
      <c r="AU194" s="231" t="s">
        <v>85</v>
      </c>
      <c r="AY194" s="17" t="s">
        <v>118</v>
      </c>
      <c r="BE194" s="232">
        <f>IF(N194="základní",J194,0)</f>
        <v>0</v>
      </c>
      <c r="BF194" s="232">
        <f>IF(N194="snížená",J194,0)</f>
        <v>0</v>
      </c>
      <c r="BG194" s="232">
        <f>IF(N194="zákl. přenesená",J194,0)</f>
        <v>0</v>
      </c>
      <c r="BH194" s="232">
        <f>IF(N194="sníž. přenesená",J194,0)</f>
        <v>0</v>
      </c>
      <c r="BI194" s="232">
        <f>IF(N194="nulová",J194,0)</f>
        <v>0</v>
      </c>
      <c r="BJ194" s="17" t="s">
        <v>83</v>
      </c>
      <c r="BK194" s="232">
        <f>ROUND(I194*H194,2)</f>
        <v>0</v>
      </c>
      <c r="BL194" s="17" t="s">
        <v>125</v>
      </c>
      <c r="BM194" s="231" t="s">
        <v>235</v>
      </c>
    </row>
    <row r="195" s="13" customFormat="1">
      <c r="A195" s="13"/>
      <c r="B195" s="233"/>
      <c r="C195" s="234"/>
      <c r="D195" s="235" t="s">
        <v>127</v>
      </c>
      <c r="E195" s="236" t="s">
        <v>1</v>
      </c>
      <c r="F195" s="237" t="s">
        <v>236</v>
      </c>
      <c r="G195" s="234"/>
      <c r="H195" s="238">
        <v>328</v>
      </c>
      <c r="I195" s="239"/>
      <c r="J195" s="234"/>
      <c r="K195" s="234"/>
      <c r="L195" s="240"/>
      <c r="M195" s="241"/>
      <c r="N195" s="242"/>
      <c r="O195" s="242"/>
      <c r="P195" s="242"/>
      <c r="Q195" s="242"/>
      <c r="R195" s="242"/>
      <c r="S195" s="242"/>
      <c r="T195" s="243"/>
      <c r="U195" s="13"/>
      <c r="V195" s="13"/>
      <c r="W195" s="13"/>
      <c r="X195" s="13"/>
      <c r="Y195" s="13"/>
      <c r="Z195" s="13"/>
      <c r="AA195" s="13"/>
      <c r="AB195" s="13"/>
      <c r="AC195" s="13"/>
      <c r="AD195" s="13"/>
      <c r="AE195" s="13"/>
      <c r="AT195" s="244" t="s">
        <v>127</v>
      </c>
      <c r="AU195" s="244" t="s">
        <v>85</v>
      </c>
      <c r="AV195" s="13" t="s">
        <v>85</v>
      </c>
      <c r="AW195" s="13" t="s">
        <v>31</v>
      </c>
      <c r="AX195" s="13" t="s">
        <v>75</v>
      </c>
      <c r="AY195" s="244" t="s">
        <v>118</v>
      </c>
    </row>
    <row r="196" s="14" customFormat="1">
      <c r="A196" s="14"/>
      <c r="B196" s="245"/>
      <c r="C196" s="246"/>
      <c r="D196" s="235" t="s">
        <v>127</v>
      </c>
      <c r="E196" s="247" t="s">
        <v>1</v>
      </c>
      <c r="F196" s="248" t="s">
        <v>134</v>
      </c>
      <c r="G196" s="246"/>
      <c r="H196" s="249">
        <v>328</v>
      </c>
      <c r="I196" s="250"/>
      <c r="J196" s="246"/>
      <c r="K196" s="246"/>
      <c r="L196" s="251"/>
      <c r="M196" s="252"/>
      <c r="N196" s="253"/>
      <c r="O196" s="253"/>
      <c r="P196" s="253"/>
      <c r="Q196" s="253"/>
      <c r="R196" s="253"/>
      <c r="S196" s="253"/>
      <c r="T196" s="254"/>
      <c r="U196" s="14"/>
      <c r="V196" s="14"/>
      <c r="W196" s="14"/>
      <c r="X196" s="14"/>
      <c r="Y196" s="14"/>
      <c r="Z196" s="14"/>
      <c r="AA196" s="14"/>
      <c r="AB196" s="14"/>
      <c r="AC196" s="14"/>
      <c r="AD196" s="14"/>
      <c r="AE196" s="14"/>
      <c r="AT196" s="255" t="s">
        <v>127</v>
      </c>
      <c r="AU196" s="255" t="s">
        <v>85</v>
      </c>
      <c r="AV196" s="14" t="s">
        <v>125</v>
      </c>
      <c r="AW196" s="14" t="s">
        <v>31</v>
      </c>
      <c r="AX196" s="14" t="s">
        <v>83</v>
      </c>
      <c r="AY196" s="255" t="s">
        <v>118</v>
      </c>
    </row>
    <row r="197" s="2" customFormat="1" ht="128.55" customHeight="1">
      <c r="A197" s="38"/>
      <c r="B197" s="39"/>
      <c r="C197" s="219" t="s">
        <v>7</v>
      </c>
      <c r="D197" s="219" t="s">
        <v>121</v>
      </c>
      <c r="E197" s="220" t="s">
        <v>237</v>
      </c>
      <c r="F197" s="221" t="s">
        <v>238</v>
      </c>
      <c r="G197" s="222" t="s">
        <v>138</v>
      </c>
      <c r="H197" s="223">
        <v>5.319</v>
      </c>
      <c r="I197" s="224"/>
      <c r="J197" s="225">
        <f>ROUND(I197*H197,2)</f>
        <v>0</v>
      </c>
      <c r="K197" s="226"/>
      <c r="L197" s="44"/>
      <c r="M197" s="227" t="s">
        <v>1</v>
      </c>
      <c r="N197" s="228" t="s">
        <v>40</v>
      </c>
      <c r="O197" s="91"/>
      <c r="P197" s="229">
        <f>O197*H197</f>
        <v>0</v>
      </c>
      <c r="Q197" s="229">
        <v>0</v>
      </c>
      <c r="R197" s="229">
        <f>Q197*H197</f>
        <v>0</v>
      </c>
      <c r="S197" s="229">
        <v>0</v>
      </c>
      <c r="T197" s="230">
        <f>S197*H197</f>
        <v>0</v>
      </c>
      <c r="U197" s="38"/>
      <c r="V197" s="38"/>
      <c r="W197" s="38"/>
      <c r="X197" s="38"/>
      <c r="Y197" s="38"/>
      <c r="Z197" s="38"/>
      <c r="AA197" s="38"/>
      <c r="AB197" s="38"/>
      <c r="AC197" s="38"/>
      <c r="AD197" s="38"/>
      <c r="AE197" s="38"/>
      <c r="AR197" s="231" t="s">
        <v>125</v>
      </c>
      <c r="AT197" s="231" t="s">
        <v>121</v>
      </c>
      <c r="AU197" s="231" t="s">
        <v>85</v>
      </c>
      <c r="AY197" s="17" t="s">
        <v>118</v>
      </c>
      <c r="BE197" s="232">
        <f>IF(N197="základní",J197,0)</f>
        <v>0</v>
      </c>
      <c r="BF197" s="232">
        <f>IF(N197="snížená",J197,0)</f>
        <v>0</v>
      </c>
      <c r="BG197" s="232">
        <f>IF(N197="zákl. přenesená",J197,0)</f>
        <v>0</v>
      </c>
      <c r="BH197" s="232">
        <f>IF(N197="sníž. přenesená",J197,0)</f>
        <v>0</v>
      </c>
      <c r="BI197" s="232">
        <f>IF(N197="nulová",J197,0)</f>
        <v>0</v>
      </c>
      <c r="BJ197" s="17" t="s">
        <v>83</v>
      </c>
      <c r="BK197" s="232">
        <f>ROUND(I197*H197,2)</f>
        <v>0</v>
      </c>
      <c r="BL197" s="17" t="s">
        <v>125</v>
      </c>
      <c r="BM197" s="231" t="s">
        <v>239</v>
      </c>
    </row>
    <row r="198" s="13" customFormat="1">
      <c r="A198" s="13"/>
      <c r="B198" s="233"/>
      <c r="C198" s="234"/>
      <c r="D198" s="235" t="s">
        <v>127</v>
      </c>
      <c r="E198" s="236" t="s">
        <v>1</v>
      </c>
      <c r="F198" s="237" t="s">
        <v>240</v>
      </c>
      <c r="G198" s="234"/>
      <c r="H198" s="238">
        <v>5.319</v>
      </c>
      <c r="I198" s="239"/>
      <c r="J198" s="234"/>
      <c r="K198" s="234"/>
      <c r="L198" s="240"/>
      <c r="M198" s="241"/>
      <c r="N198" s="242"/>
      <c r="O198" s="242"/>
      <c r="P198" s="242"/>
      <c r="Q198" s="242"/>
      <c r="R198" s="242"/>
      <c r="S198" s="242"/>
      <c r="T198" s="243"/>
      <c r="U198" s="13"/>
      <c r="V198" s="13"/>
      <c r="W198" s="13"/>
      <c r="X198" s="13"/>
      <c r="Y198" s="13"/>
      <c r="Z198" s="13"/>
      <c r="AA198" s="13"/>
      <c r="AB198" s="13"/>
      <c r="AC198" s="13"/>
      <c r="AD198" s="13"/>
      <c r="AE198" s="13"/>
      <c r="AT198" s="244" t="s">
        <v>127</v>
      </c>
      <c r="AU198" s="244" t="s">
        <v>85</v>
      </c>
      <c r="AV198" s="13" t="s">
        <v>85</v>
      </c>
      <c r="AW198" s="13" t="s">
        <v>31</v>
      </c>
      <c r="AX198" s="13" t="s">
        <v>75</v>
      </c>
      <c r="AY198" s="244" t="s">
        <v>118</v>
      </c>
    </row>
    <row r="199" s="14" customFormat="1">
      <c r="A199" s="14"/>
      <c r="B199" s="245"/>
      <c r="C199" s="246"/>
      <c r="D199" s="235" t="s">
        <v>127</v>
      </c>
      <c r="E199" s="247" t="s">
        <v>1</v>
      </c>
      <c r="F199" s="248" t="s">
        <v>134</v>
      </c>
      <c r="G199" s="246"/>
      <c r="H199" s="249">
        <v>5.319</v>
      </c>
      <c r="I199" s="250"/>
      <c r="J199" s="246"/>
      <c r="K199" s="246"/>
      <c r="L199" s="251"/>
      <c r="M199" s="252"/>
      <c r="N199" s="253"/>
      <c r="O199" s="253"/>
      <c r="P199" s="253"/>
      <c r="Q199" s="253"/>
      <c r="R199" s="253"/>
      <c r="S199" s="253"/>
      <c r="T199" s="254"/>
      <c r="U199" s="14"/>
      <c r="V199" s="14"/>
      <c r="W199" s="14"/>
      <c r="X199" s="14"/>
      <c r="Y199" s="14"/>
      <c r="Z199" s="14"/>
      <c r="AA199" s="14"/>
      <c r="AB199" s="14"/>
      <c r="AC199" s="14"/>
      <c r="AD199" s="14"/>
      <c r="AE199" s="14"/>
      <c r="AT199" s="255" t="s">
        <v>127</v>
      </c>
      <c r="AU199" s="255" t="s">
        <v>85</v>
      </c>
      <c r="AV199" s="14" t="s">
        <v>125</v>
      </c>
      <c r="AW199" s="14" t="s">
        <v>31</v>
      </c>
      <c r="AX199" s="14" t="s">
        <v>83</v>
      </c>
      <c r="AY199" s="255" t="s">
        <v>118</v>
      </c>
    </row>
    <row r="200" s="2" customFormat="1" ht="114.9" customHeight="1">
      <c r="A200" s="38"/>
      <c r="B200" s="39"/>
      <c r="C200" s="219" t="s">
        <v>241</v>
      </c>
      <c r="D200" s="219" t="s">
        <v>121</v>
      </c>
      <c r="E200" s="220" t="s">
        <v>242</v>
      </c>
      <c r="F200" s="221" t="s">
        <v>243</v>
      </c>
      <c r="G200" s="222" t="s">
        <v>244</v>
      </c>
      <c r="H200" s="223">
        <v>200</v>
      </c>
      <c r="I200" s="224"/>
      <c r="J200" s="225">
        <f>ROUND(I200*H200,2)</f>
        <v>0</v>
      </c>
      <c r="K200" s="226"/>
      <c r="L200" s="44"/>
      <c r="M200" s="227" t="s">
        <v>1</v>
      </c>
      <c r="N200" s="228" t="s">
        <v>40</v>
      </c>
      <c r="O200" s="91"/>
      <c r="P200" s="229">
        <f>O200*H200</f>
        <v>0</v>
      </c>
      <c r="Q200" s="229">
        <v>0</v>
      </c>
      <c r="R200" s="229">
        <f>Q200*H200</f>
        <v>0</v>
      </c>
      <c r="S200" s="229">
        <v>0</v>
      </c>
      <c r="T200" s="230">
        <f>S200*H200</f>
        <v>0</v>
      </c>
      <c r="U200" s="38"/>
      <c r="V200" s="38"/>
      <c r="W200" s="38"/>
      <c r="X200" s="38"/>
      <c r="Y200" s="38"/>
      <c r="Z200" s="38"/>
      <c r="AA200" s="38"/>
      <c r="AB200" s="38"/>
      <c r="AC200" s="38"/>
      <c r="AD200" s="38"/>
      <c r="AE200" s="38"/>
      <c r="AR200" s="231" t="s">
        <v>125</v>
      </c>
      <c r="AT200" s="231" t="s">
        <v>121</v>
      </c>
      <c r="AU200" s="231" t="s">
        <v>85</v>
      </c>
      <c r="AY200" s="17" t="s">
        <v>118</v>
      </c>
      <c r="BE200" s="232">
        <f>IF(N200="základní",J200,0)</f>
        <v>0</v>
      </c>
      <c r="BF200" s="232">
        <f>IF(N200="snížená",J200,0)</f>
        <v>0</v>
      </c>
      <c r="BG200" s="232">
        <f>IF(N200="zákl. přenesená",J200,0)</f>
        <v>0</v>
      </c>
      <c r="BH200" s="232">
        <f>IF(N200="sníž. přenesená",J200,0)</f>
        <v>0</v>
      </c>
      <c r="BI200" s="232">
        <f>IF(N200="nulová",J200,0)</f>
        <v>0</v>
      </c>
      <c r="BJ200" s="17" t="s">
        <v>83</v>
      </c>
      <c r="BK200" s="232">
        <f>ROUND(I200*H200,2)</f>
        <v>0</v>
      </c>
      <c r="BL200" s="17" t="s">
        <v>125</v>
      </c>
      <c r="BM200" s="231" t="s">
        <v>245</v>
      </c>
    </row>
    <row r="201" s="13" customFormat="1">
      <c r="A201" s="13"/>
      <c r="B201" s="233"/>
      <c r="C201" s="234"/>
      <c r="D201" s="235" t="s">
        <v>127</v>
      </c>
      <c r="E201" s="236" t="s">
        <v>1</v>
      </c>
      <c r="F201" s="237" t="s">
        <v>246</v>
      </c>
      <c r="G201" s="234"/>
      <c r="H201" s="238">
        <v>200</v>
      </c>
      <c r="I201" s="239"/>
      <c r="J201" s="234"/>
      <c r="K201" s="234"/>
      <c r="L201" s="240"/>
      <c r="M201" s="241"/>
      <c r="N201" s="242"/>
      <c r="O201" s="242"/>
      <c r="P201" s="242"/>
      <c r="Q201" s="242"/>
      <c r="R201" s="242"/>
      <c r="S201" s="242"/>
      <c r="T201" s="243"/>
      <c r="U201" s="13"/>
      <c r="V201" s="13"/>
      <c r="W201" s="13"/>
      <c r="X201" s="13"/>
      <c r="Y201" s="13"/>
      <c r="Z201" s="13"/>
      <c r="AA201" s="13"/>
      <c r="AB201" s="13"/>
      <c r="AC201" s="13"/>
      <c r="AD201" s="13"/>
      <c r="AE201" s="13"/>
      <c r="AT201" s="244" t="s">
        <v>127</v>
      </c>
      <c r="AU201" s="244" t="s">
        <v>85</v>
      </c>
      <c r="AV201" s="13" t="s">
        <v>85</v>
      </c>
      <c r="AW201" s="13" t="s">
        <v>31</v>
      </c>
      <c r="AX201" s="13" t="s">
        <v>75</v>
      </c>
      <c r="AY201" s="244" t="s">
        <v>118</v>
      </c>
    </row>
    <row r="202" s="14" customFormat="1">
      <c r="A202" s="14"/>
      <c r="B202" s="245"/>
      <c r="C202" s="246"/>
      <c r="D202" s="235" t="s">
        <v>127</v>
      </c>
      <c r="E202" s="247" t="s">
        <v>1</v>
      </c>
      <c r="F202" s="248" t="s">
        <v>134</v>
      </c>
      <c r="G202" s="246"/>
      <c r="H202" s="249">
        <v>200</v>
      </c>
      <c r="I202" s="250"/>
      <c r="J202" s="246"/>
      <c r="K202" s="246"/>
      <c r="L202" s="251"/>
      <c r="M202" s="252"/>
      <c r="N202" s="253"/>
      <c r="O202" s="253"/>
      <c r="P202" s="253"/>
      <c r="Q202" s="253"/>
      <c r="R202" s="253"/>
      <c r="S202" s="253"/>
      <c r="T202" s="254"/>
      <c r="U202" s="14"/>
      <c r="V202" s="14"/>
      <c r="W202" s="14"/>
      <c r="X202" s="14"/>
      <c r="Y202" s="14"/>
      <c r="Z202" s="14"/>
      <c r="AA202" s="14"/>
      <c r="AB202" s="14"/>
      <c r="AC202" s="14"/>
      <c r="AD202" s="14"/>
      <c r="AE202" s="14"/>
      <c r="AT202" s="255" t="s">
        <v>127</v>
      </c>
      <c r="AU202" s="255" t="s">
        <v>85</v>
      </c>
      <c r="AV202" s="14" t="s">
        <v>125</v>
      </c>
      <c r="AW202" s="14" t="s">
        <v>31</v>
      </c>
      <c r="AX202" s="14" t="s">
        <v>83</v>
      </c>
      <c r="AY202" s="255" t="s">
        <v>118</v>
      </c>
    </row>
    <row r="203" s="2" customFormat="1" ht="114.9" customHeight="1">
      <c r="A203" s="38"/>
      <c r="B203" s="39"/>
      <c r="C203" s="219" t="s">
        <v>247</v>
      </c>
      <c r="D203" s="219" t="s">
        <v>121</v>
      </c>
      <c r="E203" s="220" t="s">
        <v>248</v>
      </c>
      <c r="F203" s="221" t="s">
        <v>249</v>
      </c>
      <c r="G203" s="222" t="s">
        <v>244</v>
      </c>
      <c r="H203" s="223">
        <v>20</v>
      </c>
      <c r="I203" s="224"/>
      <c r="J203" s="225">
        <f>ROUND(I203*H203,2)</f>
        <v>0</v>
      </c>
      <c r="K203" s="226"/>
      <c r="L203" s="44"/>
      <c r="M203" s="227" t="s">
        <v>1</v>
      </c>
      <c r="N203" s="228" t="s">
        <v>40</v>
      </c>
      <c r="O203" s="91"/>
      <c r="P203" s="229">
        <f>O203*H203</f>
        <v>0</v>
      </c>
      <c r="Q203" s="229">
        <v>0</v>
      </c>
      <c r="R203" s="229">
        <f>Q203*H203</f>
        <v>0</v>
      </c>
      <c r="S203" s="229">
        <v>0</v>
      </c>
      <c r="T203" s="230">
        <f>S203*H203</f>
        <v>0</v>
      </c>
      <c r="U203" s="38"/>
      <c r="V203" s="38"/>
      <c r="W203" s="38"/>
      <c r="X203" s="38"/>
      <c r="Y203" s="38"/>
      <c r="Z203" s="38"/>
      <c r="AA203" s="38"/>
      <c r="AB203" s="38"/>
      <c r="AC203" s="38"/>
      <c r="AD203" s="38"/>
      <c r="AE203" s="38"/>
      <c r="AR203" s="231" t="s">
        <v>125</v>
      </c>
      <c r="AT203" s="231" t="s">
        <v>121</v>
      </c>
      <c r="AU203" s="231" t="s">
        <v>85</v>
      </c>
      <c r="AY203" s="17" t="s">
        <v>118</v>
      </c>
      <c r="BE203" s="232">
        <f>IF(N203="základní",J203,0)</f>
        <v>0</v>
      </c>
      <c r="BF203" s="232">
        <f>IF(N203="snížená",J203,0)</f>
        <v>0</v>
      </c>
      <c r="BG203" s="232">
        <f>IF(N203="zákl. přenesená",J203,0)</f>
        <v>0</v>
      </c>
      <c r="BH203" s="232">
        <f>IF(N203="sníž. přenesená",J203,0)</f>
        <v>0</v>
      </c>
      <c r="BI203" s="232">
        <f>IF(N203="nulová",J203,0)</f>
        <v>0</v>
      </c>
      <c r="BJ203" s="17" t="s">
        <v>83</v>
      </c>
      <c r="BK203" s="232">
        <f>ROUND(I203*H203,2)</f>
        <v>0</v>
      </c>
      <c r="BL203" s="17" t="s">
        <v>125</v>
      </c>
      <c r="BM203" s="231" t="s">
        <v>250</v>
      </c>
    </row>
    <row r="204" s="13" customFormat="1">
      <c r="A204" s="13"/>
      <c r="B204" s="233"/>
      <c r="C204" s="234"/>
      <c r="D204" s="235" t="s">
        <v>127</v>
      </c>
      <c r="E204" s="236" t="s">
        <v>1</v>
      </c>
      <c r="F204" s="237" t="s">
        <v>169</v>
      </c>
      <c r="G204" s="234"/>
      <c r="H204" s="238">
        <v>20</v>
      </c>
      <c r="I204" s="239"/>
      <c r="J204" s="234"/>
      <c r="K204" s="234"/>
      <c r="L204" s="240"/>
      <c r="M204" s="241"/>
      <c r="N204" s="242"/>
      <c r="O204" s="242"/>
      <c r="P204" s="242"/>
      <c r="Q204" s="242"/>
      <c r="R204" s="242"/>
      <c r="S204" s="242"/>
      <c r="T204" s="243"/>
      <c r="U204" s="13"/>
      <c r="V204" s="13"/>
      <c r="W204" s="13"/>
      <c r="X204" s="13"/>
      <c r="Y204" s="13"/>
      <c r="Z204" s="13"/>
      <c r="AA204" s="13"/>
      <c r="AB204" s="13"/>
      <c r="AC204" s="13"/>
      <c r="AD204" s="13"/>
      <c r="AE204" s="13"/>
      <c r="AT204" s="244" t="s">
        <v>127</v>
      </c>
      <c r="AU204" s="244" t="s">
        <v>85</v>
      </c>
      <c r="AV204" s="13" t="s">
        <v>85</v>
      </c>
      <c r="AW204" s="13" t="s">
        <v>31</v>
      </c>
      <c r="AX204" s="13" t="s">
        <v>75</v>
      </c>
      <c r="AY204" s="244" t="s">
        <v>118</v>
      </c>
    </row>
    <row r="205" s="14" customFormat="1">
      <c r="A205" s="14"/>
      <c r="B205" s="245"/>
      <c r="C205" s="246"/>
      <c r="D205" s="235" t="s">
        <v>127</v>
      </c>
      <c r="E205" s="247" t="s">
        <v>1</v>
      </c>
      <c r="F205" s="248" t="s">
        <v>134</v>
      </c>
      <c r="G205" s="246"/>
      <c r="H205" s="249">
        <v>20</v>
      </c>
      <c r="I205" s="250"/>
      <c r="J205" s="246"/>
      <c r="K205" s="246"/>
      <c r="L205" s="251"/>
      <c r="M205" s="252"/>
      <c r="N205" s="253"/>
      <c r="O205" s="253"/>
      <c r="P205" s="253"/>
      <c r="Q205" s="253"/>
      <c r="R205" s="253"/>
      <c r="S205" s="253"/>
      <c r="T205" s="254"/>
      <c r="U205" s="14"/>
      <c r="V205" s="14"/>
      <c r="W205" s="14"/>
      <c r="X205" s="14"/>
      <c r="Y205" s="14"/>
      <c r="Z205" s="14"/>
      <c r="AA205" s="14"/>
      <c r="AB205" s="14"/>
      <c r="AC205" s="14"/>
      <c r="AD205" s="14"/>
      <c r="AE205" s="14"/>
      <c r="AT205" s="255" t="s">
        <v>127</v>
      </c>
      <c r="AU205" s="255" t="s">
        <v>85</v>
      </c>
      <c r="AV205" s="14" t="s">
        <v>125</v>
      </c>
      <c r="AW205" s="14" t="s">
        <v>31</v>
      </c>
      <c r="AX205" s="14" t="s">
        <v>83</v>
      </c>
      <c r="AY205" s="255" t="s">
        <v>118</v>
      </c>
    </row>
    <row r="206" s="2" customFormat="1" ht="90" customHeight="1">
      <c r="A206" s="38"/>
      <c r="B206" s="39"/>
      <c r="C206" s="219" t="s">
        <v>251</v>
      </c>
      <c r="D206" s="219" t="s">
        <v>121</v>
      </c>
      <c r="E206" s="220" t="s">
        <v>252</v>
      </c>
      <c r="F206" s="221" t="s">
        <v>253</v>
      </c>
      <c r="G206" s="222" t="s">
        <v>244</v>
      </c>
      <c r="H206" s="223">
        <v>18</v>
      </c>
      <c r="I206" s="224"/>
      <c r="J206" s="225">
        <f>ROUND(I206*H206,2)</f>
        <v>0</v>
      </c>
      <c r="K206" s="226"/>
      <c r="L206" s="44"/>
      <c r="M206" s="227" t="s">
        <v>1</v>
      </c>
      <c r="N206" s="228" t="s">
        <v>40</v>
      </c>
      <c r="O206" s="91"/>
      <c r="P206" s="229">
        <f>O206*H206</f>
        <v>0</v>
      </c>
      <c r="Q206" s="229">
        <v>0</v>
      </c>
      <c r="R206" s="229">
        <f>Q206*H206</f>
        <v>0</v>
      </c>
      <c r="S206" s="229">
        <v>0</v>
      </c>
      <c r="T206" s="230">
        <f>S206*H206</f>
        <v>0</v>
      </c>
      <c r="U206" s="38"/>
      <c r="V206" s="38"/>
      <c r="W206" s="38"/>
      <c r="X206" s="38"/>
      <c r="Y206" s="38"/>
      <c r="Z206" s="38"/>
      <c r="AA206" s="38"/>
      <c r="AB206" s="38"/>
      <c r="AC206" s="38"/>
      <c r="AD206" s="38"/>
      <c r="AE206" s="38"/>
      <c r="AR206" s="231" t="s">
        <v>125</v>
      </c>
      <c r="AT206" s="231" t="s">
        <v>121</v>
      </c>
      <c r="AU206" s="231" t="s">
        <v>85</v>
      </c>
      <c r="AY206" s="17" t="s">
        <v>118</v>
      </c>
      <c r="BE206" s="232">
        <f>IF(N206="základní",J206,0)</f>
        <v>0</v>
      </c>
      <c r="BF206" s="232">
        <f>IF(N206="snížená",J206,0)</f>
        <v>0</v>
      </c>
      <c r="BG206" s="232">
        <f>IF(N206="zákl. přenesená",J206,0)</f>
        <v>0</v>
      </c>
      <c r="BH206" s="232">
        <f>IF(N206="sníž. přenesená",J206,0)</f>
        <v>0</v>
      </c>
      <c r="BI206" s="232">
        <f>IF(N206="nulová",J206,0)</f>
        <v>0</v>
      </c>
      <c r="BJ206" s="17" t="s">
        <v>83</v>
      </c>
      <c r="BK206" s="232">
        <f>ROUND(I206*H206,2)</f>
        <v>0</v>
      </c>
      <c r="BL206" s="17" t="s">
        <v>125</v>
      </c>
      <c r="BM206" s="231" t="s">
        <v>254</v>
      </c>
    </row>
    <row r="207" s="13" customFormat="1">
      <c r="A207" s="13"/>
      <c r="B207" s="233"/>
      <c r="C207" s="234"/>
      <c r="D207" s="235" t="s">
        <v>127</v>
      </c>
      <c r="E207" s="236" t="s">
        <v>1</v>
      </c>
      <c r="F207" s="237" t="s">
        <v>222</v>
      </c>
      <c r="G207" s="234"/>
      <c r="H207" s="238">
        <v>18</v>
      </c>
      <c r="I207" s="239"/>
      <c r="J207" s="234"/>
      <c r="K207" s="234"/>
      <c r="L207" s="240"/>
      <c r="M207" s="241"/>
      <c r="N207" s="242"/>
      <c r="O207" s="242"/>
      <c r="P207" s="242"/>
      <c r="Q207" s="242"/>
      <c r="R207" s="242"/>
      <c r="S207" s="242"/>
      <c r="T207" s="243"/>
      <c r="U207" s="13"/>
      <c r="V207" s="13"/>
      <c r="W207" s="13"/>
      <c r="X207" s="13"/>
      <c r="Y207" s="13"/>
      <c r="Z207" s="13"/>
      <c r="AA207" s="13"/>
      <c r="AB207" s="13"/>
      <c r="AC207" s="13"/>
      <c r="AD207" s="13"/>
      <c r="AE207" s="13"/>
      <c r="AT207" s="244" t="s">
        <v>127</v>
      </c>
      <c r="AU207" s="244" t="s">
        <v>85</v>
      </c>
      <c r="AV207" s="13" t="s">
        <v>85</v>
      </c>
      <c r="AW207" s="13" t="s">
        <v>31</v>
      </c>
      <c r="AX207" s="13" t="s">
        <v>75</v>
      </c>
      <c r="AY207" s="244" t="s">
        <v>118</v>
      </c>
    </row>
    <row r="208" s="14" customFormat="1">
      <c r="A208" s="14"/>
      <c r="B208" s="245"/>
      <c r="C208" s="246"/>
      <c r="D208" s="235" t="s">
        <v>127</v>
      </c>
      <c r="E208" s="247" t="s">
        <v>1</v>
      </c>
      <c r="F208" s="248" t="s">
        <v>134</v>
      </c>
      <c r="G208" s="246"/>
      <c r="H208" s="249">
        <v>18</v>
      </c>
      <c r="I208" s="250"/>
      <c r="J208" s="246"/>
      <c r="K208" s="246"/>
      <c r="L208" s="251"/>
      <c r="M208" s="252"/>
      <c r="N208" s="253"/>
      <c r="O208" s="253"/>
      <c r="P208" s="253"/>
      <c r="Q208" s="253"/>
      <c r="R208" s="253"/>
      <c r="S208" s="253"/>
      <c r="T208" s="254"/>
      <c r="U208" s="14"/>
      <c r="V208" s="14"/>
      <c r="W208" s="14"/>
      <c r="X208" s="14"/>
      <c r="Y208" s="14"/>
      <c r="Z208" s="14"/>
      <c r="AA208" s="14"/>
      <c r="AB208" s="14"/>
      <c r="AC208" s="14"/>
      <c r="AD208" s="14"/>
      <c r="AE208" s="14"/>
      <c r="AT208" s="255" t="s">
        <v>127</v>
      </c>
      <c r="AU208" s="255" t="s">
        <v>85</v>
      </c>
      <c r="AV208" s="14" t="s">
        <v>125</v>
      </c>
      <c r="AW208" s="14" t="s">
        <v>31</v>
      </c>
      <c r="AX208" s="14" t="s">
        <v>83</v>
      </c>
      <c r="AY208" s="255" t="s">
        <v>118</v>
      </c>
    </row>
    <row r="209" s="2" customFormat="1" ht="101.25" customHeight="1">
      <c r="A209" s="38"/>
      <c r="B209" s="39"/>
      <c r="C209" s="219" t="s">
        <v>255</v>
      </c>
      <c r="D209" s="219" t="s">
        <v>121</v>
      </c>
      <c r="E209" s="220" t="s">
        <v>256</v>
      </c>
      <c r="F209" s="221" t="s">
        <v>257</v>
      </c>
      <c r="G209" s="222" t="s">
        <v>173</v>
      </c>
      <c r="H209" s="223">
        <v>10638</v>
      </c>
      <c r="I209" s="224"/>
      <c r="J209" s="225">
        <f>ROUND(I209*H209,2)</f>
        <v>0</v>
      </c>
      <c r="K209" s="226"/>
      <c r="L209" s="44"/>
      <c r="M209" s="227" t="s">
        <v>1</v>
      </c>
      <c r="N209" s="228" t="s">
        <v>40</v>
      </c>
      <c r="O209" s="91"/>
      <c r="P209" s="229">
        <f>O209*H209</f>
        <v>0</v>
      </c>
      <c r="Q209" s="229">
        <v>0</v>
      </c>
      <c r="R209" s="229">
        <f>Q209*H209</f>
        <v>0</v>
      </c>
      <c r="S209" s="229">
        <v>0</v>
      </c>
      <c r="T209" s="230">
        <f>S209*H209</f>
        <v>0</v>
      </c>
      <c r="U209" s="38"/>
      <c r="V209" s="38"/>
      <c r="W209" s="38"/>
      <c r="X209" s="38"/>
      <c r="Y209" s="38"/>
      <c r="Z209" s="38"/>
      <c r="AA209" s="38"/>
      <c r="AB209" s="38"/>
      <c r="AC209" s="38"/>
      <c r="AD209" s="38"/>
      <c r="AE209" s="38"/>
      <c r="AR209" s="231" t="s">
        <v>125</v>
      </c>
      <c r="AT209" s="231" t="s">
        <v>121</v>
      </c>
      <c r="AU209" s="231" t="s">
        <v>85</v>
      </c>
      <c r="AY209" s="17" t="s">
        <v>118</v>
      </c>
      <c r="BE209" s="232">
        <f>IF(N209="základní",J209,0)</f>
        <v>0</v>
      </c>
      <c r="BF209" s="232">
        <f>IF(N209="snížená",J209,0)</f>
        <v>0</v>
      </c>
      <c r="BG209" s="232">
        <f>IF(N209="zákl. přenesená",J209,0)</f>
        <v>0</v>
      </c>
      <c r="BH209" s="232">
        <f>IF(N209="sníž. přenesená",J209,0)</f>
        <v>0</v>
      </c>
      <c r="BI209" s="232">
        <f>IF(N209="nulová",J209,0)</f>
        <v>0</v>
      </c>
      <c r="BJ209" s="17" t="s">
        <v>83</v>
      </c>
      <c r="BK209" s="232">
        <f>ROUND(I209*H209,2)</f>
        <v>0</v>
      </c>
      <c r="BL209" s="17" t="s">
        <v>125</v>
      </c>
      <c r="BM209" s="231" t="s">
        <v>258</v>
      </c>
    </row>
    <row r="210" s="13" customFormat="1">
      <c r="A210" s="13"/>
      <c r="B210" s="233"/>
      <c r="C210" s="234"/>
      <c r="D210" s="235" t="s">
        <v>127</v>
      </c>
      <c r="E210" s="236" t="s">
        <v>1</v>
      </c>
      <c r="F210" s="237" t="s">
        <v>259</v>
      </c>
      <c r="G210" s="234"/>
      <c r="H210" s="238">
        <v>10638</v>
      </c>
      <c r="I210" s="239"/>
      <c r="J210" s="234"/>
      <c r="K210" s="234"/>
      <c r="L210" s="240"/>
      <c r="M210" s="241"/>
      <c r="N210" s="242"/>
      <c r="O210" s="242"/>
      <c r="P210" s="242"/>
      <c r="Q210" s="242"/>
      <c r="R210" s="242"/>
      <c r="S210" s="242"/>
      <c r="T210" s="243"/>
      <c r="U210" s="13"/>
      <c r="V210" s="13"/>
      <c r="W210" s="13"/>
      <c r="X210" s="13"/>
      <c r="Y210" s="13"/>
      <c r="Z210" s="13"/>
      <c r="AA210" s="13"/>
      <c r="AB210" s="13"/>
      <c r="AC210" s="13"/>
      <c r="AD210" s="13"/>
      <c r="AE210" s="13"/>
      <c r="AT210" s="244" t="s">
        <v>127</v>
      </c>
      <c r="AU210" s="244" t="s">
        <v>85</v>
      </c>
      <c r="AV210" s="13" t="s">
        <v>85</v>
      </c>
      <c r="AW210" s="13" t="s">
        <v>31</v>
      </c>
      <c r="AX210" s="13" t="s">
        <v>75</v>
      </c>
      <c r="AY210" s="244" t="s">
        <v>118</v>
      </c>
    </row>
    <row r="211" s="14" customFormat="1">
      <c r="A211" s="14"/>
      <c r="B211" s="245"/>
      <c r="C211" s="246"/>
      <c r="D211" s="235" t="s">
        <v>127</v>
      </c>
      <c r="E211" s="247" t="s">
        <v>1</v>
      </c>
      <c r="F211" s="248" t="s">
        <v>134</v>
      </c>
      <c r="G211" s="246"/>
      <c r="H211" s="249">
        <v>10638</v>
      </c>
      <c r="I211" s="250"/>
      <c r="J211" s="246"/>
      <c r="K211" s="246"/>
      <c r="L211" s="251"/>
      <c r="M211" s="252"/>
      <c r="N211" s="253"/>
      <c r="O211" s="253"/>
      <c r="P211" s="253"/>
      <c r="Q211" s="253"/>
      <c r="R211" s="253"/>
      <c r="S211" s="253"/>
      <c r="T211" s="254"/>
      <c r="U211" s="14"/>
      <c r="V211" s="14"/>
      <c r="W211" s="14"/>
      <c r="X211" s="14"/>
      <c r="Y211" s="14"/>
      <c r="Z211" s="14"/>
      <c r="AA211" s="14"/>
      <c r="AB211" s="14"/>
      <c r="AC211" s="14"/>
      <c r="AD211" s="14"/>
      <c r="AE211" s="14"/>
      <c r="AT211" s="255" t="s">
        <v>127</v>
      </c>
      <c r="AU211" s="255" t="s">
        <v>85</v>
      </c>
      <c r="AV211" s="14" t="s">
        <v>125</v>
      </c>
      <c r="AW211" s="14" t="s">
        <v>31</v>
      </c>
      <c r="AX211" s="14" t="s">
        <v>83</v>
      </c>
      <c r="AY211" s="255" t="s">
        <v>118</v>
      </c>
    </row>
    <row r="212" s="2" customFormat="1" ht="62.7" customHeight="1">
      <c r="A212" s="38"/>
      <c r="B212" s="39"/>
      <c r="C212" s="219" t="s">
        <v>260</v>
      </c>
      <c r="D212" s="219" t="s">
        <v>121</v>
      </c>
      <c r="E212" s="220" t="s">
        <v>261</v>
      </c>
      <c r="F212" s="221" t="s">
        <v>262</v>
      </c>
      <c r="G212" s="222" t="s">
        <v>162</v>
      </c>
      <c r="H212" s="223">
        <v>74</v>
      </c>
      <c r="I212" s="224"/>
      <c r="J212" s="225">
        <f>ROUND(I212*H212,2)</f>
        <v>0</v>
      </c>
      <c r="K212" s="226"/>
      <c r="L212" s="44"/>
      <c r="M212" s="227" t="s">
        <v>1</v>
      </c>
      <c r="N212" s="228" t="s">
        <v>40</v>
      </c>
      <c r="O212" s="91"/>
      <c r="P212" s="229">
        <f>O212*H212</f>
        <v>0</v>
      </c>
      <c r="Q212" s="229">
        <v>0</v>
      </c>
      <c r="R212" s="229">
        <f>Q212*H212</f>
        <v>0</v>
      </c>
      <c r="S212" s="229">
        <v>0</v>
      </c>
      <c r="T212" s="230">
        <f>S212*H212</f>
        <v>0</v>
      </c>
      <c r="U212" s="38"/>
      <c r="V212" s="38"/>
      <c r="W212" s="38"/>
      <c r="X212" s="38"/>
      <c r="Y212" s="38"/>
      <c r="Z212" s="38"/>
      <c r="AA212" s="38"/>
      <c r="AB212" s="38"/>
      <c r="AC212" s="38"/>
      <c r="AD212" s="38"/>
      <c r="AE212" s="38"/>
      <c r="AR212" s="231" t="s">
        <v>125</v>
      </c>
      <c r="AT212" s="231" t="s">
        <v>121</v>
      </c>
      <c r="AU212" s="231" t="s">
        <v>85</v>
      </c>
      <c r="AY212" s="17" t="s">
        <v>118</v>
      </c>
      <c r="BE212" s="232">
        <f>IF(N212="základní",J212,0)</f>
        <v>0</v>
      </c>
      <c r="BF212" s="232">
        <f>IF(N212="snížená",J212,0)</f>
        <v>0</v>
      </c>
      <c r="BG212" s="232">
        <f>IF(N212="zákl. přenesená",J212,0)</f>
        <v>0</v>
      </c>
      <c r="BH212" s="232">
        <f>IF(N212="sníž. přenesená",J212,0)</f>
        <v>0</v>
      </c>
      <c r="BI212" s="232">
        <f>IF(N212="nulová",J212,0)</f>
        <v>0</v>
      </c>
      <c r="BJ212" s="17" t="s">
        <v>83</v>
      </c>
      <c r="BK212" s="232">
        <f>ROUND(I212*H212,2)</f>
        <v>0</v>
      </c>
      <c r="BL212" s="17" t="s">
        <v>125</v>
      </c>
      <c r="BM212" s="231" t="s">
        <v>263</v>
      </c>
    </row>
    <row r="213" s="13" customFormat="1">
      <c r="A213" s="13"/>
      <c r="B213" s="233"/>
      <c r="C213" s="234"/>
      <c r="D213" s="235" t="s">
        <v>127</v>
      </c>
      <c r="E213" s="236" t="s">
        <v>1</v>
      </c>
      <c r="F213" s="237" t="s">
        <v>264</v>
      </c>
      <c r="G213" s="234"/>
      <c r="H213" s="238">
        <v>74</v>
      </c>
      <c r="I213" s="239"/>
      <c r="J213" s="234"/>
      <c r="K213" s="234"/>
      <c r="L213" s="240"/>
      <c r="M213" s="241"/>
      <c r="N213" s="242"/>
      <c r="O213" s="242"/>
      <c r="P213" s="242"/>
      <c r="Q213" s="242"/>
      <c r="R213" s="242"/>
      <c r="S213" s="242"/>
      <c r="T213" s="243"/>
      <c r="U213" s="13"/>
      <c r="V213" s="13"/>
      <c r="W213" s="13"/>
      <c r="X213" s="13"/>
      <c r="Y213" s="13"/>
      <c r="Z213" s="13"/>
      <c r="AA213" s="13"/>
      <c r="AB213" s="13"/>
      <c r="AC213" s="13"/>
      <c r="AD213" s="13"/>
      <c r="AE213" s="13"/>
      <c r="AT213" s="244" t="s">
        <v>127</v>
      </c>
      <c r="AU213" s="244" t="s">
        <v>85</v>
      </c>
      <c r="AV213" s="13" t="s">
        <v>85</v>
      </c>
      <c r="AW213" s="13" t="s">
        <v>31</v>
      </c>
      <c r="AX213" s="13" t="s">
        <v>75</v>
      </c>
      <c r="AY213" s="244" t="s">
        <v>118</v>
      </c>
    </row>
    <row r="214" s="14" customFormat="1">
      <c r="A214" s="14"/>
      <c r="B214" s="245"/>
      <c r="C214" s="246"/>
      <c r="D214" s="235" t="s">
        <v>127</v>
      </c>
      <c r="E214" s="247" t="s">
        <v>1</v>
      </c>
      <c r="F214" s="248" t="s">
        <v>134</v>
      </c>
      <c r="G214" s="246"/>
      <c r="H214" s="249">
        <v>74</v>
      </c>
      <c r="I214" s="250"/>
      <c r="J214" s="246"/>
      <c r="K214" s="246"/>
      <c r="L214" s="251"/>
      <c r="M214" s="252"/>
      <c r="N214" s="253"/>
      <c r="O214" s="253"/>
      <c r="P214" s="253"/>
      <c r="Q214" s="253"/>
      <c r="R214" s="253"/>
      <c r="S214" s="253"/>
      <c r="T214" s="254"/>
      <c r="U214" s="14"/>
      <c r="V214" s="14"/>
      <c r="W214" s="14"/>
      <c r="X214" s="14"/>
      <c r="Y214" s="14"/>
      <c r="Z214" s="14"/>
      <c r="AA214" s="14"/>
      <c r="AB214" s="14"/>
      <c r="AC214" s="14"/>
      <c r="AD214" s="14"/>
      <c r="AE214" s="14"/>
      <c r="AT214" s="255" t="s">
        <v>127</v>
      </c>
      <c r="AU214" s="255" t="s">
        <v>85</v>
      </c>
      <c r="AV214" s="14" t="s">
        <v>125</v>
      </c>
      <c r="AW214" s="14" t="s">
        <v>31</v>
      </c>
      <c r="AX214" s="14" t="s">
        <v>83</v>
      </c>
      <c r="AY214" s="255" t="s">
        <v>118</v>
      </c>
    </row>
    <row r="215" s="2" customFormat="1" ht="14.4" customHeight="1">
      <c r="A215" s="38"/>
      <c r="B215" s="39"/>
      <c r="C215" s="256" t="s">
        <v>265</v>
      </c>
      <c r="D215" s="256" t="s">
        <v>141</v>
      </c>
      <c r="E215" s="257" t="s">
        <v>266</v>
      </c>
      <c r="F215" s="258" t="s">
        <v>267</v>
      </c>
      <c r="G215" s="259" t="s">
        <v>162</v>
      </c>
      <c r="H215" s="260">
        <v>74</v>
      </c>
      <c r="I215" s="261"/>
      <c r="J215" s="262">
        <f>ROUND(I215*H215,2)</f>
        <v>0</v>
      </c>
      <c r="K215" s="263"/>
      <c r="L215" s="264"/>
      <c r="M215" s="265" t="s">
        <v>1</v>
      </c>
      <c r="N215" s="266" t="s">
        <v>40</v>
      </c>
      <c r="O215" s="91"/>
      <c r="P215" s="229">
        <f>O215*H215</f>
        <v>0</v>
      </c>
      <c r="Q215" s="229">
        <v>0.010030000000000001</v>
      </c>
      <c r="R215" s="229">
        <f>Q215*H215</f>
        <v>0.7422200000000001</v>
      </c>
      <c r="S215" s="229">
        <v>0</v>
      </c>
      <c r="T215" s="230">
        <f>S215*H215</f>
        <v>0</v>
      </c>
      <c r="U215" s="38"/>
      <c r="V215" s="38"/>
      <c r="W215" s="38"/>
      <c r="X215" s="38"/>
      <c r="Y215" s="38"/>
      <c r="Z215" s="38"/>
      <c r="AA215" s="38"/>
      <c r="AB215" s="38"/>
      <c r="AC215" s="38"/>
      <c r="AD215" s="38"/>
      <c r="AE215" s="38"/>
      <c r="AR215" s="231" t="s">
        <v>144</v>
      </c>
      <c r="AT215" s="231" t="s">
        <v>141</v>
      </c>
      <c r="AU215" s="231" t="s">
        <v>85</v>
      </c>
      <c r="AY215" s="17" t="s">
        <v>118</v>
      </c>
      <c r="BE215" s="232">
        <f>IF(N215="základní",J215,0)</f>
        <v>0</v>
      </c>
      <c r="BF215" s="232">
        <f>IF(N215="snížená",J215,0)</f>
        <v>0</v>
      </c>
      <c r="BG215" s="232">
        <f>IF(N215="zákl. přenesená",J215,0)</f>
        <v>0</v>
      </c>
      <c r="BH215" s="232">
        <f>IF(N215="sníž. přenesená",J215,0)</f>
        <v>0</v>
      </c>
      <c r="BI215" s="232">
        <f>IF(N215="nulová",J215,0)</f>
        <v>0</v>
      </c>
      <c r="BJ215" s="17" t="s">
        <v>83</v>
      </c>
      <c r="BK215" s="232">
        <f>ROUND(I215*H215,2)</f>
        <v>0</v>
      </c>
      <c r="BL215" s="17" t="s">
        <v>125</v>
      </c>
      <c r="BM215" s="231" t="s">
        <v>268</v>
      </c>
    </row>
    <row r="216" s="13" customFormat="1">
      <c r="A216" s="13"/>
      <c r="B216" s="233"/>
      <c r="C216" s="234"/>
      <c r="D216" s="235" t="s">
        <v>127</v>
      </c>
      <c r="E216" s="236" t="s">
        <v>1</v>
      </c>
      <c r="F216" s="237" t="s">
        <v>269</v>
      </c>
      <c r="G216" s="234"/>
      <c r="H216" s="238">
        <v>74</v>
      </c>
      <c r="I216" s="239"/>
      <c r="J216" s="234"/>
      <c r="K216" s="234"/>
      <c r="L216" s="240"/>
      <c r="M216" s="241"/>
      <c r="N216" s="242"/>
      <c r="O216" s="242"/>
      <c r="P216" s="242"/>
      <c r="Q216" s="242"/>
      <c r="R216" s="242"/>
      <c r="S216" s="242"/>
      <c r="T216" s="243"/>
      <c r="U216" s="13"/>
      <c r="V216" s="13"/>
      <c r="W216" s="13"/>
      <c r="X216" s="13"/>
      <c r="Y216" s="13"/>
      <c r="Z216" s="13"/>
      <c r="AA216" s="13"/>
      <c r="AB216" s="13"/>
      <c r="AC216" s="13"/>
      <c r="AD216" s="13"/>
      <c r="AE216" s="13"/>
      <c r="AT216" s="244" t="s">
        <v>127</v>
      </c>
      <c r="AU216" s="244" t="s">
        <v>85</v>
      </c>
      <c r="AV216" s="13" t="s">
        <v>85</v>
      </c>
      <c r="AW216" s="13" t="s">
        <v>31</v>
      </c>
      <c r="AX216" s="13" t="s">
        <v>75</v>
      </c>
      <c r="AY216" s="244" t="s">
        <v>118</v>
      </c>
    </row>
    <row r="217" s="14" customFormat="1">
      <c r="A217" s="14"/>
      <c r="B217" s="245"/>
      <c r="C217" s="246"/>
      <c r="D217" s="235" t="s">
        <v>127</v>
      </c>
      <c r="E217" s="247" t="s">
        <v>1</v>
      </c>
      <c r="F217" s="248" t="s">
        <v>134</v>
      </c>
      <c r="G217" s="246"/>
      <c r="H217" s="249">
        <v>74</v>
      </c>
      <c r="I217" s="250"/>
      <c r="J217" s="246"/>
      <c r="K217" s="246"/>
      <c r="L217" s="251"/>
      <c r="M217" s="252"/>
      <c r="N217" s="253"/>
      <c r="O217" s="253"/>
      <c r="P217" s="253"/>
      <c r="Q217" s="253"/>
      <c r="R217" s="253"/>
      <c r="S217" s="253"/>
      <c r="T217" s="254"/>
      <c r="U217" s="14"/>
      <c r="V217" s="14"/>
      <c r="W217" s="14"/>
      <c r="X217" s="14"/>
      <c r="Y217" s="14"/>
      <c r="Z217" s="14"/>
      <c r="AA217" s="14"/>
      <c r="AB217" s="14"/>
      <c r="AC217" s="14"/>
      <c r="AD217" s="14"/>
      <c r="AE217" s="14"/>
      <c r="AT217" s="255" t="s">
        <v>127</v>
      </c>
      <c r="AU217" s="255" t="s">
        <v>85</v>
      </c>
      <c r="AV217" s="14" t="s">
        <v>125</v>
      </c>
      <c r="AW217" s="14" t="s">
        <v>31</v>
      </c>
      <c r="AX217" s="14" t="s">
        <v>83</v>
      </c>
      <c r="AY217" s="255" t="s">
        <v>118</v>
      </c>
    </row>
    <row r="218" s="2" customFormat="1" ht="49.05" customHeight="1">
      <c r="A218" s="38"/>
      <c r="B218" s="39"/>
      <c r="C218" s="219" t="s">
        <v>270</v>
      </c>
      <c r="D218" s="219" t="s">
        <v>121</v>
      </c>
      <c r="E218" s="220" t="s">
        <v>271</v>
      </c>
      <c r="F218" s="221" t="s">
        <v>272</v>
      </c>
      <c r="G218" s="222" t="s">
        <v>173</v>
      </c>
      <c r="H218" s="223">
        <v>3</v>
      </c>
      <c r="I218" s="224"/>
      <c r="J218" s="225">
        <f>ROUND(I218*H218,2)</f>
        <v>0</v>
      </c>
      <c r="K218" s="226"/>
      <c r="L218" s="44"/>
      <c r="M218" s="227" t="s">
        <v>1</v>
      </c>
      <c r="N218" s="228" t="s">
        <v>40</v>
      </c>
      <c r="O218" s="91"/>
      <c r="P218" s="229">
        <f>O218*H218</f>
        <v>0</v>
      </c>
      <c r="Q218" s="229">
        <v>0</v>
      </c>
      <c r="R218" s="229">
        <f>Q218*H218</f>
        <v>0</v>
      </c>
      <c r="S218" s="229">
        <v>0</v>
      </c>
      <c r="T218" s="230">
        <f>S218*H218</f>
        <v>0</v>
      </c>
      <c r="U218" s="38"/>
      <c r="V218" s="38"/>
      <c r="W218" s="38"/>
      <c r="X218" s="38"/>
      <c r="Y218" s="38"/>
      <c r="Z218" s="38"/>
      <c r="AA218" s="38"/>
      <c r="AB218" s="38"/>
      <c r="AC218" s="38"/>
      <c r="AD218" s="38"/>
      <c r="AE218" s="38"/>
      <c r="AR218" s="231" t="s">
        <v>125</v>
      </c>
      <c r="AT218" s="231" t="s">
        <v>121</v>
      </c>
      <c r="AU218" s="231" t="s">
        <v>85</v>
      </c>
      <c r="AY218" s="17" t="s">
        <v>118</v>
      </c>
      <c r="BE218" s="232">
        <f>IF(N218="základní",J218,0)</f>
        <v>0</v>
      </c>
      <c r="BF218" s="232">
        <f>IF(N218="snížená",J218,0)</f>
        <v>0</v>
      </c>
      <c r="BG218" s="232">
        <f>IF(N218="zákl. přenesená",J218,0)</f>
        <v>0</v>
      </c>
      <c r="BH218" s="232">
        <f>IF(N218="sníž. přenesená",J218,0)</f>
        <v>0</v>
      </c>
      <c r="BI218" s="232">
        <f>IF(N218="nulová",J218,0)</f>
        <v>0</v>
      </c>
      <c r="BJ218" s="17" t="s">
        <v>83</v>
      </c>
      <c r="BK218" s="232">
        <f>ROUND(I218*H218,2)</f>
        <v>0</v>
      </c>
      <c r="BL218" s="17" t="s">
        <v>125</v>
      </c>
      <c r="BM218" s="231" t="s">
        <v>273</v>
      </c>
    </row>
    <row r="219" s="13" customFormat="1">
      <c r="A219" s="13"/>
      <c r="B219" s="233"/>
      <c r="C219" s="234"/>
      <c r="D219" s="235" t="s">
        <v>127</v>
      </c>
      <c r="E219" s="236" t="s">
        <v>1</v>
      </c>
      <c r="F219" s="237" t="s">
        <v>135</v>
      </c>
      <c r="G219" s="234"/>
      <c r="H219" s="238">
        <v>3</v>
      </c>
      <c r="I219" s="239"/>
      <c r="J219" s="234"/>
      <c r="K219" s="234"/>
      <c r="L219" s="240"/>
      <c r="M219" s="241"/>
      <c r="N219" s="242"/>
      <c r="O219" s="242"/>
      <c r="P219" s="242"/>
      <c r="Q219" s="242"/>
      <c r="R219" s="242"/>
      <c r="S219" s="242"/>
      <c r="T219" s="243"/>
      <c r="U219" s="13"/>
      <c r="V219" s="13"/>
      <c r="W219" s="13"/>
      <c r="X219" s="13"/>
      <c r="Y219" s="13"/>
      <c r="Z219" s="13"/>
      <c r="AA219" s="13"/>
      <c r="AB219" s="13"/>
      <c r="AC219" s="13"/>
      <c r="AD219" s="13"/>
      <c r="AE219" s="13"/>
      <c r="AT219" s="244" t="s">
        <v>127</v>
      </c>
      <c r="AU219" s="244" t="s">
        <v>85</v>
      </c>
      <c r="AV219" s="13" t="s">
        <v>85</v>
      </c>
      <c r="AW219" s="13" t="s">
        <v>31</v>
      </c>
      <c r="AX219" s="13" t="s">
        <v>75</v>
      </c>
      <c r="AY219" s="244" t="s">
        <v>118</v>
      </c>
    </row>
    <row r="220" s="14" customFormat="1">
      <c r="A220" s="14"/>
      <c r="B220" s="245"/>
      <c r="C220" s="246"/>
      <c r="D220" s="235" t="s">
        <v>127</v>
      </c>
      <c r="E220" s="247" t="s">
        <v>1</v>
      </c>
      <c r="F220" s="248" t="s">
        <v>134</v>
      </c>
      <c r="G220" s="246"/>
      <c r="H220" s="249">
        <v>3</v>
      </c>
      <c r="I220" s="250"/>
      <c r="J220" s="246"/>
      <c r="K220" s="246"/>
      <c r="L220" s="251"/>
      <c r="M220" s="252"/>
      <c r="N220" s="253"/>
      <c r="O220" s="253"/>
      <c r="P220" s="253"/>
      <c r="Q220" s="253"/>
      <c r="R220" s="253"/>
      <c r="S220" s="253"/>
      <c r="T220" s="254"/>
      <c r="U220" s="14"/>
      <c r="V220" s="14"/>
      <c r="W220" s="14"/>
      <c r="X220" s="14"/>
      <c r="Y220" s="14"/>
      <c r="Z220" s="14"/>
      <c r="AA220" s="14"/>
      <c r="AB220" s="14"/>
      <c r="AC220" s="14"/>
      <c r="AD220" s="14"/>
      <c r="AE220" s="14"/>
      <c r="AT220" s="255" t="s">
        <v>127</v>
      </c>
      <c r="AU220" s="255" t="s">
        <v>85</v>
      </c>
      <c r="AV220" s="14" t="s">
        <v>125</v>
      </c>
      <c r="AW220" s="14" t="s">
        <v>31</v>
      </c>
      <c r="AX220" s="14" t="s">
        <v>83</v>
      </c>
      <c r="AY220" s="255" t="s">
        <v>118</v>
      </c>
    </row>
    <row r="221" s="2" customFormat="1" ht="62.7" customHeight="1">
      <c r="A221" s="38"/>
      <c r="B221" s="39"/>
      <c r="C221" s="219" t="s">
        <v>274</v>
      </c>
      <c r="D221" s="219" t="s">
        <v>121</v>
      </c>
      <c r="E221" s="220" t="s">
        <v>275</v>
      </c>
      <c r="F221" s="221" t="s">
        <v>276</v>
      </c>
      <c r="G221" s="222" t="s">
        <v>173</v>
      </c>
      <c r="H221" s="223">
        <v>3</v>
      </c>
      <c r="I221" s="224"/>
      <c r="J221" s="225">
        <f>ROUND(I221*H221,2)</f>
        <v>0</v>
      </c>
      <c r="K221" s="226"/>
      <c r="L221" s="44"/>
      <c r="M221" s="227" t="s">
        <v>1</v>
      </c>
      <c r="N221" s="228" t="s">
        <v>40</v>
      </c>
      <c r="O221" s="91"/>
      <c r="P221" s="229">
        <f>O221*H221</f>
        <v>0</v>
      </c>
      <c r="Q221" s="229">
        <v>0</v>
      </c>
      <c r="R221" s="229">
        <f>Q221*H221</f>
        <v>0</v>
      </c>
      <c r="S221" s="229">
        <v>0</v>
      </c>
      <c r="T221" s="230">
        <f>S221*H221</f>
        <v>0</v>
      </c>
      <c r="U221" s="38"/>
      <c r="V221" s="38"/>
      <c r="W221" s="38"/>
      <c r="X221" s="38"/>
      <c r="Y221" s="38"/>
      <c r="Z221" s="38"/>
      <c r="AA221" s="38"/>
      <c r="AB221" s="38"/>
      <c r="AC221" s="38"/>
      <c r="AD221" s="38"/>
      <c r="AE221" s="38"/>
      <c r="AR221" s="231" t="s">
        <v>125</v>
      </c>
      <c r="AT221" s="231" t="s">
        <v>121</v>
      </c>
      <c r="AU221" s="231" t="s">
        <v>85</v>
      </c>
      <c r="AY221" s="17" t="s">
        <v>118</v>
      </c>
      <c r="BE221" s="232">
        <f>IF(N221="základní",J221,0)</f>
        <v>0</v>
      </c>
      <c r="BF221" s="232">
        <f>IF(N221="snížená",J221,0)</f>
        <v>0</v>
      </c>
      <c r="BG221" s="232">
        <f>IF(N221="zákl. přenesená",J221,0)</f>
        <v>0</v>
      </c>
      <c r="BH221" s="232">
        <f>IF(N221="sníž. přenesená",J221,0)</f>
        <v>0</v>
      </c>
      <c r="BI221" s="232">
        <f>IF(N221="nulová",J221,0)</f>
        <v>0</v>
      </c>
      <c r="BJ221" s="17" t="s">
        <v>83</v>
      </c>
      <c r="BK221" s="232">
        <f>ROUND(I221*H221,2)</f>
        <v>0</v>
      </c>
      <c r="BL221" s="17" t="s">
        <v>125</v>
      </c>
      <c r="BM221" s="231" t="s">
        <v>277</v>
      </c>
    </row>
    <row r="222" s="13" customFormat="1">
      <c r="A222" s="13"/>
      <c r="B222" s="233"/>
      <c r="C222" s="234"/>
      <c r="D222" s="235" t="s">
        <v>127</v>
      </c>
      <c r="E222" s="236" t="s">
        <v>1</v>
      </c>
      <c r="F222" s="237" t="s">
        <v>135</v>
      </c>
      <c r="G222" s="234"/>
      <c r="H222" s="238">
        <v>3</v>
      </c>
      <c r="I222" s="239"/>
      <c r="J222" s="234"/>
      <c r="K222" s="234"/>
      <c r="L222" s="240"/>
      <c r="M222" s="241"/>
      <c r="N222" s="242"/>
      <c r="O222" s="242"/>
      <c r="P222" s="242"/>
      <c r="Q222" s="242"/>
      <c r="R222" s="242"/>
      <c r="S222" s="242"/>
      <c r="T222" s="243"/>
      <c r="U222" s="13"/>
      <c r="V222" s="13"/>
      <c r="W222" s="13"/>
      <c r="X222" s="13"/>
      <c r="Y222" s="13"/>
      <c r="Z222" s="13"/>
      <c r="AA222" s="13"/>
      <c r="AB222" s="13"/>
      <c r="AC222" s="13"/>
      <c r="AD222" s="13"/>
      <c r="AE222" s="13"/>
      <c r="AT222" s="244" t="s">
        <v>127</v>
      </c>
      <c r="AU222" s="244" t="s">
        <v>85</v>
      </c>
      <c r="AV222" s="13" t="s">
        <v>85</v>
      </c>
      <c r="AW222" s="13" t="s">
        <v>31</v>
      </c>
      <c r="AX222" s="13" t="s">
        <v>75</v>
      </c>
      <c r="AY222" s="244" t="s">
        <v>118</v>
      </c>
    </row>
    <row r="223" s="14" customFormat="1">
      <c r="A223" s="14"/>
      <c r="B223" s="245"/>
      <c r="C223" s="246"/>
      <c r="D223" s="235" t="s">
        <v>127</v>
      </c>
      <c r="E223" s="247" t="s">
        <v>1</v>
      </c>
      <c r="F223" s="248" t="s">
        <v>134</v>
      </c>
      <c r="G223" s="246"/>
      <c r="H223" s="249">
        <v>3</v>
      </c>
      <c r="I223" s="250"/>
      <c r="J223" s="246"/>
      <c r="K223" s="246"/>
      <c r="L223" s="251"/>
      <c r="M223" s="252"/>
      <c r="N223" s="253"/>
      <c r="O223" s="253"/>
      <c r="P223" s="253"/>
      <c r="Q223" s="253"/>
      <c r="R223" s="253"/>
      <c r="S223" s="253"/>
      <c r="T223" s="254"/>
      <c r="U223" s="14"/>
      <c r="V223" s="14"/>
      <c r="W223" s="14"/>
      <c r="X223" s="14"/>
      <c r="Y223" s="14"/>
      <c r="Z223" s="14"/>
      <c r="AA223" s="14"/>
      <c r="AB223" s="14"/>
      <c r="AC223" s="14"/>
      <c r="AD223" s="14"/>
      <c r="AE223" s="14"/>
      <c r="AT223" s="255" t="s">
        <v>127</v>
      </c>
      <c r="AU223" s="255" t="s">
        <v>85</v>
      </c>
      <c r="AV223" s="14" t="s">
        <v>125</v>
      </c>
      <c r="AW223" s="14" t="s">
        <v>31</v>
      </c>
      <c r="AX223" s="14" t="s">
        <v>83</v>
      </c>
      <c r="AY223" s="255" t="s">
        <v>118</v>
      </c>
    </row>
    <row r="224" s="2" customFormat="1" ht="76.35" customHeight="1">
      <c r="A224" s="38"/>
      <c r="B224" s="39"/>
      <c r="C224" s="219" t="s">
        <v>278</v>
      </c>
      <c r="D224" s="219" t="s">
        <v>121</v>
      </c>
      <c r="E224" s="220" t="s">
        <v>279</v>
      </c>
      <c r="F224" s="221" t="s">
        <v>280</v>
      </c>
      <c r="G224" s="222" t="s">
        <v>131</v>
      </c>
      <c r="H224" s="223">
        <v>5500</v>
      </c>
      <c r="I224" s="224"/>
      <c r="J224" s="225">
        <f>ROUND(I224*H224,2)</f>
        <v>0</v>
      </c>
      <c r="K224" s="226"/>
      <c r="L224" s="44"/>
      <c r="M224" s="227" t="s">
        <v>1</v>
      </c>
      <c r="N224" s="228" t="s">
        <v>40</v>
      </c>
      <c r="O224" s="91"/>
      <c r="P224" s="229">
        <f>O224*H224</f>
        <v>0</v>
      </c>
      <c r="Q224" s="229">
        <v>0</v>
      </c>
      <c r="R224" s="229">
        <f>Q224*H224</f>
        <v>0</v>
      </c>
      <c r="S224" s="229">
        <v>0</v>
      </c>
      <c r="T224" s="230">
        <f>S224*H224</f>
        <v>0</v>
      </c>
      <c r="U224" s="38"/>
      <c r="V224" s="38"/>
      <c r="W224" s="38"/>
      <c r="X224" s="38"/>
      <c r="Y224" s="38"/>
      <c r="Z224" s="38"/>
      <c r="AA224" s="38"/>
      <c r="AB224" s="38"/>
      <c r="AC224" s="38"/>
      <c r="AD224" s="38"/>
      <c r="AE224" s="38"/>
      <c r="AR224" s="231" t="s">
        <v>125</v>
      </c>
      <c r="AT224" s="231" t="s">
        <v>121</v>
      </c>
      <c r="AU224" s="231" t="s">
        <v>85</v>
      </c>
      <c r="AY224" s="17" t="s">
        <v>118</v>
      </c>
      <c r="BE224" s="232">
        <f>IF(N224="základní",J224,0)</f>
        <v>0</v>
      </c>
      <c r="BF224" s="232">
        <f>IF(N224="snížená",J224,0)</f>
        <v>0</v>
      </c>
      <c r="BG224" s="232">
        <f>IF(N224="zákl. přenesená",J224,0)</f>
        <v>0</v>
      </c>
      <c r="BH224" s="232">
        <f>IF(N224="sníž. přenesená",J224,0)</f>
        <v>0</v>
      </c>
      <c r="BI224" s="232">
        <f>IF(N224="nulová",J224,0)</f>
        <v>0</v>
      </c>
      <c r="BJ224" s="17" t="s">
        <v>83</v>
      </c>
      <c r="BK224" s="232">
        <f>ROUND(I224*H224,2)</f>
        <v>0</v>
      </c>
      <c r="BL224" s="17" t="s">
        <v>125</v>
      </c>
      <c r="BM224" s="231" t="s">
        <v>281</v>
      </c>
    </row>
    <row r="225" s="13" customFormat="1">
      <c r="A225" s="13"/>
      <c r="B225" s="233"/>
      <c r="C225" s="234"/>
      <c r="D225" s="235" t="s">
        <v>127</v>
      </c>
      <c r="E225" s="236" t="s">
        <v>1</v>
      </c>
      <c r="F225" s="237" t="s">
        <v>282</v>
      </c>
      <c r="G225" s="234"/>
      <c r="H225" s="238">
        <v>5500</v>
      </c>
      <c r="I225" s="239"/>
      <c r="J225" s="234"/>
      <c r="K225" s="234"/>
      <c r="L225" s="240"/>
      <c r="M225" s="241"/>
      <c r="N225" s="242"/>
      <c r="O225" s="242"/>
      <c r="P225" s="242"/>
      <c r="Q225" s="242"/>
      <c r="R225" s="242"/>
      <c r="S225" s="242"/>
      <c r="T225" s="243"/>
      <c r="U225" s="13"/>
      <c r="V225" s="13"/>
      <c r="W225" s="13"/>
      <c r="X225" s="13"/>
      <c r="Y225" s="13"/>
      <c r="Z225" s="13"/>
      <c r="AA225" s="13"/>
      <c r="AB225" s="13"/>
      <c r="AC225" s="13"/>
      <c r="AD225" s="13"/>
      <c r="AE225" s="13"/>
      <c r="AT225" s="244" t="s">
        <v>127</v>
      </c>
      <c r="AU225" s="244" t="s">
        <v>85</v>
      </c>
      <c r="AV225" s="13" t="s">
        <v>85</v>
      </c>
      <c r="AW225" s="13" t="s">
        <v>31</v>
      </c>
      <c r="AX225" s="13" t="s">
        <v>75</v>
      </c>
      <c r="AY225" s="244" t="s">
        <v>118</v>
      </c>
    </row>
    <row r="226" s="14" customFormat="1">
      <c r="A226" s="14"/>
      <c r="B226" s="245"/>
      <c r="C226" s="246"/>
      <c r="D226" s="235" t="s">
        <v>127</v>
      </c>
      <c r="E226" s="247" t="s">
        <v>1</v>
      </c>
      <c r="F226" s="248" t="s">
        <v>134</v>
      </c>
      <c r="G226" s="246"/>
      <c r="H226" s="249">
        <v>5500</v>
      </c>
      <c r="I226" s="250"/>
      <c r="J226" s="246"/>
      <c r="K226" s="246"/>
      <c r="L226" s="251"/>
      <c r="M226" s="252"/>
      <c r="N226" s="253"/>
      <c r="O226" s="253"/>
      <c r="P226" s="253"/>
      <c r="Q226" s="253"/>
      <c r="R226" s="253"/>
      <c r="S226" s="253"/>
      <c r="T226" s="254"/>
      <c r="U226" s="14"/>
      <c r="V226" s="14"/>
      <c r="W226" s="14"/>
      <c r="X226" s="14"/>
      <c r="Y226" s="14"/>
      <c r="Z226" s="14"/>
      <c r="AA226" s="14"/>
      <c r="AB226" s="14"/>
      <c r="AC226" s="14"/>
      <c r="AD226" s="14"/>
      <c r="AE226" s="14"/>
      <c r="AT226" s="255" t="s">
        <v>127</v>
      </c>
      <c r="AU226" s="255" t="s">
        <v>85</v>
      </c>
      <c r="AV226" s="14" t="s">
        <v>125</v>
      </c>
      <c r="AW226" s="14" t="s">
        <v>31</v>
      </c>
      <c r="AX226" s="14" t="s">
        <v>83</v>
      </c>
      <c r="AY226" s="255" t="s">
        <v>118</v>
      </c>
    </row>
    <row r="227" s="2" customFormat="1" ht="49.05" customHeight="1">
      <c r="A227" s="38"/>
      <c r="B227" s="39"/>
      <c r="C227" s="219" t="s">
        <v>283</v>
      </c>
      <c r="D227" s="219" t="s">
        <v>121</v>
      </c>
      <c r="E227" s="220" t="s">
        <v>284</v>
      </c>
      <c r="F227" s="221" t="s">
        <v>285</v>
      </c>
      <c r="G227" s="222" t="s">
        <v>124</v>
      </c>
      <c r="H227" s="223">
        <v>2000</v>
      </c>
      <c r="I227" s="224"/>
      <c r="J227" s="225">
        <f>ROUND(I227*H227,2)</f>
        <v>0</v>
      </c>
      <c r="K227" s="226"/>
      <c r="L227" s="44"/>
      <c r="M227" s="227" t="s">
        <v>1</v>
      </c>
      <c r="N227" s="228" t="s">
        <v>40</v>
      </c>
      <c r="O227" s="91"/>
      <c r="P227" s="229">
        <f>O227*H227</f>
        <v>0</v>
      </c>
      <c r="Q227" s="229">
        <v>0</v>
      </c>
      <c r="R227" s="229">
        <f>Q227*H227</f>
        <v>0</v>
      </c>
      <c r="S227" s="229">
        <v>0</v>
      </c>
      <c r="T227" s="230">
        <f>S227*H227</f>
        <v>0</v>
      </c>
      <c r="U227" s="38"/>
      <c r="V227" s="38"/>
      <c r="W227" s="38"/>
      <c r="X227" s="38"/>
      <c r="Y227" s="38"/>
      <c r="Z227" s="38"/>
      <c r="AA227" s="38"/>
      <c r="AB227" s="38"/>
      <c r="AC227" s="38"/>
      <c r="AD227" s="38"/>
      <c r="AE227" s="38"/>
      <c r="AR227" s="231" t="s">
        <v>125</v>
      </c>
      <c r="AT227" s="231" t="s">
        <v>121</v>
      </c>
      <c r="AU227" s="231" t="s">
        <v>85</v>
      </c>
      <c r="AY227" s="17" t="s">
        <v>118</v>
      </c>
      <c r="BE227" s="232">
        <f>IF(N227="základní",J227,0)</f>
        <v>0</v>
      </c>
      <c r="BF227" s="232">
        <f>IF(N227="snížená",J227,0)</f>
        <v>0</v>
      </c>
      <c r="BG227" s="232">
        <f>IF(N227="zákl. přenesená",J227,0)</f>
        <v>0</v>
      </c>
      <c r="BH227" s="232">
        <f>IF(N227="sníž. přenesená",J227,0)</f>
        <v>0</v>
      </c>
      <c r="BI227" s="232">
        <f>IF(N227="nulová",J227,0)</f>
        <v>0</v>
      </c>
      <c r="BJ227" s="17" t="s">
        <v>83</v>
      </c>
      <c r="BK227" s="232">
        <f>ROUND(I227*H227,2)</f>
        <v>0</v>
      </c>
      <c r="BL227" s="17" t="s">
        <v>125</v>
      </c>
      <c r="BM227" s="231" t="s">
        <v>286</v>
      </c>
    </row>
    <row r="228" s="13" customFormat="1">
      <c r="A228" s="13"/>
      <c r="B228" s="233"/>
      <c r="C228" s="234"/>
      <c r="D228" s="235" t="s">
        <v>127</v>
      </c>
      <c r="E228" s="236" t="s">
        <v>1</v>
      </c>
      <c r="F228" s="237" t="s">
        <v>287</v>
      </c>
      <c r="G228" s="234"/>
      <c r="H228" s="238">
        <v>2000</v>
      </c>
      <c r="I228" s="239"/>
      <c r="J228" s="234"/>
      <c r="K228" s="234"/>
      <c r="L228" s="240"/>
      <c r="M228" s="241"/>
      <c r="N228" s="242"/>
      <c r="O228" s="242"/>
      <c r="P228" s="242"/>
      <c r="Q228" s="242"/>
      <c r="R228" s="242"/>
      <c r="S228" s="242"/>
      <c r="T228" s="243"/>
      <c r="U228" s="13"/>
      <c r="V228" s="13"/>
      <c r="W228" s="13"/>
      <c r="X228" s="13"/>
      <c r="Y228" s="13"/>
      <c r="Z228" s="13"/>
      <c r="AA228" s="13"/>
      <c r="AB228" s="13"/>
      <c r="AC228" s="13"/>
      <c r="AD228" s="13"/>
      <c r="AE228" s="13"/>
      <c r="AT228" s="244" t="s">
        <v>127</v>
      </c>
      <c r="AU228" s="244" t="s">
        <v>85</v>
      </c>
      <c r="AV228" s="13" t="s">
        <v>85</v>
      </c>
      <c r="AW228" s="13" t="s">
        <v>31</v>
      </c>
      <c r="AX228" s="13" t="s">
        <v>75</v>
      </c>
      <c r="AY228" s="244" t="s">
        <v>118</v>
      </c>
    </row>
    <row r="229" s="14" customFormat="1">
      <c r="A229" s="14"/>
      <c r="B229" s="245"/>
      <c r="C229" s="246"/>
      <c r="D229" s="235" t="s">
        <v>127</v>
      </c>
      <c r="E229" s="247" t="s">
        <v>1</v>
      </c>
      <c r="F229" s="248" t="s">
        <v>134</v>
      </c>
      <c r="G229" s="246"/>
      <c r="H229" s="249">
        <v>2000</v>
      </c>
      <c r="I229" s="250"/>
      <c r="J229" s="246"/>
      <c r="K229" s="246"/>
      <c r="L229" s="251"/>
      <c r="M229" s="252"/>
      <c r="N229" s="253"/>
      <c r="O229" s="253"/>
      <c r="P229" s="253"/>
      <c r="Q229" s="253"/>
      <c r="R229" s="253"/>
      <c r="S229" s="253"/>
      <c r="T229" s="254"/>
      <c r="U229" s="14"/>
      <c r="V229" s="14"/>
      <c r="W229" s="14"/>
      <c r="X229" s="14"/>
      <c r="Y229" s="14"/>
      <c r="Z229" s="14"/>
      <c r="AA229" s="14"/>
      <c r="AB229" s="14"/>
      <c r="AC229" s="14"/>
      <c r="AD229" s="14"/>
      <c r="AE229" s="14"/>
      <c r="AT229" s="255" t="s">
        <v>127</v>
      </c>
      <c r="AU229" s="255" t="s">
        <v>85</v>
      </c>
      <c r="AV229" s="14" t="s">
        <v>125</v>
      </c>
      <c r="AW229" s="14" t="s">
        <v>31</v>
      </c>
      <c r="AX229" s="14" t="s">
        <v>83</v>
      </c>
      <c r="AY229" s="255" t="s">
        <v>118</v>
      </c>
    </row>
    <row r="230" s="2" customFormat="1" ht="76.35" customHeight="1">
      <c r="A230" s="38"/>
      <c r="B230" s="39"/>
      <c r="C230" s="219" t="s">
        <v>288</v>
      </c>
      <c r="D230" s="219" t="s">
        <v>121</v>
      </c>
      <c r="E230" s="220" t="s">
        <v>289</v>
      </c>
      <c r="F230" s="221" t="s">
        <v>290</v>
      </c>
      <c r="G230" s="222" t="s">
        <v>156</v>
      </c>
      <c r="H230" s="223">
        <v>81.25</v>
      </c>
      <c r="I230" s="224"/>
      <c r="J230" s="225">
        <f>ROUND(I230*H230,2)</f>
        <v>0</v>
      </c>
      <c r="K230" s="226"/>
      <c r="L230" s="44"/>
      <c r="M230" s="227" t="s">
        <v>1</v>
      </c>
      <c r="N230" s="228" t="s">
        <v>40</v>
      </c>
      <c r="O230" s="91"/>
      <c r="P230" s="229">
        <f>O230*H230</f>
        <v>0</v>
      </c>
      <c r="Q230" s="229">
        <v>0</v>
      </c>
      <c r="R230" s="229">
        <f>Q230*H230</f>
        <v>0</v>
      </c>
      <c r="S230" s="229">
        <v>0</v>
      </c>
      <c r="T230" s="230">
        <f>S230*H230</f>
        <v>0</v>
      </c>
      <c r="U230" s="38"/>
      <c r="V230" s="38"/>
      <c r="W230" s="38"/>
      <c r="X230" s="38"/>
      <c r="Y230" s="38"/>
      <c r="Z230" s="38"/>
      <c r="AA230" s="38"/>
      <c r="AB230" s="38"/>
      <c r="AC230" s="38"/>
      <c r="AD230" s="38"/>
      <c r="AE230" s="38"/>
      <c r="AR230" s="231" t="s">
        <v>125</v>
      </c>
      <c r="AT230" s="231" t="s">
        <v>121</v>
      </c>
      <c r="AU230" s="231" t="s">
        <v>85</v>
      </c>
      <c r="AY230" s="17" t="s">
        <v>118</v>
      </c>
      <c r="BE230" s="232">
        <f>IF(N230="základní",J230,0)</f>
        <v>0</v>
      </c>
      <c r="BF230" s="232">
        <f>IF(N230="snížená",J230,0)</f>
        <v>0</v>
      </c>
      <c r="BG230" s="232">
        <f>IF(N230="zákl. přenesená",J230,0)</f>
        <v>0</v>
      </c>
      <c r="BH230" s="232">
        <f>IF(N230="sníž. přenesená",J230,0)</f>
        <v>0</v>
      </c>
      <c r="BI230" s="232">
        <f>IF(N230="nulová",J230,0)</f>
        <v>0</v>
      </c>
      <c r="BJ230" s="17" t="s">
        <v>83</v>
      </c>
      <c r="BK230" s="232">
        <f>ROUND(I230*H230,2)</f>
        <v>0</v>
      </c>
      <c r="BL230" s="17" t="s">
        <v>125</v>
      </c>
      <c r="BM230" s="231" t="s">
        <v>291</v>
      </c>
    </row>
    <row r="231" s="13" customFormat="1">
      <c r="A231" s="13"/>
      <c r="B231" s="233"/>
      <c r="C231" s="234"/>
      <c r="D231" s="235" t="s">
        <v>127</v>
      </c>
      <c r="E231" s="236" t="s">
        <v>1</v>
      </c>
      <c r="F231" s="237" t="s">
        <v>292</v>
      </c>
      <c r="G231" s="234"/>
      <c r="H231" s="238">
        <v>81.25</v>
      </c>
      <c r="I231" s="239"/>
      <c r="J231" s="234"/>
      <c r="K231" s="234"/>
      <c r="L231" s="240"/>
      <c r="M231" s="241"/>
      <c r="N231" s="242"/>
      <c r="O231" s="242"/>
      <c r="P231" s="242"/>
      <c r="Q231" s="242"/>
      <c r="R231" s="242"/>
      <c r="S231" s="242"/>
      <c r="T231" s="243"/>
      <c r="U231" s="13"/>
      <c r="V231" s="13"/>
      <c r="W231" s="13"/>
      <c r="X231" s="13"/>
      <c r="Y231" s="13"/>
      <c r="Z231" s="13"/>
      <c r="AA231" s="13"/>
      <c r="AB231" s="13"/>
      <c r="AC231" s="13"/>
      <c r="AD231" s="13"/>
      <c r="AE231" s="13"/>
      <c r="AT231" s="244" t="s">
        <v>127</v>
      </c>
      <c r="AU231" s="244" t="s">
        <v>85</v>
      </c>
      <c r="AV231" s="13" t="s">
        <v>85</v>
      </c>
      <c r="AW231" s="13" t="s">
        <v>31</v>
      </c>
      <c r="AX231" s="13" t="s">
        <v>75</v>
      </c>
      <c r="AY231" s="244" t="s">
        <v>118</v>
      </c>
    </row>
    <row r="232" s="14" customFormat="1">
      <c r="A232" s="14"/>
      <c r="B232" s="245"/>
      <c r="C232" s="246"/>
      <c r="D232" s="235" t="s">
        <v>127</v>
      </c>
      <c r="E232" s="247" t="s">
        <v>1</v>
      </c>
      <c r="F232" s="248" t="s">
        <v>134</v>
      </c>
      <c r="G232" s="246"/>
      <c r="H232" s="249">
        <v>81.25</v>
      </c>
      <c r="I232" s="250"/>
      <c r="J232" s="246"/>
      <c r="K232" s="246"/>
      <c r="L232" s="251"/>
      <c r="M232" s="252"/>
      <c r="N232" s="253"/>
      <c r="O232" s="253"/>
      <c r="P232" s="253"/>
      <c r="Q232" s="253"/>
      <c r="R232" s="253"/>
      <c r="S232" s="253"/>
      <c r="T232" s="254"/>
      <c r="U232" s="14"/>
      <c r="V232" s="14"/>
      <c r="W232" s="14"/>
      <c r="X232" s="14"/>
      <c r="Y232" s="14"/>
      <c r="Z232" s="14"/>
      <c r="AA232" s="14"/>
      <c r="AB232" s="14"/>
      <c r="AC232" s="14"/>
      <c r="AD232" s="14"/>
      <c r="AE232" s="14"/>
      <c r="AT232" s="255" t="s">
        <v>127</v>
      </c>
      <c r="AU232" s="255" t="s">
        <v>85</v>
      </c>
      <c r="AV232" s="14" t="s">
        <v>125</v>
      </c>
      <c r="AW232" s="14" t="s">
        <v>31</v>
      </c>
      <c r="AX232" s="14" t="s">
        <v>83</v>
      </c>
      <c r="AY232" s="255" t="s">
        <v>118</v>
      </c>
    </row>
    <row r="233" s="2" customFormat="1" ht="62.7" customHeight="1">
      <c r="A233" s="38"/>
      <c r="B233" s="39"/>
      <c r="C233" s="219" t="s">
        <v>293</v>
      </c>
      <c r="D233" s="219" t="s">
        <v>121</v>
      </c>
      <c r="E233" s="220" t="s">
        <v>294</v>
      </c>
      <c r="F233" s="221" t="s">
        <v>295</v>
      </c>
      <c r="G233" s="222" t="s">
        <v>156</v>
      </c>
      <c r="H233" s="223">
        <v>81.25</v>
      </c>
      <c r="I233" s="224"/>
      <c r="J233" s="225">
        <f>ROUND(I233*H233,2)</f>
        <v>0</v>
      </c>
      <c r="K233" s="226"/>
      <c r="L233" s="44"/>
      <c r="M233" s="227" t="s">
        <v>1</v>
      </c>
      <c r="N233" s="228" t="s">
        <v>40</v>
      </c>
      <c r="O233" s="91"/>
      <c r="P233" s="229">
        <f>O233*H233</f>
        <v>0</v>
      </c>
      <c r="Q233" s="229">
        <v>0</v>
      </c>
      <c r="R233" s="229">
        <f>Q233*H233</f>
        <v>0</v>
      </c>
      <c r="S233" s="229">
        <v>0</v>
      </c>
      <c r="T233" s="230">
        <f>S233*H233</f>
        <v>0</v>
      </c>
      <c r="U233" s="38"/>
      <c r="V233" s="38"/>
      <c r="W233" s="38"/>
      <c r="X233" s="38"/>
      <c r="Y233" s="38"/>
      <c r="Z233" s="38"/>
      <c r="AA233" s="38"/>
      <c r="AB233" s="38"/>
      <c r="AC233" s="38"/>
      <c r="AD233" s="38"/>
      <c r="AE233" s="38"/>
      <c r="AR233" s="231" t="s">
        <v>125</v>
      </c>
      <c r="AT233" s="231" t="s">
        <v>121</v>
      </c>
      <c r="AU233" s="231" t="s">
        <v>85</v>
      </c>
      <c r="AY233" s="17" t="s">
        <v>118</v>
      </c>
      <c r="BE233" s="232">
        <f>IF(N233="základní",J233,0)</f>
        <v>0</v>
      </c>
      <c r="BF233" s="232">
        <f>IF(N233="snížená",J233,0)</f>
        <v>0</v>
      </c>
      <c r="BG233" s="232">
        <f>IF(N233="zákl. přenesená",J233,0)</f>
        <v>0</v>
      </c>
      <c r="BH233" s="232">
        <f>IF(N233="sníž. přenesená",J233,0)</f>
        <v>0</v>
      </c>
      <c r="BI233" s="232">
        <f>IF(N233="nulová",J233,0)</f>
        <v>0</v>
      </c>
      <c r="BJ233" s="17" t="s">
        <v>83</v>
      </c>
      <c r="BK233" s="232">
        <f>ROUND(I233*H233,2)</f>
        <v>0</v>
      </c>
      <c r="BL233" s="17" t="s">
        <v>125</v>
      </c>
      <c r="BM233" s="231" t="s">
        <v>296</v>
      </c>
    </row>
    <row r="234" s="13" customFormat="1">
      <c r="A234" s="13"/>
      <c r="B234" s="233"/>
      <c r="C234" s="234"/>
      <c r="D234" s="235" t="s">
        <v>127</v>
      </c>
      <c r="E234" s="236" t="s">
        <v>1</v>
      </c>
      <c r="F234" s="237" t="s">
        <v>292</v>
      </c>
      <c r="G234" s="234"/>
      <c r="H234" s="238">
        <v>81.25</v>
      </c>
      <c r="I234" s="239"/>
      <c r="J234" s="234"/>
      <c r="K234" s="234"/>
      <c r="L234" s="240"/>
      <c r="M234" s="241"/>
      <c r="N234" s="242"/>
      <c r="O234" s="242"/>
      <c r="P234" s="242"/>
      <c r="Q234" s="242"/>
      <c r="R234" s="242"/>
      <c r="S234" s="242"/>
      <c r="T234" s="243"/>
      <c r="U234" s="13"/>
      <c r="V234" s="13"/>
      <c r="W234" s="13"/>
      <c r="X234" s="13"/>
      <c r="Y234" s="13"/>
      <c r="Z234" s="13"/>
      <c r="AA234" s="13"/>
      <c r="AB234" s="13"/>
      <c r="AC234" s="13"/>
      <c r="AD234" s="13"/>
      <c r="AE234" s="13"/>
      <c r="AT234" s="244" t="s">
        <v>127</v>
      </c>
      <c r="AU234" s="244" t="s">
        <v>85</v>
      </c>
      <c r="AV234" s="13" t="s">
        <v>85</v>
      </c>
      <c r="AW234" s="13" t="s">
        <v>31</v>
      </c>
      <c r="AX234" s="13" t="s">
        <v>75</v>
      </c>
      <c r="AY234" s="244" t="s">
        <v>118</v>
      </c>
    </row>
    <row r="235" s="14" customFormat="1">
      <c r="A235" s="14"/>
      <c r="B235" s="245"/>
      <c r="C235" s="246"/>
      <c r="D235" s="235" t="s">
        <v>127</v>
      </c>
      <c r="E235" s="247" t="s">
        <v>1</v>
      </c>
      <c r="F235" s="248" t="s">
        <v>134</v>
      </c>
      <c r="G235" s="246"/>
      <c r="H235" s="249">
        <v>81.25</v>
      </c>
      <c r="I235" s="250"/>
      <c r="J235" s="246"/>
      <c r="K235" s="246"/>
      <c r="L235" s="251"/>
      <c r="M235" s="252"/>
      <c r="N235" s="253"/>
      <c r="O235" s="253"/>
      <c r="P235" s="253"/>
      <c r="Q235" s="253"/>
      <c r="R235" s="253"/>
      <c r="S235" s="253"/>
      <c r="T235" s="254"/>
      <c r="U235" s="14"/>
      <c r="V235" s="14"/>
      <c r="W235" s="14"/>
      <c r="X235" s="14"/>
      <c r="Y235" s="14"/>
      <c r="Z235" s="14"/>
      <c r="AA235" s="14"/>
      <c r="AB235" s="14"/>
      <c r="AC235" s="14"/>
      <c r="AD235" s="14"/>
      <c r="AE235" s="14"/>
      <c r="AT235" s="255" t="s">
        <v>127</v>
      </c>
      <c r="AU235" s="255" t="s">
        <v>85</v>
      </c>
      <c r="AV235" s="14" t="s">
        <v>125</v>
      </c>
      <c r="AW235" s="14" t="s">
        <v>31</v>
      </c>
      <c r="AX235" s="14" t="s">
        <v>83</v>
      </c>
      <c r="AY235" s="255" t="s">
        <v>118</v>
      </c>
    </row>
    <row r="236" s="12" customFormat="1" ht="25.92" customHeight="1">
      <c r="A236" s="12"/>
      <c r="B236" s="203"/>
      <c r="C236" s="204"/>
      <c r="D236" s="205" t="s">
        <v>74</v>
      </c>
      <c r="E236" s="206" t="s">
        <v>297</v>
      </c>
      <c r="F236" s="206" t="s">
        <v>298</v>
      </c>
      <c r="G236" s="204"/>
      <c r="H236" s="204"/>
      <c r="I236" s="207"/>
      <c r="J236" s="208">
        <f>BK236</f>
        <v>0</v>
      </c>
      <c r="K236" s="204"/>
      <c r="L236" s="209"/>
      <c r="M236" s="210"/>
      <c r="N236" s="211"/>
      <c r="O236" s="211"/>
      <c r="P236" s="212">
        <f>SUM(P237:P256)</f>
        <v>0</v>
      </c>
      <c r="Q236" s="211"/>
      <c r="R236" s="212">
        <f>SUM(R237:R256)</f>
        <v>0</v>
      </c>
      <c r="S236" s="211"/>
      <c r="T236" s="213">
        <f>SUM(T237:T256)</f>
        <v>0</v>
      </c>
      <c r="U236" s="12"/>
      <c r="V236" s="12"/>
      <c r="W236" s="12"/>
      <c r="X236" s="12"/>
      <c r="Y236" s="12"/>
      <c r="Z236" s="12"/>
      <c r="AA236" s="12"/>
      <c r="AB236" s="12"/>
      <c r="AC236" s="12"/>
      <c r="AD236" s="12"/>
      <c r="AE236" s="12"/>
      <c r="AR236" s="214" t="s">
        <v>125</v>
      </c>
      <c r="AT236" s="215" t="s">
        <v>74</v>
      </c>
      <c r="AU236" s="215" t="s">
        <v>75</v>
      </c>
      <c r="AY236" s="214" t="s">
        <v>118</v>
      </c>
      <c r="BK236" s="216">
        <f>SUM(BK237:BK256)</f>
        <v>0</v>
      </c>
    </row>
    <row r="237" s="2" customFormat="1" ht="24.15" customHeight="1">
      <c r="A237" s="38"/>
      <c r="B237" s="39"/>
      <c r="C237" s="219" t="s">
        <v>299</v>
      </c>
      <c r="D237" s="219" t="s">
        <v>121</v>
      </c>
      <c r="E237" s="220" t="s">
        <v>300</v>
      </c>
      <c r="F237" s="221" t="s">
        <v>301</v>
      </c>
      <c r="G237" s="222" t="s">
        <v>162</v>
      </c>
      <c r="H237" s="223">
        <v>107</v>
      </c>
      <c r="I237" s="224"/>
      <c r="J237" s="225">
        <f>ROUND(I237*H237,2)</f>
        <v>0</v>
      </c>
      <c r="K237" s="226"/>
      <c r="L237" s="44"/>
      <c r="M237" s="227" t="s">
        <v>1</v>
      </c>
      <c r="N237" s="228" t="s">
        <v>40</v>
      </c>
      <c r="O237" s="91"/>
      <c r="P237" s="229">
        <f>O237*H237</f>
        <v>0</v>
      </c>
      <c r="Q237" s="229">
        <v>0</v>
      </c>
      <c r="R237" s="229">
        <f>Q237*H237</f>
        <v>0</v>
      </c>
      <c r="S237" s="229">
        <v>0</v>
      </c>
      <c r="T237" s="230">
        <f>S237*H237</f>
        <v>0</v>
      </c>
      <c r="U237" s="38"/>
      <c r="V237" s="38"/>
      <c r="W237" s="38"/>
      <c r="X237" s="38"/>
      <c r="Y237" s="38"/>
      <c r="Z237" s="38"/>
      <c r="AA237" s="38"/>
      <c r="AB237" s="38"/>
      <c r="AC237" s="38"/>
      <c r="AD237" s="38"/>
      <c r="AE237" s="38"/>
      <c r="AR237" s="231" t="s">
        <v>302</v>
      </c>
      <c r="AT237" s="231" t="s">
        <v>121</v>
      </c>
      <c r="AU237" s="231" t="s">
        <v>83</v>
      </c>
      <c r="AY237" s="17" t="s">
        <v>118</v>
      </c>
      <c r="BE237" s="232">
        <f>IF(N237="základní",J237,0)</f>
        <v>0</v>
      </c>
      <c r="BF237" s="232">
        <f>IF(N237="snížená",J237,0)</f>
        <v>0</v>
      </c>
      <c r="BG237" s="232">
        <f>IF(N237="zákl. přenesená",J237,0)</f>
        <v>0</v>
      </c>
      <c r="BH237" s="232">
        <f>IF(N237="sníž. přenesená",J237,0)</f>
        <v>0</v>
      </c>
      <c r="BI237" s="232">
        <f>IF(N237="nulová",J237,0)</f>
        <v>0</v>
      </c>
      <c r="BJ237" s="17" t="s">
        <v>83</v>
      </c>
      <c r="BK237" s="232">
        <f>ROUND(I237*H237,2)</f>
        <v>0</v>
      </c>
      <c r="BL237" s="17" t="s">
        <v>302</v>
      </c>
      <c r="BM237" s="231" t="s">
        <v>303</v>
      </c>
    </row>
    <row r="238" s="13" customFormat="1">
      <c r="A238" s="13"/>
      <c r="B238" s="233"/>
      <c r="C238" s="234"/>
      <c r="D238" s="235" t="s">
        <v>127</v>
      </c>
      <c r="E238" s="236" t="s">
        <v>1</v>
      </c>
      <c r="F238" s="237" t="s">
        <v>304</v>
      </c>
      <c r="G238" s="234"/>
      <c r="H238" s="238">
        <v>107</v>
      </c>
      <c r="I238" s="239"/>
      <c r="J238" s="234"/>
      <c r="K238" s="234"/>
      <c r="L238" s="240"/>
      <c r="M238" s="241"/>
      <c r="N238" s="242"/>
      <c r="O238" s="242"/>
      <c r="P238" s="242"/>
      <c r="Q238" s="242"/>
      <c r="R238" s="242"/>
      <c r="S238" s="242"/>
      <c r="T238" s="243"/>
      <c r="U238" s="13"/>
      <c r="V238" s="13"/>
      <c r="W238" s="13"/>
      <c r="X238" s="13"/>
      <c r="Y238" s="13"/>
      <c r="Z238" s="13"/>
      <c r="AA238" s="13"/>
      <c r="AB238" s="13"/>
      <c r="AC238" s="13"/>
      <c r="AD238" s="13"/>
      <c r="AE238" s="13"/>
      <c r="AT238" s="244" t="s">
        <v>127</v>
      </c>
      <c r="AU238" s="244" t="s">
        <v>83</v>
      </c>
      <c r="AV238" s="13" t="s">
        <v>85</v>
      </c>
      <c r="AW238" s="13" t="s">
        <v>31</v>
      </c>
      <c r="AX238" s="13" t="s">
        <v>75</v>
      </c>
      <c r="AY238" s="244" t="s">
        <v>118</v>
      </c>
    </row>
    <row r="239" s="14" customFormat="1">
      <c r="A239" s="14"/>
      <c r="B239" s="245"/>
      <c r="C239" s="246"/>
      <c r="D239" s="235" t="s">
        <v>127</v>
      </c>
      <c r="E239" s="247" t="s">
        <v>1</v>
      </c>
      <c r="F239" s="248" t="s">
        <v>134</v>
      </c>
      <c r="G239" s="246"/>
      <c r="H239" s="249">
        <v>107</v>
      </c>
      <c r="I239" s="250"/>
      <c r="J239" s="246"/>
      <c r="K239" s="246"/>
      <c r="L239" s="251"/>
      <c r="M239" s="252"/>
      <c r="N239" s="253"/>
      <c r="O239" s="253"/>
      <c r="P239" s="253"/>
      <c r="Q239" s="253"/>
      <c r="R239" s="253"/>
      <c r="S239" s="253"/>
      <c r="T239" s="254"/>
      <c r="U239" s="14"/>
      <c r="V239" s="14"/>
      <c r="W239" s="14"/>
      <c r="X239" s="14"/>
      <c r="Y239" s="14"/>
      <c r="Z239" s="14"/>
      <c r="AA239" s="14"/>
      <c r="AB239" s="14"/>
      <c r="AC239" s="14"/>
      <c r="AD239" s="14"/>
      <c r="AE239" s="14"/>
      <c r="AT239" s="255" t="s">
        <v>127</v>
      </c>
      <c r="AU239" s="255" t="s">
        <v>83</v>
      </c>
      <c r="AV239" s="14" t="s">
        <v>125</v>
      </c>
      <c r="AW239" s="14" t="s">
        <v>31</v>
      </c>
      <c r="AX239" s="14" t="s">
        <v>83</v>
      </c>
      <c r="AY239" s="255" t="s">
        <v>118</v>
      </c>
    </row>
    <row r="240" s="2" customFormat="1" ht="49.05" customHeight="1">
      <c r="A240" s="38"/>
      <c r="B240" s="39"/>
      <c r="C240" s="219" t="s">
        <v>305</v>
      </c>
      <c r="D240" s="219" t="s">
        <v>121</v>
      </c>
      <c r="E240" s="220" t="s">
        <v>306</v>
      </c>
      <c r="F240" s="221" t="s">
        <v>307</v>
      </c>
      <c r="G240" s="222" t="s">
        <v>162</v>
      </c>
      <c r="H240" s="223">
        <v>107</v>
      </c>
      <c r="I240" s="224"/>
      <c r="J240" s="225">
        <f>ROUND(I240*H240,2)</f>
        <v>0</v>
      </c>
      <c r="K240" s="226"/>
      <c r="L240" s="44"/>
      <c r="M240" s="227" t="s">
        <v>1</v>
      </c>
      <c r="N240" s="228" t="s">
        <v>40</v>
      </c>
      <c r="O240" s="91"/>
      <c r="P240" s="229">
        <f>O240*H240</f>
        <v>0</v>
      </c>
      <c r="Q240" s="229">
        <v>0</v>
      </c>
      <c r="R240" s="229">
        <f>Q240*H240</f>
        <v>0</v>
      </c>
      <c r="S240" s="229">
        <v>0</v>
      </c>
      <c r="T240" s="230">
        <f>S240*H240</f>
        <v>0</v>
      </c>
      <c r="U240" s="38"/>
      <c r="V240" s="38"/>
      <c r="W240" s="38"/>
      <c r="X240" s="38"/>
      <c r="Y240" s="38"/>
      <c r="Z240" s="38"/>
      <c r="AA240" s="38"/>
      <c r="AB240" s="38"/>
      <c r="AC240" s="38"/>
      <c r="AD240" s="38"/>
      <c r="AE240" s="38"/>
      <c r="AR240" s="231" t="s">
        <v>302</v>
      </c>
      <c r="AT240" s="231" t="s">
        <v>121</v>
      </c>
      <c r="AU240" s="231" t="s">
        <v>83</v>
      </c>
      <c r="AY240" s="17" t="s">
        <v>118</v>
      </c>
      <c r="BE240" s="232">
        <f>IF(N240="základní",J240,0)</f>
        <v>0</v>
      </c>
      <c r="BF240" s="232">
        <f>IF(N240="snížená",J240,0)</f>
        <v>0</v>
      </c>
      <c r="BG240" s="232">
        <f>IF(N240="zákl. přenesená",J240,0)</f>
        <v>0</v>
      </c>
      <c r="BH240" s="232">
        <f>IF(N240="sníž. přenesená",J240,0)</f>
        <v>0</v>
      </c>
      <c r="BI240" s="232">
        <f>IF(N240="nulová",J240,0)</f>
        <v>0</v>
      </c>
      <c r="BJ240" s="17" t="s">
        <v>83</v>
      </c>
      <c r="BK240" s="232">
        <f>ROUND(I240*H240,2)</f>
        <v>0</v>
      </c>
      <c r="BL240" s="17" t="s">
        <v>302</v>
      </c>
      <c r="BM240" s="231" t="s">
        <v>308</v>
      </c>
    </row>
    <row r="241" s="13" customFormat="1">
      <c r="A241" s="13"/>
      <c r="B241" s="233"/>
      <c r="C241" s="234"/>
      <c r="D241" s="235" t="s">
        <v>127</v>
      </c>
      <c r="E241" s="236" t="s">
        <v>1</v>
      </c>
      <c r="F241" s="237" t="s">
        <v>309</v>
      </c>
      <c r="G241" s="234"/>
      <c r="H241" s="238">
        <v>107</v>
      </c>
      <c r="I241" s="239"/>
      <c r="J241" s="234"/>
      <c r="K241" s="234"/>
      <c r="L241" s="240"/>
      <c r="M241" s="241"/>
      <c r="N241" s="242"/>
      <c r="O241" s="242"/>
      <c r="P241" s="242"/>
      <c r="Q241" s="242"/>
      <c r="R241" s="242"/>
      <c r="S241" s="242"/>
      <c r="T241" s="243"/>
      <c r="U241" s="13"/>
      <c r="V241" s="13"/>
      <c r="W241" s="13"/>
      <c r="X241" s="13"/>
      <c r="Y241" s="13"/>
      <c r="Z241" s="13"/>
      <c r="AA241" s="13"/>
      <c r="AB241" s="13"/>
      <c r="AC241" s="13"/>
      <c r="AD241" s="13"/>
      <c r="AE241" s="13"/>
      <c r="AT241" s="244" t="s">
        <v>127</v>
      </c>
      <c r="AU241" s="244" t="s">
        <v>83</v>
      </c>
      <c r="AV241" s="13" t="s">
        <v>85</v>
      </c>
      <c r="AW241" s="13" t="s">
        <v>31</v>
      </c>
      <c r="AX241" s="13" t="s">
        <v>75</v>
      </c>
      <c r="AY241" s="244" t="s">
        <v>118</v>
      </c>
    </row>
    <row r="242" s="14" customFormat="1">
      <c r="A242" s="14"/>
      <c r="B242" s="245"/>
      <c r="C242" s="246"/>
      <c r="D242" s="235" t="s">
        <v>127</v>
      </c>
      <c r="E242" s="247" t="s">
        <v>1</v>
      </c>
      <c r="F242" s="248" t="s">
        <v>134</v>
      </c>
      <c r="G242" s="246"/>
      <c r="H242" s="249">
        <v>107</v>
      </c>
      <c r="I242" s="250"/>
      <c r="J242" s="246"/>
      <c r="K242" s="246"/>
      <c r="L242" s="251"/>
      <c r="M242" s="252"/>
      <c r="N242" s="253"/>
      <c r="O242" s="253"/>
      <c r="P242" s="253"/>
      <c r="Q242" s="253"/>
      <c r="R242" s="253"/>
      <c r="S242" s="253"/>
      <c r="T242" s="254"/>
      <c r="U242" s="14"/>
      <c r="V242" s="14"/>
      <c r="W242" s="14"/>
      <c r="X242" s="14"/>
      <c r="Y242" s="14"/>
      <c r="Z242" s="14"/>
      <c r="AA242" s="14"/>
      <c r="AB242" s="14"/>
      <c r="AC242" s="14"/>
      <c r="AD242" s="14"/>
      <c r="AE242" s="14"/>
      <c r="AT242" s="255" t="s">
        <v>127</v>
      </c>
      <c r="AU242" s="255" t="s">
        <v>83</v>
      </c>
      <c r="AV242" s="14" t="s">
        <v>125</v>
      </c>
      <c r="AW242" s="14" t="s">
        <v>31</v>
      </c>
      <c r="AX242" s="14" t="s">
        <v>83</v>
      </c>
      <c r="AY242" s="255" t="s">
        <v>118</v>
      </c>
    </row>
    <row r="243" s="2" customFormat="1" ht="49.05" customHeight="1">
      <c r="A243" s="38"/>
      <c r="B243" s="39"/>
      <c r="C243" s="219" t="s">
        <v>310</v>
      </c>
      <c r="D243" s="219" t="s">
        <v>121</v>
      </c>
      <c r="E243" s="220" t="s">
        <v>311</v>
      </c>
      <c r="F243" s="221" t="s">
        <v>312</v>
      </c>
      <c r="G243" s="222" t="s">
        <v>162</v>
      </c>
      <c r="H243" s="223">
        <v>9</v>
      </c>
      <c r="I243" s="224"/>
      <c r="J243" s="225">
        <f>ROUND(I243*H243,2)</f>
        <v>0</v>
      </c>
      <c r="K243" s="226"/>
      <c r="L243" s="44"/>
      <c r="M243" s="227" t="s">
        <v>1</v>
      </c>
      <c r="N243" s="228" t="s">
        <v>40</v>
      </c>
      <c r="O243" s="91"/>
      <c r="P243" s="229">
        <f>O243*H243</f>
        <v>0</v>
      </c>
      <c r="Q243" s="229">
        <v>0</v>
      </c>
      <c r="R243" s="229">
        <f>Q243*H243</f>
        <v>0</v>
      </c>
      <c r="S243" s="229">
        <v>0</v>
      </c>
      <c r="T243" s="230">
        <f>S243*H243</f>
        <v>0</v>
      </c>
      <c r="U243" s="38"/>
      <c r="V243" s="38"/>
      <c r="W243" s="38"/>
      <c r="X243" s="38"/>
      <c r="Y243" s="38"/>
      <c r="Z243" s="38"/>
      <c r="AA243" s="38"/>
      <c r="AB243" s="38"/>
      <c r="AC243" s="38"/>
      <c r="AD243" s="38"/>
      <c r="AE243" s="38"/>
      <c r="AR243" s="231" t="s">
        <v>302</v>
      </c>
      <c r="AT243" s="231" t="s">
        <v>121</v>
      </c>
      <c r="AU243" s="231" t="s">
        <v>83</v>
      </c>
      <c r="AY243" s="17" t="s">
        <v>118</v>
      </c>
      <c r="BE243" s="232">
        <f>IF(N243="základní",J243,0)</f>
        <v>0</v>
      </c>
      <c r="BF243" s="232">
        <f>IF(N243="snížená",J243,0)</f>
        <v>0</v>
      </c>
      <c r="BG243" s="232">
        <f>IF(N243="zákl. přenesená",J243,0)</f>
        <v>0</v>
      </c>
      <c r="BH243" s="232">
        <f>IF(N243="sníž. přenesená",J243,0)</f>
        <v>0</v>
      </c>
      <c r="BI243" s="232">
        <f>IF(N243="nulová",J243,0)</f>
        <v>0</v>
      </c>
      <c r="BJ243" s="17" t="s">
        <v>83</v>
      </c>
      <c r="BK243" s="232">
        <f>ROUND(I243*H243,2)</f>
        <v>0</v>
      </c>
      <c r="BL243" s="17" t="s">
        <v>302</v>
      </c>
      <c r="BM243" s="231" t="s">
        <v>313</v>
      </c>
    </row>
    <row r="244" s="13" customFormat="1">
      <c r="A244" s="13"/>
      <c r="B244" s="233"/>
      <c r="C244" s="234"/>
      <c r="D244" s="235" t="s">
        <v>127</v>
      </c>
      <c r="E244" s="236" t="s">
        <v>1</v>
      </c>
      <c r="F244" s="237" t="s">
        <v>170</v>
      </c>
      <c r="G244" s="234"/>
      <c r="H244" s="238">
        <v>9</v>
      </c>
      <c r="I244" s="239"/>
      <c r="J244" s="234"/>
      <c r="K244" s="234"/>
      <c r="L244" s="240"/>
      <c r="M244" s="241"/>
      <c r="N244" s="242"/>
      <c r="O244" s="242"/>
      <c r="P244" s="242"/>
      <c r="Q244" s="242"/>
      <c r="R244" s="242"/>
      <c r="S244" s="242"/>
      <c r="T244" s="243"/>
      <c r="U244" s="13"/>
      <c r="V244" s="13"/>
      <c r="W244" s="13"/>
      <c r="X244" s="13"/>
      <c r="Y244" s="13"/>
      <c r="Z244" s="13"/>
      <c r="AA244" s="13"/>
      <c r="AB244" s="13"/>
      <c r="AC244" s="13"/>
      <c r="AD244" s="13"/>
      <c r="AE244" s="13"/>
      <c r="AT244" s="244" t="s">
        <v>127</v>
      </c>
      <c r="AU244" s="244" t="s">
        <v>83</v>
      </c>
      <c r="AV244" s="13" t="s">
        <v>85</v>
      </c>
      <c r="AW244" s="13" t="s">
        <v>31</v>
      </c>
      <c r="AX244" s="13" t="s">
        <v>75</v>
      </c>
      <c r="AY244" s="244" t="s">
        <v>118</v>
      </c>
    </row>
    <row r="245" s="14" customFormat="1">
      <c r="A245" s="14"/>
      <c r="B245" s="245"/>
      <c r="C245" s="246"/>
      <c r="D245" s="235" t="s">
        <v>127</v>
      </c>
      <c r="E245" s="247" t="s">
        <v>1</v>
      </c>
      <c r="F245" s="248" t="s">
        <v>134</v>
      </c>
      <c r="G245" s="246"/>
      <c r="H245" s="249">
        <v>9</v>
      </c>
      <c r="I245" s="250"/>
      <c r="J245" s="246"/>
      <c r="K245" s="246"/>
      <c r="L245" s="251"/>
      <c r="M245" s="252"/>
      <c r="N245" s="253"/>
      <c r="O245" s="253"/>
      <c r="P245" s="253"/>
      <c r="Q245" s="253"/>
      <c r="R245" s="253"/>
      <c r="S245" s="253"/>
      <c r="T245" s="254"/>
      <c r="U245" s="14"/>
      <c r="V245" s="14"/>
      <c r="W245" s="14"/>
      <c r="X245" s="14"/>
      <c r="Y245" s="14"/>
      <c r="Z245" s="14"/>
      <c r="AA245" s="14"/>
      <c r="AB245" s="14"/>
      <c r="AC245" s="14"/>
      <c r="AD245" s="14"/>
      <c r="AE245" s="14"/>
      <c r="AT245" s="255" t="s">
        <v>127</v>
      </c>
      <c r="AU245" s="255" t="s">
        <v>83</v>
      </c>
      <c r="AV245" s="14" t="s">
        <v>125</v>
      </c>
      <c r="AW245" s="14" t="s">
        <v>31</v>
      </c>
      <c r="AX245" s="14" t="s">
        <v>83</v>
      </c>
      <c r="AY245" s="255" t="s">
        <v>118</v>
      </c>
    </row>
    <row r="246" s="2" customFormat="1" ht="204.9" customHeight="1">
      <c r="A246" s="38"/>
      <c r="B246" s="39"/>
      <c r="C246" s="219" t="s">
        <v>314</v>
      </c>
      <c r="D246" s="219" t="s">
        <v>121</v>
      </c>
      <c r="E246" s="220" t="s">
        <v>315</v>
      </c>
      <c r="F246" s="221" t="s">
        <v>316</v>
      </c>
      <c r="G246" s="222" t="s">
        <v>156</v>
      </c>
      <c r="H246" s="223">
        <v>2900</v>
      </c>
      <c r="I246" s="224"/>
      <c r="J246" s="225">
        <f>ROUND(I246*H246,2)</f>
        <v>0</v>
      </c>
      <c r="K246" s="226"/>
      <c r="L246" s="44"/>
      <c r="M246" s="227" t="s">
        <v>1</v>
      </c>
      <c r="N246" s="228" t="s">
        <v>40</v>
      </c>
      <c r="O246" s="91"/>
      <c r="P246" s="229">
        <f>O246*H246</f>
        <v>0</v>
      </c>
      <c r="Q246" s="229">
        <v>0</v>
      </c>
      <c r="R246" s="229">
        <f>Q246*H246</f>
        <v>0</v>
      </c>
      <c r="S246" s="229">
        <v>0</v>
      </c>
      <c r="T246" s="230">
        <f>S246*H246</f>
        <v>0</v>
      </c>
      <c r="U246" s="38"/>
      <c r="V246" s="38"/>
      <c r="W246" s="38"/>
      <c r="X246" s="38"/>
      <c r="Y246" s="38"/>
      <c r="Z246" s="38"/>
      <c r="AA246" s="38"/>
      <c r="AB246" s="38"/>
      <c r="AC246" s="38"/>
      <c r="AD246" s="38"/>
      <c r="AE246" s="38"/>
      <c r="AR246" s="231" t="s">
        <v>302</v>
      </c>
      <c r="AT246" s="231" t="s">
        <v>121</v>
      </c>
      <c r="AU246" s="231" t="s">
        <v>83</v>
      </c>
      <c r="AY246" s="17" t="s">
        <v>118</v>
      </c>
      <c r="BE246" s="232">
        <f>IF(N246="základní",J246,0)</f>
        <v>0</v>
      </c>
      <c r="BF246" s="232">
        <f>IF(N246="snížená",J246,0)</f>
        <v>0</v>
      </c>
      <c r="BG246" s="232">
        <f>IF(N246="zákl. přenesená",J246,0)</f>
        <v>0</v>
      </c>
      <c r="BH246" s="232">
        <f>IF(N246="sníž. přenesená",J246,0)</f>
        <v>0</v>
      </c>
      <c r="BI246" s="232">
        <f>IF(N246="nulová",J246,0)</f>
        <v>0</v>
      </c>
      <c r="BJ246" s="17" t="s">
        <v>83</v>
      </c>
      <c r="BK246" s="232">
        <f>ROUND(I246*H246,2)</f>
        <v>0</v>
      </c>
      <c r="BL246" s="17" t="s">
        <v>302</v>
      </c>
      <c r="BM246" s="231" t="s">
        <v>317</v>
      </c>
    </row>
    <row r="247" s="13" customFormat="1">
      <c r="A247" s="13"/>
      <c r="B247" s="233"/>
      <c r="C247" s="234"/>
      <c r="D247" s="235" t="s">
        <v>127</v>
      </c>
      <c r="E247" s="236" t="s">
        <v>1</v>
      </c>
      <c r="F247" s="237" t="s">
        <v>318</v>
      </c>
      <c r="G247" s="234"/>
      <c r="H247" s="238">
        <v>2900</v>
      </c>
      <c r="I247" s="239"/>
      <c r="J247" s="234"/>
      <c r="K247" s="234"/>
      <c r="L247" s="240"/>
      <c r="M247" s="241"/>
      <c r="N247" s="242"/>
      <c r="O247" s="242"/>
      <c r="P247" s="242"/>
      <c r="Q247" s="242"/>
      <c r="R247" s="242"/>
      <c r="S247" s="242"/>
      <c r="T247" s="243"/>
      <c r="U247" s="13"/>
      <c r="V247" s="13"/>
      <c r="W247" s="13"/>
      <c r="X247" s="13"/>
      <c r="Y247" s="13"/>
      <c r="Z247" s="13"/>
      <c r="AA247" s="13"/>
      <c r="AB247" s="13"/>
      <c r="AC247" s="13"/>
      <c r="AD247" s="13"/>
      <c r="AE247" s="13"/>
      <c r="AT247" s="244" t="s">
        <v>127</v>
      </c>
      <c r="AU247" s="244" t="s">
        <v>83</v>
      </c>
      <c r="AV247" s="13" t="s">
        <v>85</v>
      </c>
      <c r="AW247" s="13" t="s">
        <v>31</v>
      </c>
      <c r="AX247" s="13" t="s">
        <v>75</v>
      </c>
      <c r="AY247" s="244" t="s">
        <v>118</v>
      </c>
    </row>
    <row r="248" s="14" customFormat="1">
      <c r="A248" s="14"/>
      <c r="B248" s="245"/>
      <c r="C248" s="246"/>
      <c r="D248" s="235" t="s">
        <v>127</v>
      </c>
      <c r="E248" s="247" t="s">
        <v>1</v>
      </c>
      <c r="F248" s="248" t="s">
        <v>134</v>
      </c>
      <c r="G248" s="246"/>
      <c r="H248" s="249">
        <v>2900</v>
      </c>
      <c r="I248" s="250"/>
      <c r="J248" s="246"/>
      <c r="K248" s="246"/>
      <c r="L248" s="251"/>
      <c r="M248" s="252"/>
      <c r="N248" s="253"/>
      <c r="O248" s="253"/>
      <c r="P248" s="253"/>
      <c r="Q248" s="253"/>
      <c r="R248" s="253"/>
      <c r="S248" s="253"/>
      <c r="T248" s="254"/>
      <c r="U248" s="14"/>
      <c r="V248" s="14"/>
      <c r="W248" s="14"/>
      <c r="X248" s="14"/>
      <c r="Y248" s="14"/>
      <c r="Z248" s="14"/>
      <c r="AA248" s="14"/>
      <c r="AB248" s="14"/>
      <c r="AC248" s="14"/>
      <c r="AD248" s="14"/>
      <c r="AE248" s="14"/>
      <c r="AT248" s="255" t="s">
        <v>127</v>
      </c>
      <c r="AU248" s="255" t="s">
        <v>83</v>
      </c>
      <c r="AV248" s="14" t="s">
        <v>125</v>
      </c>
      <c r="AW248" s="14" t="s">
        <v>31</v>
      </c>
      <c r="AX248" s="14" t="s">
        <v>83</v>
      </c>
      <c r="AY248" s="255" t="s">
        <v>118</v>
      </c>
    </row>
    <row r="249" s="2" customFormat="1" ht="204.9" customHeight="1">
      <c r="A249" s="38"/>
      <c r="B249" s="39"/>
      <c r="C249" s="219" t="s">
        <v>319</v>
      </c>
      <c r="D249" s="219" t="s">
        <v>121</v>
      </c>
      <c r="E249" s="220" t="s">
        <v>320</v>
      </c>
      <c r="F249" s="221" t="s">
        <v>321</v>
      </c>
      <c r="G249" s="222" t="s">
        <v>156</v>
      </c>
      <c r="H249" s="223">
        <v>43</v>
      </c>
      <c r="I249" s="224"/>
      <c r="J249" s="225">
        <f>ROUND(I249*H249,2)</f>
        <v>0</v>
      </c>
      <c r="K249" s="226"/>
      <c r="L249" s="44"/>
      <c r="M249" s="227" t="s">
        <v>1</v>
      </c>
      <c r="N249" s="228" t="s">
        <v>40</v>
      </c>
      <c r="O249" s="91"/>
      <c r="P249" s="229">
        <f>O249*H249</f>
        <v>0</v>
      </c>
      <c r="Q249" s="229">
        <v>0</v>
      </c>
      <c r="R249" s="229">
        <f>Q249*H249</f>
        <v>0</v>
      </c>
      <c r="S249" s="229">
        <v>0</v>
      </c>
      <c r="T249" s="230">
        <f>S249*H249</f>
        <v>0</v>
      </c>
      <c r="U249" s="38"/>
      <c r="V249" s="38"/>
      <c r="W249" s="38"/>
      <c r="X249" s="38"/>
      <c r="Y249" s="38"/>
      <c r="Z249" s="38"/>
      <c r="AA249" s="38"/>
      <c r="AB249" s="38"/>
      <c r="AC249" s="38"/>
      <c r="AD249" s="38"/>
      <c r="AE249" s="38"/>
      <c r="AR249" s="231" t="s">
        <v>302</v>
      </c>
      <c r="AT249" s="231" t="s">
        <v>121</v>
      </c>
      <c r="AU249" s="231" t="s">
        <v>83</v>
      </c>
      <c r="AY249" s="17" t="s">
        <v>118</v>
      </c>
      <c r="BE249" s="232">
        <f>IF(N249="základní",J249,0)</f>
        <v>0</v>
      </c>
      <c r="BF249" s="232">
        <f>IF(N249="snížená",J249,0)</f>
        <v>0</v>
      </c>
      <c r="BG249" s="232">
        <f>IF(N249="zákl. přenesená",J249,0)</f>
        <v>0</v>
      </c>
      <c r="BH249" s="232">
        <f>IF(N249="sníž. přenesená",J249,0)</f>
        <v>0</v>
      </c>
      <c r="BI249" s="232">
        <f>IF(N249="nulová",J249,0)</f>
        <v>0</v>
      </c>
      <c r="BJ249" s="17" t="s">
        <v>83</v>
      </c>
      <c r="BK249" s="232">
        <f>ROUND(I249*H249,2)</f>
        <v>0</v>
      </c>
      <c r="BL249" s="17" t="s">
        <v>302</v>
      </c>
      <c r="BM249" s="231" t="s">
        <v>322</v>
      </c>
    </row>
    <row r="250" s="13" customFormat="1">
      <c r="A250" s="13"/>
      <c r="B250" s="233"/>
      <c r="C250" s="234"/>
      <c r="D250" s="235" t="s">
        <v>127</v>
      </c>
      <c r="E250" s="236" t="s">
        <v>1</v>
      </c>
      <c r="F250" s="237" t="s">
        <v>323</v>
      </c>
      <c r="G250" s="234"/>
      <c r="H250" s="238">
        <v>43</v>
      </c>
      <c r="I250" s="239"/>
      <c r="J250" s="234"/>
      <c r="K250" s="234"/>
      <c r="L250" s="240"/>
      <c r="M250" s="241"/>
      <c r="N250" s="242"/>
      <c r="O250" s="242"/>
      <c r="P250" s="242"/>
      <c r="Q250" s="242"/>
      <c r="R250" s="242"/>
      <c r="S250" s="242"/>
      <c r="T250" s="243"/>
      <c r="U250" s="13"/>
      <c r="V250" s="13"/>
      <c r="W250" s="13"/>
      <c r="X250" s="13"/>
      <c r="Y250" s="13"/>
      <c r="Z250" s="13"/>
      <c r="AA250" s="13"/>
      <c r="AB250" s="13"/>
      <c r="AC250" s="13"/>
      <c r="AD250" s="13"/>
      <c r="AE250" s="13"/>
      <c r="AT250" s="244" t="s">
        <v>127</v>
      </c>
      <c r="AU250" s="244" t="s">
        <v>83</v>
      </c>
      <c r="AV250" s="13" t="s">
        <v>85</v>
      </c>
      <c r="AW250" s="13" t="s">
        <v>31</v>
      </c>
      <c r="AX250" s="13" t="s">
        <v>75</v>
      </c>
      <c r="AY250" s="244" t="s">
        <v>118</v>
      </c>
    </row>
    <row r="251" s="14" customFormat="1">
      <c r="A251" s="14"/>
      <c r="B251" s="245"/>
      <c r="C251" s="246"/>
      <c r="D251" s="235" t="s">
        <v>127</v>
      </c>
      <c r="E251" s="247" t="s">
        <v>1</v>
      </c>
      <c r="F251" s="248" t="s">
        <v>134</v>
      </c>
      <c r="G251" s="246"/>
      <c r="H251" s="249">
        <v>43</v>
      </c>
      <c r="I251" s="250"/>
      <c r="J251" s="246"/>
      <c r="K251" s="246"/>
      <c r="L251" s="251"/>
      <c r="M251" s="252"/>
      <c r="N251" s="253"/>
      <c r="O251" s="253"/>
      <c r="P251" s="253"/>
      <c r="Q251" s="253"/>
      <c r="R251" s="253"/>
      <c r="S251" s="253"/>
      <c r="T251" s="254"/>
      <c r="U251" s="14"/>
      <c r="V251" s="14"/>
      <c r="W251" s="14"/>
      <c r="X251" s="14"/>
      <c r="Y251" s="14"/>
      <c r="Z251" s="14"/>
      <c r="AA251" s="14"/>
      <c r="AB251" s="14"/>
      <c r="AC251" s="14"/>
      <c r="AD251" s="14"/>
      <c r="AE251" s="14"/>
      <c r="AT251" s="255" t="s">
        <v>127</v>
      </c>
      <c r="AU251" s="255" t="s">
        <v>83</v>
      </c>
      <c r="AV251" s="14" t="s">
        <v>125</v>
      </c>
      <c r="AW251" s="14" t="s">
        <v>31</v>
      </c>
      <c r="AX251" s="14" t="s">
        <v>83</v>
      </c>
      <c r="AY251" s="255" t="s">
        <v>118</v>
      </c>
    </row>
    <row r="252" s="2" customFormat="1" ht="204.9" customHeight="1">
      <c r="A252" s="38"/>
      <c r="B252" s="39"/>
      <c r="C252" s="219" t="s">
        <v>200</v>
      </c>
      <c r="D252" s="219" t="s">
        <v>121</v>
      </c>
      <c r="E252" s="220" t="s">
        <v>324</v>
      </c>
      <c r="F252" s="221" t="s">
        <v>325</v>
      </c>
      <c r="G252" s="222" t="s">
        <v>156</v>
      </c>
      <c r="H252" s="223">
        <v>1597.47</v>
      </c>
      <c r="I252" s="224"/>
      <c r="J252" s="225">
        <f>ROUND(I252*H252,2)</f>
        <v>0</v>
      </c>
      <c r="K252" s="226"/>
      <c r="L252" s="44"/>
      <c r="M252" s="227" t="s">
        <v>1</v>
      </c>
      <c r="N252" s="228" t="s">
        <v>40</v>
      </c>
      <c r="O252" s="91"/>
      <c r="P252" s="229">
        <f>O252*H252</f>
        <v>0</v>
      </c>
      <c r="Q252" s="229">
        <v>0</v>
      </c>
      <c r="R252" s="229">
        <f>Q252*H252</f>
        <v>0</v>
      </c>
      <c r="S252" s="229">
        <v>0</v>
      </c>
      <c r="T252" s="230">
        <f>S252*H252</f>
        <v>0</v>
      </c>
      <c r="U252" s="38"/>
      <c r="V252" s="38"/>
      <c r="W252" s="38"/>
      <c r="X252" s="38"/>
      <c r="Y252" s="38"/>
      <c r="Z252" s="38"/>
      <c r="AA252" s="38"/>
      <c r="AB252" s="38"/>
      <c r="AC252" s="38"/>
      <c r="AD252" s="38"/>
      <c r="AE252" s="38"/>
      <c r="AR252" s="231" t="s">
        <v>302</v>
      </c>
      <c r="AT252" s="231" t="s">
        <v>121</v>
      </c>
      <c r="AU252" s="231" t="s">
        <v>83</v>
      </c>
      <c r="AY252" s="17" t="s">
        <v>118</v>
      </c>
      <c r="BE252" s="232">
        <f>IF(N252="základní",J252,0)</f>
        <v>0</v>
      </c>
      <c r="BF252" s="232">
        <f>IF(N252="snížená",J252,0)</f>
        <v>0</v>
      </c>
      <c r="BG252" s="232">
        <f>IF(N252="zákl. přenesená",J252,0)</f>
        <v>0</v>
      </c>
      <c r="BH252" s="232">
        <f>IF(N252="sníž. přenesená",J252,0)</f>
        <v>0</v>
      </c>
      <c r="BI252" s="232">
        <f>IF(N252="nulová",J252,0)</f>
        <v>0</v>
      </c>
      <c r="BJ252" s="17" t="s">
        <v>83</v>
      </c>
      <c r="BK252" s="232">
        <f>ROUND(I252*H252,2)</f>
        <v>0</v>
      </c>
      <c r="BL252" s="17" t="s">
        <v>302</v>
      </c>
      <c r="BM252" s="231" t="s">
        <v>326</v>
      </c>
    </row>
    <row r="253" s="13" customFormat="1">
      <c r="A253" s="13"/>
      <c r="B253" s="233"/>
      <c r="C253" s="234"/>
      <c r="D253" s="235" t="s">
        <v>127</v>
      </c>
      <c r="E253" s="236" t="s">
        <v>1</v>
      </c>
      <c r="F253" s="237" t="s">
        <v>327</v>
      </c>
      <c r="G253" s="234"/>
      <c r="H253" s="238">
        <v>1597.47</v>
      </c>
      <c r="I253" s="239"/>
      <c r="J253" s="234"/>
      <c r="K253" s="234"/>
      <c r="L253" s="240"/>
      <c r="M253" s="241"/>
      <c r="N253" s="242"/>
      <c r="O253" s="242"/>
      <c r="P253" s="242"/>
      <c r="Q253" s="242"/>
      <c r="R253" s="242"/>
      <c r="S253" s="242"/>
      <c r="T253" s="243"/>
      <c r="U253" s="13"/>
      <c r="V253" s="13"/>
      <c r="W253" s="13"/>
      <c r="X253" s="13"/>
      <c r="Y253" s="13"/>
      <c r="Z253" s="13"/>
      <c r="AA253" s="13"/>
      <c r="AB253" s="13"/>
      <c r="AC253" s="13"/>
      <c r="AD253" s="13"/>
      <c r="AE253" s="13"/>
      <c r="AT253" s="244" t="s">
        <v>127</v>
      </c>
      <c r="AU253" s="244" t="s">
        <v>83</v>
      </c>
      <c r="AV253" s="13" t="s">
        <v>85</v>
      </c>
      <c r="AW253" s="13" t="s">
        <v>31</v>
      </c>
      <c r="AX253" s="13" t="s">
        <v>75</v>
      </c>
      <c r="AY253" s="244" t="s">
        <v>118</v>
      </c>
    </row>
    <row r="254" s="14" customFormat="1">
      <c r="A254" s="14"/>
      <c r="B254" s="245"/>
      <c r="C254" s="246"/>
      <c r="D254" s="235" t="s">
        <v>127</v>
      </c>
      <c r="E254" s="247" t="s">
        <v>1</v>
      </c>
      <c r="F254" s="248" t="s">
        <v>134</v>
      </c>
      <c r="G254" s="246"/>
      <c r="H254" s="249">
        <v>1597.47</v>
      </c>
      <c r="I254" s="250"/>
      <c r="J254" s="246"/>
      <c r="K254" s="246"/>
      <c r="L254" s="251"/>
      <c r="M254" s="252"/>
      <c r="N254" s="253"/>
      <c r="O254" s="253"/>
      <c r="P254" s="253"/>
      <c r="Q254" s="253"/>
      <c r="R254" s="253"/>
      <c r="S254" s="253"/>
      <c r="T254" s="254"/>
      <c r="U254" s="14"/>
      <c r="V254" s="14"/>
      <c r="W254" s="14"/>
      <c r="X254" s="14"/>
      <c r="Y254" s="14"/>
      <c r="Z254" s="14"/>
      <c r="AA254" s="14"/>
      <c r="AB254" s="14"/>
      <c r="AC254" s="14"/>
      <c r="AD254" s="14"/>
      <c r="AE254" s="14"/>
      <c r="AT254" s="255" t="s">
        <v>127</v>
      </c>
      <c r="AU254" s="255" t="s">
        <v>83</v>
      </c>
      <c r="AV254" s="14" t="s">
        <v>125</v>
      </c>
      <c r="AW254" s="14" t="s">
        <v>31</v>
      </c>
      <c r="AX254" s="14" t="s">
        <v>83</v>
      </c>
      <c r="AY254" s="255" t="s">
        <v>118</v>
      </c>
    </row>
    <row r="255" s="2" customFormat="1" ht="90" customHeight="1">
      <c r="A255" s="38"/>
      <c r="B255" s="39"/>
      <c r="C255" s="219" t="s">
        <v>328</v>
      </c>
      <c r="D255" s="219" t="s">
        <v>121</v>
      </c>
      <c r="E255" s="220" t="s">
        <v>329</v>
      </c>
      <c r="F255" s="221" t="s">
        <v>330</v>
      </c>
      <c r="G255" s="222" t="s">
        <v>162</v>
      </c>
      <c r="H255" s="223">
        <v>3</v>
      </c>
      <c r="I255" s="224"/>
      <c r="J255" s="225">
        <f>ROUND(I255*H255,2)</f>
        <v>0</v>
      </c>
      <c r="K255" s="226"/>
      <c r="L255" s="44"/>
      <c r="M255" s="227" t="s">
        <v>1</v>
      </c>
      <c r="N255" s="228" t="s">
        <v>40</v>
      </c>
      <c r="O255" s="91"/>
      <c r="P255" s="229">
        <f>O255*H255</f>
        <v>0</v>
      </c>
      <c r="Q255" s="229">
        <v>0</v>
      </c>
      <c r="R255" s="229">
        <f>Q255*H255</f>
        <v>0</v>
      </c>
      <c r="S255" s="229">
        <v>0</v>
      </c>
      <c r="T255" s="230">
        <f>S255*H255</f>
        <v>0</v>
      </c>
      <c r="U255" s="38"/>
      <c r="V255" s="38"/>
      <c r="W255" s="38"/>
      <c r="X255" s="38"/>
      <c r="Y255" s="38"/>
      <c r="Z255" s="38"/>
      <c r="AA255" s="38"/>
      <c r="AB255" s="38"/>
      <c r="AC255" s="38"/>
      <c r="AD255" s="38"/>
      <c r="AE255" s="38"/>
      <c r="AR255" s="231" t="s">
        <v>302</v>
      </c>
      <c r="AT255" s="231" t="s">
        <v>121</v>
      </c>
      <c r="AU255" s="231" t="s">
        <v>83</v>
      </c>
      <c r="AY255" s="17" t="s">
        <v>118</v>
      </c>
      <c r="BE255" s="232">
        <f>IF(N255="základní",J255,0)</f>
        <v>0</v>
      </c>
      <c r="BF255" s="232">
        <f>IF(N255="snížená",J255,0)</f>
        <v>0</v>
      </c>
      <c r="BG255" s="232">
        <f>IF(N255="zákl. přenesená",J255,0)</f>
        <v>0</v>
      </c>
      <c r="BH255" s="232">
        <f>IF(N255="sníž. přenesená",J255,0)</f>
        <v>0</v>
      </c>
      <c r="BI255" s="232">
        <f>IF(N255="nulová",J255,0)</f>
        <v>0</v>
      </c>
      <c r="BJ255" s="17" t="s">
        <v>83</v>
      </c>
      <c r="BK255" s="232">
        <f>ROUND(I255*H255,2)</f>
        <v>0</v>
      </c>
      <c r="BL255" s="17" t="s">
        <v>302</v>
      </c>
      <c r="BM255" s="231" t="s">
        <v>331</v>
      </c>
    </row>
    <row r="256" s="13" customFormat="1">
      <c r="A256" s="13"/>
      <c r="B256" s="233"/>
      <c r="C256" s="234"/>
      <c r="D256" s="235" t="s">
        <v>127</v>
      </c>
      <c r="E256" s="236" t="s">
        <v>1</v>
      </c>
      <c r="F256" s="237" t="s">
        <v>135</v>
      </c>
      <c r="G256" s="234"/>
      <c r="H256" s="238">
        <v>3</v>
      </c>
      <c r="I256" s="239"/>
      <c r="J256" s="234"/>
      <c r="K256" s="234"/>
      <c r="L256" s="240"/>
      <c r="M256" s="277"/>
      <c r="N256" s="278"/>
      <c r="O256" s="278"/>
      <c r="P256" s="278"/>
      <c r="Q256" s="278"/>
      <c r="R256" s="278"/>
      <c r="S256" s="278"/>
      <c r="T256" s="279"/>
      <c r="U256" s="13"/>
      <c r="V256" s="13"/>
      <c r="W256" s="13"/>
      <c r="X256" s="13"/>
      <c r="Y256" s="13"/>
      <c r="Z256" s="13"/>
      <c r="AA256" s="13"/>
      <c r="AB256" s="13"/>
      <c r="AC256" s="13"/>
      <c r="AD256" s="13"/>
      <c r="AE256" s="13"/>
      <c r="AT256" s="244" t="s">
        <v>127</v>
      </c>
      <c r="AU256" s="244" t="s">
        <v>83</v>
      </c>
      <c r="AV256" s="13" t="s">
        <v>85</v>
      </c>
      <c r="AW256" s="13" t="s">
        <v>31</v>
      </c>
      <c r="AX256" s="13" t="s">
        <v>83</v>
      </c>
      <c r="AY256" s="244" t="s">
        <v>118</v>
      </c>
    </row>
    <row r="257" s="2" customFormat="1" ht="6.96" customHeight="1">
      <c r="A257" s="38"/>
      <c r="B257" s="66"/>
      <c r="C257" s="67"/>
      <c r="D257" s="67"/>
      <c r="E257" s="67"/>
      <c r="F257" s="67"/>
      <c r="G257" s="67"/>
      <c r="H257" s="67"/>
      <c r="I257" s="67"/>
      <c r="J257" s="67"/>
      <c r="K257" s="67"/>
      <c r="L257" s="44"/>
      <c r="M257" s="38"/>
      <c r="O257" s="38"/>
      <c r="P257" s="38"/>
      <c r="Q257" s="38"/>
      <c r="R257" s="38"/>
      <c r="S257" s="38"/>
      <c r="T257" s="38"/>
      <c r="U257" s="38"/>
      <c r="V257" s="38"/>
      <c r="W257" s="38"/>
      <c r="X257" s="38"/>
      <c r="Y257" s="38"/>
      <c r="Z257" s="38"/>
      <c r="AA257" s="38"/>
      <c r="AB257" s="38"/>
      <c r="AC257" s="38"/>
      <c r="AD257" s="38"/>
      <c r="AE257" s="38"/>
    </row>
  </sheetData>
  <sheetProtection sheet="1" autoFilter="0" formatColumns="0" formatRows="0" objects="1" scenarios="1" spinCount="100000" saltValue="hJuwLnzlHWvasigrlaq7+7oFOV8MiTu0YBgSG5uymKuToWTycqpWEwkCchSBV/VhRv1aTMa03Su8El8XtW4JgA==" hashValue="aj6hd9XPw2GfjSeTL8ZN275gsbhMpotyjuB+X37VN3RS3cmxea47x2Kzn5YxyoJabb8oWTDIckXHY/Ve8eMbCg==" algorithmName="SHA-512" password="CC35"/>
  <autoFilter ref="C118:K256"/>
  <mergeCells count="9">
    <mergeCell ref="E7:H7"/>
    <mergeCell ref="E9:H9"/>
    <mergeCell ref="E18:H18"/>
    <mergeCell ref="E27:H27"/>
    <mergeCell ref="E85:H85"/>
    <mergeCell ref="E87:H87"/>
    <mergeCell ref="E109:H109"/>
    <mergeCell ref="E111:H11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88</v>
      </c>
    </row>
    <row r="3" s="1" customFormat="1" ht="6.96" customHeight="1">
      <c r="B3" s="136"/>
      <c r="C3" s="137"/>
      <c r="D3" s="137"/>
      <c r="E3" s="137"/>
      <c r="F3" s="137"/>
      <c r="G3" s="137"/>
      <c r="H3" s="137"/>
      <c r="I3" s="137"/>
      <c r="J3" s="137"/>
      <c r="K3" s="137"/>
      <c r="L3" s="20"/>
      <c r="AT3" s="17" t="s">
        <v>85</v>
      </c>
    </row>
    <row r="4" s="1" customFormat="1" ht="24.96" customHeight="1">
      <c r="B4" s="20"/>
      <c r="D4" s="138" t="s">
        <v>92</v>
      </c>
      <c r="L4" s="20"/>
      <c r="M4" s="139" t="s">
        <v>10</v>
      </c>
      <c r="AT4" s="17" t="s">
        <v>4</v>
      </c>
    </row>
    <row r="5" s="1" customFormat="1" ht="6.96" customHeight="1">
      <c r="B5" s="20"/>
      <c r="L5" s="20"/>
    </row>
    <row r="6" s="1" customFormat="1" ht="12" customHeight="1">
      <c r="B6" s="20"/>
      <c r="D6" s="140" t="s">
        <v>16</v>
      </c>
      <c r="L6" s="20"/>
    </row>
    <row r="7" s="1" customFormat="1" ht="16.5" customHeight="1">
      <c r="B7" s="20"/>
      <c r="E7" s="141" t="str">
        <f>'Rekapitulace stavby'!K6</f>
        <v>22 - Oprava trati v úseku Malešice - Běchovice</v>
      </c>
      <c r="F7" s="140"/>
      <c r="G7" s="140"/>
      <c r="H7" s="140"/>
      <c r="L7" s="20"/>
    </row>
    <row r="8" s="2" customFormat="1" ht="12" customHeight="1">
      <c r="A8" s="38"/>
      <c r="B8" s="44"/>
      <c r="C8" s="38"/>
      <c r="D8" s="140" t="s">
        <v>93</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332</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s="2" customFormat="1" ht="12" customHeight="1">
      <c r="A12" s="38"/>
      <c r="B12" s="44"/>
      <c r="C12" s="38"/>
      <c r="D12" s="140" t="s">
        <v>20</v>
      </c>
      <c r="E12" s="38"/>
      <c r="F12" s="143" t="s">
        <v>21</v>
      </c>
      <c r="G12" s="38"/>
      <c r="H12" s="38"/>
      <c r="I12" s="140" t="s">
        <v>22</v>
      </c>
      <c r="J12" s="144" t="str">
        <f>'Rekapitulace stavby'!AN8</f>
        <v>17. 8. 2020</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24</v>
      </c>
      <c r="E14" s="38"/>
      <c r="F14" s="38"/>
      <c r="G14" s="38"/>
      <c r="H14" s="38"/>
      <c r="I14" s="140" t="s">
        <v>25</v>
      </c>
      <c r="J14" s="143"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
        <v>26</v>
      </c>
      <c r="F15" s="38"/>
      <c r="G15" s="38"/>
      <c r="H15" s="38"/>
      <c r="I15" s="140" t="s">
        <v>27</v>
      </c>
      <c r="J15" s="143"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28</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27</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30</v>
      </c>
      <c r="E20" s="38"/>
      <c r="F20" s="38"/>
      <c r="G20" s="38"/>
      <c r="H20" s="38"/>
      <c r="I20" s="140" t="s">
        <v>25</v>
      </c>
      <c r="J20" s="143" t="str">
        <f>IF('Rekapitulace stavby'!AN16="","",'Rekapitulace stavby'!AN16)</f>
        <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tr">
        <f>IF('Rekapitulace stavby'!E17="","",'Rekapitulace stavby'!E17)</f>
        <v xml:space="preserve"> </v>
      </c>
      <c r="F21" s="38"/>
      <c r="G21" s="38"/>
      <c r="H21" s="38"/>
      <c r="I21" s="140" t="s">
        <v>27</v>
      </c>
      <c r="J21" s="143" t="str">
        <f>IF('Rekapitulace stavby'!AN17="","",'Rekapitulace stavby'!AN17)</f>
        <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32</v>
      </c>
      <c r="E23" s="38"/>
      <c r="F23" s="38"/>
      <c r="G23" s="38"/>
      <c r="H23" s="38"/>
      <c r="I23" s="140" t="s">
        <v>25</v>
      </c>
      <c r="J23" s="143" t="s">
        <v>1</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
        <v>33</v>
      </c>
      <c r="F24" s="38"/>
      <c r="G24" s="38"/>
      <c r="H24" s="38"/>
      <c r="I24" s="140" t="s">
        <v>27</v>
      </c>
      <c r="J24" s="143" t="s">
        <v>1</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34</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35</v>
      </c>
      <c r="E30" s="38"/>
      <c r="F30" s="38"/>
      <c r="G30" s="38"/>
      <c r="H30" s="38"/>
      <c r="I30" s="38"/>
      <c r="J30" s="151">
        <f>ROUND(J119,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37</v>
      </c>
      <c r="G32" s="38"/>
      <c r="H32" s="38"/>
      <c r="I32" s="152" t="s">
        <v>36</v>
      </c>
      <c r="J32" s="152" t="s">
        <v>38</v>
      </c>
      <c r="K32" s="38"/>
      <c r="L32" s="63"/>
      <c r="S32" s="38"/>
      <c r="T32" s="38"/>
      <c r="U32" s="38"/>
      <c r="V32" s="38"/>
      <c r="W32" s="38"/>
      <c r="X32" s="38"/>
      <c r="Y32" s="38"/>
      <c r="Z32" s="38"/>
      <c r="AA32" s="38"/>
      <c r="AB32" s="38"/>
      <c r="AC32" s="38"/>
      <c r="AD32" s="38"/>
      <c r="AE32" s="38"/>
    </row>
    <row r="33" s="2" customFormat="1" ht="14.4" customHeight="1">
      <c r="A33" s="38"/>
      <c r="B33" s="44"/>
      <c r="C33" s="38"/>
      <c r="D33" s="153" t="s">
        <v>39</v>
      </c>
      <c r="E33" s="140" t="s">
        <v>40</v>
      </c>
      <c r="F33" s="154">
        <f>ROUND((SUM(BE119:BE228)),  2)</f>
        <v>0</v>
      </c>
      <c r="G33" s="38"/>
      <c r="H33" s="38"/>
      <c r="I33" s="155">
        <v>0.20999999999999999</v>
      </c>
      <c r="J33" s="154">
        <f>ROUND(((SUM(BE119:BE228))*I33),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41</v>
      </c>
      <c r="F34" s="154">
        <f>ROUND((SUM(BF119:BF228)),  2)</f>
        <v>0</v>
      </c>
      <c r="G34" s="38"/>
      <c r="H34" s="38"/>
      <c r="I34" s="155">
        <v>0.14999999999999999</v>
      </c>
      <c r="J34" s="154">
        <f>ROUND(((SUM(BF119:BF228))*I34),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42</v>
      </c>
      <c r="F35" s="154">
        <f>ROUND((SUM(BG119:BG228)),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43</v>
      </c>
      <c r="F36" s="154">
        <f>ROUND((SUM(BH119:BH228)),  2)</f>
        <v>0</v>
      </c>
      <c r="G36" s="38"/>
      <c r="H36" s="38"/>
      <c r="I36" s="155">
        <v>0.14999999999999999</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44</v>
      </c>
      <c r="F37" s="154">
        <f>ROUND((SUM(BI119:BI228)),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45</v>
      </c>
      <c r="E39" s="158"/>
      <c r="F39" s="158"/>
      <c r="G39" s="159" t="s">
        <v>46</v>
      </c>
      <c r="H39" s="160" t="s">
        <v>47</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48</v>
      </c>
      <c r="E50" s="164"/>
      <c r="F50" s="164"/>
      <c r="G50" s="163" t="s">
        <v>49</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50</v>
      </c>
      <c r="E61" s="166"/>
      <c r="F61" s="167" t="s">
        <v>51</v>
      </c>
      <c r="G61" s="165" t="s">
        <v>50</v>
      </c>
      <c r="H61" s="166"/>
      <c r="I61" s="166"/>
      <c r="J61" s="168" t="s">
        <v>51</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52</v>
      </c>
      <c r="E65" s="169"/>
      <c r="F65" s="169"/>
      <c r="G65" s="163" t="s">
        <v>53</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50</v>
      </c>
      <c r="E76" s="166"/>
      <c r="F76" s="167" t="s">
        <v>51</v>
      </c>
      <c r="G76" s="165" t="s">
        <v>50</v>
      </c>
      <c r="H76" s="166"/>
      <c r="I76" s="166"/>
      <c r="J76" s="168" t="s">
        <v>51</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s="2" customFormat="1" ht="24.96" customHeight="1">
      <c r="A82" s="38"/>
      <c r="B82" s="39"/>
      <c r="C82" s="23" t="s">
        <v>95</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74" t="str">
        <f>E7</f>
        <v>22 - Oprava trati v úseku Malešice - Běchovice</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93</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02 - Oprava 2. koleje Praha Běchovice - Praha Malešice</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 xml:space="preserve"> </v>
      </c>
      <c r="G89" s="40"/>
      <c r="H89" s="40"/>
      <c r="I89" s="32" t="s">
        <v>22</v>
      </c>
      <c r="J89" s="79" t="str">
        <f>IF(J12="","",J12)</f>
        <v>17. 8. 2020</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Ing. Aleš Bednář</v>
      </c>
      <c r="G91" s="40"/>
      <c r="H91" s="40"/>
      <c r="I91" s="32" t="s">
        <v>30</v>
      </c>
      <c r="J91" s="36" t="str">
        <f>E21</f>
        <v xml:space="preserve"> </v>
      </c>
      <c r="K91" s="40"/>
      <c r="L91" s="63"/>
      <c r="S91" s="38"/>
      <c r="T91" s="38"/>
      <c r="U91" s="38"/>
      <c r="V91" s="38"/>
      <c r="W91" s="38"/>
      <c r="X91" s="38"/>
      <c r="Y91" s="38"/>
      <c r="Z91" s="38"/>
      <c r="AA91" s="38"/>
      <c r="AB91" s="38"/>
      <c r="AC91" s="38"/>
      <c r="AD91" s="38"/>
      <c r="AE91" s="38"/>
    </row>
    <row r="92" s="2" customFormat="1" ht="15.15" customHeight="1">
      <c r="A92" s="38"/>
      <c r="B92" s="39"/>
      <c r="C92" s="32" t="s">
        <v>28</v>
      </c>
      <c r="D92" s="40"/>
      <c r="E92" s="40"/>
      <c r="F92" s="27" t="str">
        <f>IF(E18="","",E18)</f>
        <v>Vyplň údaj</v>
      </c>
      <c r="G92" s="40"/>
      <c r="H92" s="40"/>
      <c r="I92" s="32" t="s">
        <v>32</v>
      </c>
      <c r="J92" s="36" t="str">
        <f>E24</f>
        <v>Jan Marušák</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5" t="s">
        <v>96</v>
      </c>
      <c r="D94" s="176"/>
      <c r="E94" s="176"/>
      <c r="F94" s="176"/>
      <c r="G94" s="176"/>
      <c r="H94" s="176"/>
      <c r="I94" s="176"/>
      <c r="J94" s="177" t="s">
        <v>97</v>
      </c>
      <c r="K94" s="176"/>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8" t="s">
        <v>98</v>
      </c>
      <c r="D96" s="40"/>
      <c r="E96" s="40"/>
      <c r="F96" s="40"/>
      <c r="G96" s="40"/>
      <c r="H96" s="40"/>
      <c r="I96" s="40"/>
      <c r="J96" s="110">
        <f>J119</f>
        <v>0</v>
      </c>
      <c r="K96" s="40"/>
      <c r="L96" s="63"/>
      <c r="S96" s="38"/>
      <c r="T96" s="38"/>
      <c r="U96" s="38"/>
      <c r="V96" s="38"/>
      <c r="W96" s="38"/>
      <c r="X96" s="38"/>
      <c r="Y96" s="38"/>
      <c r="Z96" s="38"/>
      <c r="AA96" s="38"/>
      <c r="AB96" s="38"/>
      <c r="AC96" s="38"/>
      <c r="AD96" s="38"/>
      <c r="AE96" s="38"/>
      <c r="AU96" s="17" t="s">
        <v>99</v>
      </c>
    </row>
    <row r="97" s="9" customFormat="1" ht="24.96" customHeight="1">
      <c r="A97" s="9"/>
      <c r="B97" s="179"/>
      <c r="C97" s="180"/>
      <c r="D97" s="181" t="s">
        <v>100</v>
      </c>
      <c r="E97" s="182"/>
      <c r="F97" s="182"/>
      <c r="G97" s="182"/>
      <c r="H97" s="182"/>
      <c r="I97" s="182"/>
      <c r="J97" s="183">
        <f>J120</f>
        <v>0</v>
      </c>
      <c r="K97" s="180"/>
      <c r="L97" s="184"/>
      <c r="S97" s="9"/>
      <c r="T97" s="9"/>
      <c r="U97" s="9"/>
      <c r="V97" s="9"/>
      <c r="W97" s="9"/>
      <c r="X97" s="9"/>
      <c r="Y97" s="9"/>
      <c r="Z97" s="9"/>
      <c r="AA97" s="9"/>
      <c r="AB97" s="9"/>
      <c r="AC97" s="9"/>
      <c r="AD97" s="9"/>
      <c r="AE97" s="9"/>
    </row>
    <row r="98" s="10" customFormat="1" ht="19.92" customHeight="1">
      <c r="A98" s="10"/>
      <c r="B98" s="185"/>
      <c r="C98" s="186"/>
      <c r="D98" s="187" t="s">
        <v>101</v>
      </c>
      <c r="E98" s="188"/>
      <c r="F98" s="188"/>
      <c r="G98" s="188"/>
      <c r="H98" s="188"/>
      <c r="I98" s="188"/>
      <c r="J98" s="189">
        <f>J121</f>
        <v>0</v>
      </c>
      <c r="K98" s="186"/>
      <c r="L98" s="190"/>
      <c r="S98" s="10"/>
      <c r="T98" s="10"/>
      <c r="U98" s="10"/>
      <c r="V98" s="10"/>
      <c r="W98" s="10"/>
      <c r="X98" s="10"/>
      <c r="Y98" s="10"/>
      <c r="Z98" s="10"/>
      <c r="AA98" s="10"/>
      <c r="AB98" s="10"/>
      <c r="AC98" s="10"/>
      <c r="AD98" s="10"/>
      <c r="AE98" s="10"/>
    </row>
    <row r="99" s="9" customFormat="1" ht="24.96" customHeight="1">
      <c r="A99" s="9"/>
      <c r="B99" s="179"/>
      <c r="C99" s="180"/>
      <c r="D99" s="181" t="s">
        <v>102</v>
      </c>
      <c r="E99" s="182"/>
      <c r="F99" s="182"/>
      <c r="G99" s="182"/>
      <c r="H99" s="182"/>
      <c r="I99" s="182"/>
      <c r="J99" s="183">
        <f>J208</f>
        <v>0</v>
      </c>
      <c r="K99" s="180"/>
      <c r="L99" s="184"/>
      <c r="S99" s="9"/>
      <c r="T99" s="9"/>
      <c r="U99" s="9"/>
      <c r="V99" s="9"/>
      <c r="W99" s="9"/>
      <c r="X99" s="9"/>
      <c r="Y99" s="9"/>
      <c r="Z99" s="9"/>
      <c r="AA99" s="9"/>
      <c r="AB99" s="9"/>
      <c r="AC99" s="9"/>
      <c r="AD99" s="9"/>
      <c r="AE99" s="9"/>
    </row>
    <row r="100" s="2" customFormat="1" ht="21.84" customHeight="1">
      <c r="A100" s="38"/>
      <c r="B100" s="39"/>
      <c r="C100" s="40"/>
      <c r="D100" s="40"/>
      <c r="E100" s="40"/>
      <c r="F100" s="40"/>
      <c r="G100" s="40"/>
      <c r="H100" s="40"/>
      <c r="I100" s="40"/>
      <c r="J100" s="40"/>
      <c r="K100" s="40"/>
      <c r="L100" s="63"/>
      <c r="S100" s="38"/>
      <c r="T100" s="38"/>
      <c r="U100" s="38"/>
      <c r="V100" s="38"/>
      <c r="W100" s="38"/>
      <c r="X100" s="38"/>
      <c r="Y100" s="38"/>
      <c r="Z100" s="38"/>
      <c r="AA100" s="38"/>
      <c r="AB100" s="38"/>
      <c r="AC100" s="38"/>
      <c r="AD100" s="38"/>
      <c r="AE100" s="38"/>
    </row>
    <row r="101" s="2" customFormat="1" ht="6.96" customHeight="1">
      <c r="A101" s="38"/>
      <c r="B101" s="66"/>
      <c r="C101" s="67"/>
      <c r="D101" s="67"/>
      <c r="E101" s="67"/>
      <c r="F101" s="67"/>
      <c r="G101" s="67"/>
      <c r="H101" s="67"/>
      <c r="I101" s="67"/>
      <c r="J101" s="67"/>
      <c r="K101" s="67"/>
      <c r="L101" s="63"/>
      <c r="S101" s="38"/>
      <c r="T101" s="38"/>
      <c r="U101" s="38"/>
      <c r="V101" s="38"/>
      <c r="W101" s="38"/>
      <c r="X101" s="38"/>
      <c r="Y101" s="38"/>
      <c r="Z101" s="38"/>
      <c r="AA101" s="38"/>
      <c r="AB101" s="38"/>
      <c r="AC101" s="38"/>
      <c r="AD101" s="38"/>
      <c r="AE101" s="38"/>
    </row>
    <row r="105" s="2" customFormat="1" ht="6.96" customHeight="1">
      <c r="A105" s="38"/>
      <c r="B105" s="68"/>
      <c r="C105" s="69"/>
      <c r="D105" s="69"/>
      <c r="E105" s="69"/>
      <c r="F105" s="69"/>
      <c r="G105" s="69"/>
      <c r="H105" s="69"/>
      <c r="I105" s="69"/>
      <c r="J105" s="69"/>
      <c r="K105" s="69"/>
      <c r="L105" s="63"/>
      <c r="S105" s="38"/>
      <c r="T105" s="38"/>
      <c r="U105" s="38"/>
      <c r="V105" s="38"/>
      <c r="W105" s="38"/>
      <c r="X105" s="38"/>
      <c r="Y105" s="38"/>
      <c r="Z105" s="38"/>
      <c r="AA105" s="38"/>
      <c r="AB105" s="38"/>
      <c r="AC105" s="38"/>
      <c r="AD105" s="38"/>
      <c r="AE105" s="38"/>
    </row>
    <row r="106" s="2" customFormat="1" ht="24.96" customHeight="1">
      <c r="A106" s="38"/>
      <c r="B106" s="39"/>
      <c r="C106" s="23" t="s">
        <v>103</v>
      </c>
      <c r="D106" s="40"/>
      <c r="E106" s="40"/>
      <c r="F106" s="40"/>
      <c r="G106" s="40"/>
      <c r="H106" s="40"/>
      <c r="I106" s="40"/>
      <c r="J106" s="40"/>
      <c r="K106" s="40"/>
      <c r="L106" s="63"/>
      <c r="S106" s="38"/>
      <c r="T106" s="38"/>
      <c r="U106" s="38"/>
      <c r="V106" s="38"/>
      <c r="W106" s="38"/>
      <c r="X106" s="38"/>
      <c r="Y106" s="38"/>
      <c r="Z106" s="38"/>
      <c r="AA106" s="38"/>
      <c r="AB106" s="38"/>
      <c r="AC106" s="38"/>
      <c r="AD106" s="38"/>
      <c r="AE106" s="38"/>
    </row>
    <row r="107" s="2" customFormat="1" ht="6.96" customHeight="1">
      <c r="A107" s="38"/>
      <c r="B107" s="39"/>
      <c r="C107" s="40"/>
      <c r="D107" s="40"/>
      <c r="E107" s="40"/>
      <c r="F107" s="40"/>
      <c r="G107" s="40"/>
      <c r="H107" s="40"/>
      <c r="I107" s="40"/>
      <c r="J107" s="40"/>
      <c r="K107" s="40"/>
      <c r="L107" s="63"/>
      <c r="S107" s="38"/>
      <c r="T107" s="38"/>
      <c r="U107" s="38"/>
      <c r="V107" s="38"/>
      <c r="W107" s="38"/>
      <c r="X107" s="38"/>
      <c r="Y107" s="38"/>
      <c r="Z107" s="38"/>
      <c r="AA107" s="38"/>
      <c r="AB107" s="38"/>
      <c r="AC107" s="38"/>
      <c r="AD107" s="38"/>
      <c r="AE107" s="38"/>
    </row>
    <row r="108" s="2" customFormat="1" ht="12" customHeight="1">
      <c r="A108" s="38"/>
      <c r="B108" s="39"/>
      <c r="C108" s="32" t="s">
        <v>16</v>
      </c>
      <c r="D108" s="40"/>
      <c r="E108" s="40"/>
      <c r="F108" s="40"/>
      <c r="G108" s="40"/>
      <c r="H108" s="40"/>
      <c r="I108" s="40"/>
      <c r="J108" s="40"/>
      <c r="K108" s="40"/>
      <c r="L108" s="63"/>
      <c r="S108" s="38"/>
      <c r="T108" s="38"/>
      <c r="U108" s="38"/>
      <c r="V108" s="38"/>
      <c r="W108" s="38"/>
      <c r="X108" s="38"/>
      <c r="Y108" s="38"/>
      <c r="Z108" s="38"/>
      <c r="AA108" s="38"/>
      <c r="AB108" s="38"/>
      <c r="AC108" s="38"/>
      <c r="AD108" s="38"/>
      <c r="AE108" s="38"/>
    </row>
    <row r="109" s="2" customFormat="1" ht="16.5" customHeight="1">
      <c r="A109" s="38"/>
      <c r="B109" s="39"/>
      <c r="C109" s="40"/>
      <c r="D109" s="40"/>
      <c r="E109" s="174" t="str">
        <f>E7</f>
        <v>22 - Oprava trati v úseku Malešice - Běchovice</v>
      </c>
      <c r="F109" s="32"/>
      <c r="G109" s="32"/>
      <c r="H109" s="32"/>
      <c r="I109" s="40"/>
      <c r="J109" s="40"/>
      <c r="K109" s="40"/>
      <c r="L109" s="63"/>
      <c r="S109" s="38"/>
      <c r="T109" s="38"/>
      <c r="U109" s="38"/>
      <c r="V109" s="38"/>
      <c r="W109" s="38"/>
      <c r="X109" s="38"/>
      <c r="Y109" s="38"/>
      <c r="Z109" s="38"/>
      <c r="AA109" s="38"/>
      <c r="AB109" s="38"/>
      <c r="AC109" s="38"/>
      <c r="AD109" s="38"/>
      <c r="AE109" s="38"/>
    </row>
    <row r="110" s="2" customFormat="1" ht="12" customHeight="1">
      <c r="A110" s="38"/>
      <c r="B110" s="39"/>
      <c r="C110" s="32" t="s">
        <v>93</v>
      </c>
      <c r="D110" s="40"/>
      <c r="E110" s="40"/>
      <c r="F110" s="40"/>
      <c r="G110" s="40"/>
      <c r="H110" s="40"/>
      <c r="I110" s="40"/>
      <c r="J110" s="40"/>
      <c r="K110" s="40"/>
      <c r="L110" s="63"/>
      <c r="S110" s="38"/>
      <c r="T110" s="38"/>
      <c r="U110" s="38"/>
      <c r="V110" s="38"/>
      <c r="W110" s="38"/>
      <c r="X110" s="38"/>
      <c r="Y110" s="38"/>
      <c r="Z110" s="38"/>
      <c r="AA110" s="38"/>
      <c r="AB110" s="38"/>
      <c r="AC110" s="38"/>
      <c r="AD110" s="38"/>
      <c r="AE110" s="38"/>
    </row>
    <row r="111" s="2" customFormat="1" ht="16.5" customHeight="1">
      <c r="A111" s="38"/>
      <c r="B111" s="39"/>
      <c r="C111" s="40"/>
      <c r="D111" s="40"/>
      <c r="E111" s="76" t="str">
        <f>E9</f>
        <v>02 - Oprava 2. koleje Praha Běchovice - Praha Malešice</v>
      </c>
      <c r="F111" s="40"/>
      <c r="G111" s="40"/>
      <c r="H111" s="40"/>
      <c r="I111" s="40"/>
      <c r="J111" s="40"/>
      <c r="K111" s="40"/>
      <c r="L111" s="63"/>
      <c r="S111" s="38"/>
      <c r="T111" s="38"/>
      <c r="U111" s="38"/>
      <c r="V111" s="38"/>
      <c r="W111" s="38"/>
      <c r="X111" s="38"/>
      <c r="Y111" s="38"/>
      <c r="Z111" s="38"/>
      <c r="AA111" s="38"/>
      <c r="AB111" s="38"/>
      <c r="AC111" s="38"/>
      <c r="AD111" s="38"/>
      <c r="AE111" s="38"/>
    </row>
    <row r="112" s="2" customFormat="1" ht="6.96" customHeight="1">
      <c r="A112" s="38"/>
      <c r="B112" s="39"/>
      <c r="C112" s="40"/>
      <c r="D112" s="40"/>
      <c r="E112" s="40"/>
      <c r="F112" s="40"/>
      <c r="G112" s="40"/>
      <c r="H112" s="40"/>
      <c r="I112" s="40"/>
      <c r="J112" s="40"/>
      <c r="K112" s="40"/>
      <c r="L112" s="63"/>
      <c r="S112" s="38"/>
      <c r="T112" s="38"/>
      <c r="U112" s="38"/>
      <c r="V112" s="38"/>
      <c r="W112" s="38"/>
      <c r="X112" s="38"/>
      <c r="Y112" s="38"/>
      <c r="Z112" s="38"/>
      <c r="AA112" s="38"/>
      <c r="AB112" s="38"/>
      <c r="AC112" s="38"/>
      <c r="AD112" s="38"/>
      <c r="AE112" s="38"/>
    </row>
    <row r="113" s="2" customFormat="1" ht="12" customHeight="1">
      <c r="A113" s="38"/>
      <c r="B113" s="39"/>
      <c r="C113" s="32" t="s">
        <v>20</v>
      </c>
      <c r="D113" s="40"/>
      <c r="E113" s="40"/>
      <c r="F113" s="27" t="str">
        <f>F12</f>
        <v xml:space="preserve"> </v>
      </c>
      <c r="G113" s="40"/>
      <c r="H113" s="40"/>
      <c r="I113" s="32" t="s">
        <v>22</v>
      </c>
      <c r="J113" s="79" t="str">
        <f>IF(J12="","",J12)</f>
        <v>17. 8. 2020</v>
      </c>
      <c r="K113" s="40"/>
      <c r="L113" s="63"/>
      <c r="S113" s="38"/>
      <c r="T113" s="38"/>
      <c r="U113" s="38"/>
      <c r="V113" s="38"/>
      <c r="W113" s="38"/>
      <c r="X113" s="38"/>
      <c r="Y113" s="38"/>
      <c r="Z113" s="38"/>
      <c r="AA113" s="38"/>
      <c r="AB113" s="38"/>
      <c r="AC113" s="38"/>
      <c r="AD113" s="38"/>
      <c r="AE113" s="38"/>
    </row>
    <row r="114" s="2" customFormat="1" ht="6.96" customHeight="1">
      <c r="A114" s="38"/>
      <c r="B114" s="39"/>
      <c r="C114" s="40"/>
      <c r="D114" s="40"/>
      <c r="E114" s="40"/>
      <c r="F114" s="40"/>
      <c r="G114" s="40"/>
      <c r="H114" s="40"/>
      <c r="I114" s="40"/>
      <c r="J114" s="40"/>
      <c r="K114" s="40"/>
      <c r="L114" s="63"/>
      <c r="S114" s="38"/>
      <c r="T114" s="38"/>
      <c r="U114" s="38"/>
      <c r="V114" s="38"/>
      <c r="W114" s="38"/>
      <c r="X114" s="38"/>
      <c r="Y114" s="38"/>
      <c r="Z114" s="38"/>
      <c r="AA114" s="38"/>
      <c r="AB114" s="38"/>
      <c r="AC114" s="38"/>
      <c r="AD114" s="38"/>
      <c r="AE114" s="38"/>
    </row>
    <row r="115" s="2" customFormat="1" ht="15.15" customHeight="1">
      <c r="A115" s="38"/>
      <c r="B115" s="39"/>
      <c r="C115" s="32" t="s">
        <v>24</v>
      </c>
      <c r="D115" s="40"/>
      <c r="E115" s="40"/>
      <c r="F115" s="27" t="str">
        <f>E15</f>
        <v>Ing. Aleš Bednář</v>
      </c>
      <c r="G115" s="40"/>
      <c r="H115" s="40"/>
      <c r="I115" s="32" t="s">
        <v>30</v>
      </c>
      <c r="J115" s="36" t="str">
        <f>E21</f>
        <v xml:space="preserve"> </v>
      </c>
      <c r="K115" s="40"/>
      <c r="L115" s="63"/>
      <c r="S115" s="38"/>
      <c r="T115" s="38"/>
      <c r="U115" s="38"/>
      <c r="V115" s="38"/>
      <c r="W115" s="38"/>
      <c r="X115" s="38"/>
      <c r="Y115" s="38"/>
      <c r="Z115" s="38"/>
      <c r="AA115" s="38"/>
      <c r="AB115" s="38"/>
      <c r="AC115" s="38"/>
      <c r="AD115" s="38"/>
      <c r="AE115" s="38"/>
    </row>
    <row r="116" s="2" customFormat="1" ht="15.15" customHeight="1">
      <c r="A116" s="38"/>
      <c r="B116" s="39"/>
      <c r="C116" s="32" t="s">
        <v>28</v>
      </c>
      <c r="D116" s="40"/>
      <c r="E116" s="40"/>
      <c r="F116" s="27" t="str">
        <f>IF(E18="","",E18)</f>
        <v>Vyplň údaj</v>
      </c>
      <c r="G116" s="40"/>
      <c r="H116" s="40"/>
      <c r="I116" s="32" t="s">
        <v>32</v>
      </c>
      <c r="J116" s="36" t="str">
        <f>E24</f>
        <v>Jan Marušák</v>
      </c>
      <c r="K116" s="40"/>
      <c r="L116" s="63"/>
      <c r="S116" s="38"/>
      <c r="T116" s="38"/>
      <c r="U116" s="38"/>
      <c r="V116" s="38"/>
      <c r="W116" s="38"/>
      <c r="X116" s="38"/>
      <c r="Y116" s="38"/>
      <c r="Z116" s="38"/>
      <c r="AA116" s="38"/>
      <c r="AB116" s="38"/>
      <c r="AC116" s="38"/>
      <c r="AD116" s="38"/>
      <c r="AE116" s="38"/>
    </row>
    <row r="117" s="2" customFormat="1" ht="10.32" customHeight="1">
      <c r="A117" s="38"/>
      <c r="B117" s="39"/>
      <c r="C117" s="40"/>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11" customFormat="1" ht="29.28" customHeight="1">
      <c r="A118" s="191"/>
      <c r="B118" s="192"/>
      <c r="C118" s="193" t="s">
        <v>104</v>
      </c>
      <c r="D118" s="194" t="s">
        <v>60</v>
      </c>
      <c r="E118" s="194" t="s">
        <v>56</v>
      </c>
      <c r="F118" s="194" t="s">
        <v>57</v>
      </c>
      <c r="G118" s="194" t="s">
        <v>105</v>
      </c>
      <c r="H118" s="194" t="s">
        <v>106</v>
      </c>
      <c r="I118" s="194" t="s">
        <v>107</v>
      </c>
      <c r="J118" s="195" t="s">
        <v>97</v>
      </c>
      <c r="K118" s="196" t="s">
        <v>108</v>
      </c>
      <c r="L118" s="197"/>
      <c r="M118" s="100" t="s">
        <v>1</v>
      </c>
      <c r="N118" s="101" t="s">
        <v>39</v>
      </c>
      <c r="O118" s="101" t="s">
        <v>109</v>
      </c>
      <c r="P118" s="101" t="s">
        <v>110</v>
      </c>
      <c r="Q118" s="101" t="s">
        <v>111</v>
      </c>
      <c r="R118" s="101" t="s">
        <v>112</v>
      </c>
      <c r="S118" s="101" t="s">
        <v>113</v>
      </c>
      <c r="T118" s="102" t="s">
        <v>114</v>
      </c>
      <c r="U118" s="191"/>
      <c r="V118" s="191"/>
      <c r="W118" s="191"/>
      <c r="X118" s="191"/>
      <c r="Y118" s="191"/>
      <c r="Z118" s="191"/>
      <c r="AA118" s="191"/>
      <c r="AB118" s="191"/>
      <c r="AC118" s="191"/>
      <c r="AD118" s="191"/>
      <c r="AE118" s="191"/>
    </row>
    <row r="119" s="2" customFormat="1" ht="22.8" customHeight="1">
      <c r="A119" s="38"/>
      <c r="B119" s="39"/>
      <c r="C119" s="107" t="s">
        <v>115</v>
      </c>
      <c r="D119" s="40"/>
      <c r="E119" s="40"/>
      <c r="F119" s="40"/>
      <c r="G119" s="40"/>
      <c r="H119" s="40"/>
      <c r="I119" s="40"/>
      <c r="J119" s="198">
        <f>BK119</f>
        <v>0</v>
      </c>
      <c r="K119" s="40"/>
      <c r="L119" s="44"/>
      <c r="M119" s="103"/>
      <c r="N119" s="199"/>
      <c r="O119" s="104"/>
      <c r="P119" s="200">
        <f>P120+P208</f>
        <v>0</v>
      </c>
      <c r="Q119" s="104"/>
      <c r="R119" s="200">
        <f>R120+R208</f>
        <v>979.42856000000006</v>
      </c>
      <c r="S119" s="104"/>
      <c r="T119" s="201">
        <f>T120+T208</f>
        <v>0</v>
      </c>
      <c r="U119" s="38"/>
      <c r="V119" s="38"/>
      <c r="W119" s="38"/>
      <c r="X119" s="38"/>
      <c r="Y119" s="38"/>
      <c r="Z119" s="38"/>
      <c r="AA119" s="38"/>
      <c r="AB119" s="38"/>
      <c r="AC119" s="38"/>
      <c r="AD119" s="38"/>
      <c r="AE119" s="38"/>
      <c r="AT119" s="17" t="s">
        <v>74</v>
      </c>
      <c r="AU119" s="17" t="s">
        <v>99</v>
      </c>
      <c r="BK119" s="202">
        <f>BK120+BK208</f>
        <v>0</v>
      </c>
    </row>
    <row r="120" s="12" customFormat="1" ht="25.92" customHeight="1">
      <c r="A120" s="12"/>
      <c r="B120" s="203"/>
      <c r="C120" s="204"/>
      <c r="D120" s="205" t="s">
        <v>74</v>
      </c>
      <c r="E120" s="206" t="s">
        <v>116</v>
      </c>
      <c r="F120" s="206" t="s">
        <v>117</v>
      </c>
      <c r="G120" s="204"/>
      <c r="H120" s="204"/>
      <c r="I120" s="207"/>
      <c r="J120" s="208">
        <f>BK120</f>
        <v>0</v>
      </c>
      <c r="K120" s="204"/>
      <c r="L120" s="209"/>
      <c r="M120" s="210"/>
      <c r="N120" s="211"/>
      <c r="O120" s="211"/>
      <c r="P120" s="212">
        <f>P121</f>
        <v>0</v>
      </c>
      <c r="Q120" s="211"/>
      <c r="R120" s="212">
        <f>R121</f>
        <v>979.42856000000006</v>
      </c>
      <c r="S120" s="211"/>
      <c r="T120" s="213">
        <f>T121</f>
        <v>0</v>
      </c>
      <c r="U120" s="12"/>
      <c r="V120" s="12"/>
      <c r="W120" s="12"/>
      <c r="X120" s="12"/>
      <c r="Y120" s="12"/>
      <c r="Z120" s="12"/>
      <c r="AA120" s="12"/>
      <c r="AB120" s="12"/>
      <c r="AC120" s="12"/>
      <c r="AD120" s="12"/>
      <c r="AE120" s="12"/>
      <c r="AR120" s="214" t="s">
        <v>83</v>
      </c>
      <c r="AT120" s="215" t="s">
        <v>74</v>
      </c>
      <c r="AU120" s="215" t="s">
        <v>75</v>
      </c>
      <c r="AY120" s="214" t="s">
        <v>118</v>
      </c>
      <c r="BK120" s="216">
        <f>BK121</f>
        <v>0</v>
      </c>
    </row>
    <row r="121" s="12" customFormat="1" ht="22.8" customHeight="1">
      <c r="A121" s="12"/>
      <c r="B121" s="203"/>
      <c r="C121" s="204"/>
      <c r="D121" s="205" t="s">
        <v>74</v>
      </c>
      <c r="E121" s="217" t="s">
        <v>119</v>
      </c>
      <c r="F121" s="217" t="s">
        <v>120</v>
      </c>
      <c r="G121" s="204"/>
      <c r="H121" s="204"/>
      <c r="I121" s="207"/>
      <c r="J121" s="218">
        <f>BK121</f>
        <v>0</v>
      </c>
      <c r="K121" s="204"/>
      <c r="L121" s="209"/>
      <c r="M121" s="210"/>
      <c r="N121" s="211"/>
      <c r="O121" s="211"/>
      <c r="P121" s="212">
        <f>SUM(P122:P207)</f>
        <v>0</v>
      </c>
      <c r="Q121" s="211"/>
      <c r="R121" s="212">
        <f>SUM(R122:R207)</f>
        <v>979.42856000000006</v>
      </c>
      <c r="S121" s="211"/>
      <c r="T121" s="213">
        <f>SUM(T122:T207)</f>
        <v>0</v>
      </c>
      <c r="U121" s="12"/>
      <c r="V121" s="12"/>
      <c r="W121" s="12"/>
      <c r="X121" s="12"/>
      <c r="Y121" s="12"/>
      <c r="Z121" s="12"/>
      <c r="AA121" s="12"/>
      <c r="AB121" s="12"/>
      <c r="AC121" s="12"/>
      <c r="AD121" s="12"/>
      <c r="AE121" s="12"/>
      <c r="AR121" s="214" t="s">
        <v>83</v>
      </c>
      <c r="AT121" s="215" t="s">
        <v>74</v>
      </c>
      <c r="AU121" s="215" t="s">
        <v>83</v>
      </c>
      <c r="AY121" s="214" t="s">
        <v>118</v>
      </c>
      <c r="BK121" s="216">
        <f>SUM(BK122:BK207)</f>
        <v>0</v>
      </c>
    </row>
    <row r="122" s="2" customFormat="1" ht="62.7" customHeight="1">
      <c r="A122" s="38"/>
      <c r="B122" s="39"/>
      <c r="C122" s="219" t="s">
        <v>83</v>
      </c>
      <c r="D122" s="219" t="s">
        <v>121</v>
      </c>
      <c r="E122" s="220" t="s">
        <v>122</v>
      </c>
      <c r="F122" s="221" t="s">
        <v>123</v>
      </c>
      <c r="G122" s="222" t="s">
        <v>124</v>
      </c>
      <c r="H122" s="223">
        <v>2500</v>
      </c>
      <c r="I122" s="224"/>
      <c r="J122" s="225">
        <f>ROUND(I122*H122,2)</f>
        <v>0</v>
      </c>
      <c r="K122" s="226"/>
      <c r="L122" s="44"/>
      <c r="M122" s="227" t="s">
        <v>1</v>
      </c>
      <c r="N122" s="228" t="s">
        <v>40</v>
      </c>
      <c r="O122" s="91"/>
      <c r="P122" s="229">
        <f>O122*H122</f>
        <v>0</v>
      </c>
      <c r="Q122" s="229">
        <v>0</v>
      </c>
      <c r="R122" s="229">
        <f>Q122*H122</f>
        <v>0</v>
      </c>
      <c r="S122" s="229">
        <v>0</v>
      </c>
      <c r="T122" s="230">
        <f>S122*H122</f>
        <v>0</v>
      </c>
      <c r="U122" s="38"/>
      <c r="V122" s="38"/>
      <c r="W122" s="38"/>
      <c r="X122" s="38"/>
      <c r="Y122" s="38"/>
      <c r="Z122" s="38"/>
      <c r="AA122" s="38"/>
      <c r="AB122" s="38"/>
      <c r="AC122" s="38"/>
      <c r="AD122" s="38"/>
      <c r="AE122" s="38"/>
      <c r="AR122" s="231" t="s">
        <v>125</v>
      </c>
      <c r="AT122" s="231" t="s">
        <v>121</v>
      </c>
      <c r="AU122" s="231" t="s">
        <v>85</v>
      </c>
      <c r="AY122" s="17" t="s">
        <v>118</v>
      </c>
      <c r="BE122" s="232">
        <f>IF(N122="základní",J122,0)</f>
        <v>0</v>
      </c>
      <c r="BF122" s="232">
        <f>IF(N122="snížená",J122,0)</f>
        <v>0</v>
      </c>
      <c r="BG122" s="232">
        <f>IF(N122="zákl. přenesená",J122,0)</f>
        <v>0</v>
      </c>
      <c r="BH122" s="232">
        <f>IF(N122="sníž. přenesená",J122,0)</f>
        <v>0</v>
      </c>
      <c r="BI122" s="232">
        <f>IF(N122="nulová",J122,0)</f>
        <v>0</v>
      </c>
      <c r="BJ122" s="17" t="s">
        <v>83</v>
      </c>
      <c r="BK122" s="232">
        <f>ROUND(I122*H122,2)</f>
        <v>0</v>
      </c>
      <c r="BL122" s="17" t="s">
        <v>125</v>
      </c>
      <c r="BM122" s="231" t="s">
        <v>333</v>
      </c>
    </row>
    <row r="123" s="13" customFormat="1">
      <c r="A123" s="13"/>
      <c r="B123" s="233"/>
      <c r="C123" s="234"/>
      <c r="D123" s="235" t="s">
        <v>127</v>
      </c>
      <c r="E123" s="236" t="s">
        <v>1</v>
      </c>
      <c r="F123" s="237" t="s">
        <v>128</v>
      </c>
      <c r="G123" s="234"/>
      <c r="H123" s="238">
        <v>2500</v>
      </c>
      <c r="I123" s="239"/>
      <c r="J123" s="234"/>
      <c r="K123" s="234"/>
      <c r="L123" s="240"/>
      <c r="M123" s="241"/>
      <c r="N123" s="242"/>
      <c r="O123" s="242"/>
      <c r="P123" s="242"/>
      <c r="Q123" s="242"/>
      <c r="R123" s="242"/>
      <c r="S123" s="242"/>
      <c r="T123" s="243"/>
      <c r="U123" s="13"/>
      <c r="V123" s="13"/>
      <c r="W123" s="13"/>
      <c r="X123" s="13"/>
      <c r="Y123" s="13"/>
      <c r="Z123" s="13"/>
      <c r="AA123" s="13"/>
      <c r="AB123" s="13"/>
      <c r="AC123" s="13"/>
      <c r="AD123" s="13"/>
      <c r="AE123" s="13"/>
      <c r="AT123" s="244" t="s">
        <v>127</v>
      </c>
      <c r="AU123" s="244" t="s">
        <v>85</v>
      </c>
      <c r="AV123" s="13" t="s">
        <v>85</v>
      </c>
      <c r="AW123" s="13" t="s">
        <v>31</v>
      </c>
      <c r="AX123" s="13" t="s">
        <v>75</v>
      </c>
      <c r="AY123" s="244" t="s">
        <v>118</v>
      </c>
    </row>
    <row r="124" s="14" customFormat="1">
      <c r="A124" s="14"/>
      <c r="B124" s="245"/>
      <c r="C124" s="246"/>
      <c r="D124" s="235" t="s">
        <v>127</v>
      </c>
      <c r="E124" s="247" t="s">
        <v>1</v>
      </c>
      <c r="F124" s="248" t="s">
        <v>134</v>
      </c>
      <c r="G124" s="246"/>
      <c r="H124" s="249">
        <v>2500</v>
      </c>
      <c r="I124" s="250"/>
      <c r="J124" s="246"/>
      <c r="K124" s="246"/>
      <c r="L124" s="251"/>
      <c r="M124" s="252"/>
      <c r="N124" s="253"/>
      <c r="O124" s="253"/>
      <c r="P124" s="253"/>
      <c r="Q124" s="253"/>
      <c r="R124" s="253"/>
      <c r="S124" s="253"/>
      <c r="T124" s="254"/>
      <c r="U124" s="14"/>
      <c r="V124" s="14"/>
      <c r="W124" s="14"/>
      <c r="X124" s="14"/>
      <c r="Y124" s="14"/>
      <c r="Z124" s="14"/>
      <c r="AA124" s="14"/>
      <c r="AB124" s="14"/>
      <c r="AC124" s="14"/>
      <c r="AD124" s="14"/>
      <c r="AE124" s="14"/>
      <c r="AT124" s="255" t="s">
        <v>127</v>
      </c>
      <c r="AU124" s="255" t="s">
        <v>85</v>
      </c>
      <c r="AV124" s="14" t="s">
        <v>125</v>
      </c>
      <c r="AW124" s="14" t="s">
        <v>31</v>
      </c>
      <c r="AX124" s="14" t="s">
        <v>83</v>
      </c>
      <c r="AY124" s="255" t="s">
        <v>118</v>
      </c>
    </row>
    <row r="125" s="2" customFormat="1" ht="128.55" customHeight="1">
      <c r="A125" s="38"/>
      <c r="B125" s="39"/>
      <c r="C125" s="219" t="s">
        <v>85</v>
      </c>
      <c r="D125" s="219" t="s">
        <v>121</v>
      </c>
      <c r="E125" s="220" t="s">
        <v>129</v>
      </c>
      <c r="F125" s="221" t="s">
        <v>130</v>
      </c>
      <c r="G125" s="222" t="s">
        <v>131</v>
      </c>
      <c r="H125" s="223">
        <v>30</v>
      </c>
      <c r="I125" s="224"/>
      <c r="J125" s="225">
        <f>ROUND(I125*H125,2)</f>
        <v>0</v>
      </c>
      <c r="K125" s="226"/>
      <c r="L125" s="44"/>
      <c r="M125" s="227" t="s">
        <v>1</v>
      </c>
      <c r="N125" s="228" t="s">
        <v>40</v>
      </c>
      <c r="O125" s="91"/>
      <c r="P125" s="229">
        <f>O125*H125</f>
        <v>0</v>
      </c>
      <c r="Q125" s="229">
        <v>0</v>
      </c>
      <c r="R125" s="229">
        <f>Q125*H125</f>
        <v>0</v>
      </c>
      <c r="S125" s="229">
        <v>0</v>
      </c>
      <c r="T125" s="230">
        <f>S125*H125</f>
        <v>0</v>
      </c>
      <c r="U125" s="38"/>
      <c r="V125" s="38"/>
      <c r="W125" s="38"/>
      <c r="X125" s="38"/>
      <c r="Y125" s="38"/>
      <c r="Z125" s="38"/>
      <c r="AA125" s="38"/>
      <c r="AB125" s="38"/>
      <c r="AC125" s="38"/>
      <c r="AD125" s="38"/>
      <c r="AE125" s="38"/>
      <c r="AR125" s="231" t="s">
        <v>125</v>
      </c>
      <c r="AT125" s="231" t="s">
        <v>121</v>
      </c>
      <c r="AU125" s="231" t="s">
        <v>85</v>
      </c>
      <c r="AY125" s="17" t="s">
        <v>118</v>
      </c>
      <c r="BE125" s="232">
        <f>IF(N125="základní",J125,0)</f>
        <v>0</v>
      </c>
      <c r="BF125" s="232">
        <f>IF(N125="snížená",J125,0)</f>
        <v>0</v>
      </c>
      <c r="BG125" s="232">
        <f>IF(N125="zákl. přenesená",J125,0)</f>
        <v>0</v>
      </c>
      <c r="BH125" s="232">
        <f>IF(N125="sníž. přenesená",J125,0)</f>
        <v>0</v>
      </c>
      <c r="BI125" s="232">
        <f>IF(N125="nulová",J125,0)</f>
        <v>0</v>
      </c>
      <c r="BJ125" s="17" t="s">
        <v>83</v>
      </c>
      <c r="BK125" s="232">
        <f>ROUND(I125*H125,2)</f>
        <v>0</v>
      </c>
      <c r="BL125" s="17" t="s">
        <v>125</v>
      </c>
      <c r="BM125" s="231" t="s">
        <v>334</v>
      </c>
    </row>
    <row r="126" s="13" customFormat="1">
      <c r="A126" s="13"/>
      <c r="B126" s="233"/>
      <c r="C126" s="234"/>
      <c r="D126" s="235" t="s">
        <v>127</v>
      </c>
      <c r="E126" s="236" t="s">
        <v>1</v>
      </c>
      <c r="F126" s="237" t="s">
        <v>278</v>
      </c>
      <c r="G126" s="234"/>
      <c r="H126" s="238">
        <v>30</v>
      </c>
      <c r="I126" s="239"/>
      <c r="J126" s="234"/>
      <c r="K126" s="234"/>
      <c r="L126" s="240"/>
      <c r="M126" s="241"/>
      <c r="N126" s="242"/>
      <c r="O126" s="242"/>
      <c r="P126" s="242"/>
      <c r="Q126" s="242"/>
      <c r="R126" s="242"/>
      <c r="S126" s="242"/>
      <c r="T126" s="243"/>
      <c r="U126" s="13"/>
      <c r="V126" s="13"/>
      <c r="W126" s="13"/>
      <c r="X126" s="13"/>
      <c r="Y126" s="13"/>
      <c r="Z126" s="13"/>
      <c r="AA126" s="13"/>
      <c r="AB126" s="13"/>
      <c r="AC126" s="13"/>
      <c r="AD126" s="13"/>
      <c r="AE126" s="13"/>
      <c r="AT126" s="244" t="s">
        <v>127</v>
      </c>
      <c r="AU126" s="244" t="s">
        <v>85</v>
      </c>
      <c r="AV126" s="13" t="s">
        <v>85</v>
      </c>
      <c r="AW126" s="13" t="s">
        <v>31</v>
      </c>
      <c r="AX126" s="13" t="s">
        <v>75</v>
      </c>
      <c r="AY126" s="244" t="s">
        <v>118</v>
      </c>
    </row>
    <row r="127" s="14" customFormat="1">
      <c r="A127" s="14"/>
      <c r="B127" s="245"/>
      <c r="C127" s="246"/>
      <c r="D127" s="235" t="s">
        <v>127</v>
      </c>
      <c r="E127" s="247" t="s">
        <v>1</v>
      </c>
      <c r="F127" s="248" t="s">
        <v>134</v>
      </c>
      <c r="G127" s="246"/>
      <c r="H127" s="249">
        <v>30</v>
      </c>
      <c r="I127" s="250"/>
      <c r="J127" s="246"/>
      <c r="K127" s="246"/>
      <c r="L127" s="251"/>
      <c r="M127" s="252"/>
      <c r="N127" s="253"/>
      <c r="O127" s="253"/>
      <c r="P127" s="253"/>
      <c r="Q127" s="253"/>
      <c r="R127" s="253"/>
      <c r="S127" s="253"/>
      <c r="T127" s="254"/>
      <c r="U127" s="14"/>
      <c r="V127" s="14"/>
      <c r="W127" s="14"/>
      <c r="X127" s="14"/>
      <c r="Y127" s="14"/>
      <c r="Z127" s="14"/>
      <c r="AA127" s="14"/>
      <c r="AB127" s="14"/>
      <c r="AC127" s="14"/>
      <c r="AD127" s="14"/>
      <c r="AE127" s="14"/>
      <c r="AT127" s="255" t="s">
        <v>127</v>
      </c>
      <c r="AU127" s="255" t="s">
        <v>85</v>
      </c>
      <c r="AV127" s="14" t="s">
        <v>125</v>
      </c>
      <c r="AW127" s="14" t="s">
        <v>31</v>
      </c>
      <c r="AX127" s="14" t="s">
        <v>83</v>
      </c>
      <c r="AY127" s="255" t="s">
        <v>118</v>
      </c>
    </row>
    <row r="128" s="2" customFormat="1" ht="76.35" customHeight="1">
      <c r="A128" s="38"/>
      <c r="B128" s="39"/>
      <c r="C128" s="219" t="s">
        <v>135</v>
      </c>
      <c r="D128" s="219" t="s">
        <v>121</v>
      </c>
      <c r="E128" s="220" t="s">
        <v>147</v>
      </c>
      <c r="F128" s="221" t="s">
        <v>148</v>
      </c>
      <c r="G128" s="222" t="s">
        <v>131</v>
      </c>
      <c r="H128" s="223">
        <v>514.64999999999998</v>
      </c>
      <c r="I128" s="224"/>
      <c r="J128" s="225">
        <f>ROUND(I128*H128,2)</f>
        <v>0</v>
      </c>
      <c r="K128" s="226"/>
      <c r="L128" s="44"/>
      <c r="M128" s="227" t="s">
        <v>1</v>
      </c>
      <c r="N128" s="228" t="s">
        <v>40</v>
      </c>
      <c r="O128" s="91"/>
      <c r="P128" s="229">
        <f>O128*H128</f>
        <v>0</v>
      </c>
      <c r="Q128" s="229">
        <v>0</v>
      </c>
      <c r="R128" s="229">
        <f>Q128*H128</f>
        <v>0</v>
      </c>
      <c r="S128" s="229">
        <v>0</v>
      </c>
      <c r="T128" s="230">
        <f>S128*H128</f>
        <v>0</v>
      </c>
      <c r="U128" s="38"/>
      <c r="V128" s="38"/>
      <c r="W128" s="38"/>
      <c r="X128" s="38"/>
      <c r="Y128" s="38"/>
      <c r="Z128" s="38"/>
      <c r="AA128" s="38"/>
      <c r="AB128" s="38"/>
      <c r="AC128" s="38"/>
      <c r="AD128" s="38"/>
      <c r="AE128" s="38"/>
      <c r="AR128" s="231" t="s">
        <v>125</v>
      </c>
      <c r="AT128" s="231" t="s">
        <v>121</v>
      </c>
      <c r="AU128" s="231" t="s">
        <v>85</v>
      </c>
      <c r="AY128" s="17" t="s">
        <v>118</v>
      </c>
      <c r="BE128" s="232">
        <f>IF(N128="základní",J128,0)</f>
        <v>0</v>
      </c>
      <c r="BF128" s="232">
        <f>IF(N128="snížená",J128,0)</f>
        <v>0</v>
      </c>
      <c r="BG128" s="232">
        <f>IF(N128="zákl. přenesená",J128,0)</f>
        <v>0</v>
      </c>
      <c r="BH128" s="232">
        <f>IF(N128="sníž. přenesená",J128,0)</f>
        <v>0</v>
      </c>
      <c r="BI128" s="232">
        <f>IF(N128="nulová",J128,0)</f>
        <v>0</v>
      </c>
      <c r="BJ128" s="17" t="s">
        <v>83</v>
      </c>
      <c r="BK128" s="232">
        <f>ROUND(I128*H128,2)</f>
        <v>0</v>
      </c>
      <c r="BL128" s="17" t="s">
        <v>125</v>
      </c>
      <c r="BM128" s="231" t="s">
        <v>335</v>
      </c>
    </row>
    <row r="129" s="13" customFormat="1">
      <c r="A129" s="13"/>
      <c r="B129" s="233"/>
      <c r="C129" s="234"/>
      <c r="D129" s="235" t="s">
        <v>127</v>
      </c>
      <c r="E129" s="236" t="s">
        <v>1</v>
      </c>
      <c r="F129" s="237" t="s">
        <v>336</v>
      </c>
      <c r="G129" s="234"/>
      <c r="H129" s="238">
        <v>484.64999999999998</v>
      </c>
      <c r="I129" s="239"/>
      <c r="J129" s="234"/>
      <c r="K129" s="234"/>
      <c r="L129" s="240"/>
      <c r="M129" s="241"/>
      <c r="N129" s="242"/>
      <c r="O129" s="242"/>
      <c r="P129" s="242"/>
      <c r="Q129" s="242"/>
      <c r="R129" s="242"/>
      <c r="S129" s="242"/>
      <c r="T129" s="243"/>
      <c r="U129" s="13"/>
      <c r="V129" s="13"/>
      <c r="W129" s="13"/>
      <c r="X129" s="13"/>
      <c r="Y129" s="13"/>
      <c r="Z129" s="13"/>
      <c r="AA129" s="13"/>
      <c r="AB129" s="13"/>
      <c r="AC129" s="13"/>
      <c r="AD129" s="13"/>
      <c r="AE129" s="13"/>
      <c r="AT129" s="244" t="s">
        <v>127</v>
      </c>
      <c r="AU129" s="244" t="s">
        <v>85</v>
      </c>
      <c r="AV129" s="13" t="s">
        <v>85</v>
      </c>
      <c r="AW129" s="13" t="s">
        <v>31</v>
      </c>
      <c r="AX129" s="13" t="s">
        <v>75</v>
      </c>
      <c r="AY129" s="244" t="s">
        <v>118</v>
      </c>
    </row>
    <row r="130" s="13" customFormat="1">
      <c r="A130" s="13"/>
      <c r="B130" s="233"/>
      <c r="C130" s="234"/>
      <c r="D130" s="235" t="s">
        <v>127</v>
      </c>
      <c r="E130" s="236" t="s">
        <v>1</v>
      </c>
      <c r="F130" s="237" t="s">
        <v>337</v>
      </c>
      <c r="G130" s="234"/>
      <c r="H130" s="238">
        <v>30</v>
      </c>
      <c r="I130" s="239"/>
      <c r="J130" s="234"/>
      <c r="K130" s="234"/>
      <c r="L130" s="240"/>
      <c r="M130" s="241"/>
      <c r="N130" s="242"/>
      <c r="O130" s="242"/>
      <c r="P130" s="242"/>
      <c r="Q130" s="242"/>
      <c r="R130" s="242"/>
      <c r="S130" s="242"/>
      <c r="T130" s="243"/>
      <c r="U130" s="13"/>
      <c r="V130" s="13"/>
      <c r="W130" s="13"/>
      <c r="X130" s="13"/>
      <c r="Y130" s="13"/>
      <c r="Z130" s="13"/>
      <c r="AA130" s="13"/>
      <c r="AB130" s="13"/>
      <c r="AC130" s="13"/>
      <c r="AD130" s="13"/>
      <c r="AE130" s="13"/>
      <c r="AT130" s="244" t="s">
        <v>127</v>
      </c>
      <c r="AU130" s="244" t="s">
        <v>85</v>
      </c>
      <c r="AV130" s="13" t="s">
        <v>85</v>
      </c>
      <c r="AW130" s="13" t="s">
        <v>31</v>
      </c>
      <c r="AX130" s="13" t="s">
        <v>75</v>
      </c>
      <c r="AY130" s="244" t="s">
        <v>118</v>
      </c>
    </row>
    <row r="131" s="14" customFormat="1">
      <c r="A131" s="14"/>
      <c r="B131" s="245"/>
      <c r="C131" s="246"/>
      <c r="D131" s="235" t="s">
        <v>127</v>
      </c>
      <c r="E131" s="247" t="s">
        <v>1</v>
      </c>
      <c r="F131" s="248" t="s">
        <v>134</v>
      </c>
      <c r="G131" s="246"/>
      <c r="H131" s="249">
        <v>514.64999999999998</v>
      </c>
      <c r="I131" s="250"/>
      <c r="J131" s="246"/>
      <c r="K131" s="246"/>
      <c r="L131" s="251"/>
      <c r="M131" s="252"/>
      <c r="N131" s="253"/>
      <c r="O131" s="253"/>
      <c r="P131" s="253"/>
      <c r="Q131" s="253"/>
      <c r="R131" s="253"/>
      <c r="S131" s="253"/>
      <c r="T131" s="254"/>
      <c r="U131" s="14"/>
      <c r="V131" s="14"/>
      <c r="W131" s="14"/>
      <c r="X131" s="14"/>
      <c r="Y131" s="14"/>
      <c r="Z131" s="14"/>
      <c r="AA131" s="14"/>
      <c r="AB131" s="14"/>
      <c r="AC131" s="14"/>
      <c r="AD131" s="14"/>
      <c r="AE131" s="14"/>
      <c r="AT131" s="255" t="s">
        <v>127</v>
      </c>
      <c r="AU131" s="255" t="s">
        <v>85</v>
      </c>
      <c r="AV131" s="14" t="s">
        <v>125</v>
      </c>
      <c r="AW131" s="14" t="s">
        <v>31</v>
      </c>
      <c r="AX131" s="14" t="s">
        <v>83</v>
      </c>
      <c r="AY131" s="255" t="s">
        <v>118</v>
      </c>
    </row>
    <row r="132" s="2" customFormat="1" ht="14.4" customHeight="1">
      <c r="A132" s="38"/>
      <c r="B132" s="39"/>
      <c r="C132" s="256" t="s">
        <v>125</v>
      </c>
      <c r="D132" s="256" t="s">
        <v>141</v>
      </c>
      <c r="E132" s="257" t="s">
        <v>154</v>
      </c>
      <c r="F132" s="258" t="s">
        <v>155</v>
      </c>
      <c r="G132" s="259" t="s">
        <v>156</v>
      </c>
      <c r="H132" s="260">
        <v>926.37</v>
      </c>
      <c r="I132" s="261"/>
      <c r="J132" s="262">
        <f>ROUND(I132*H132,2)</f>
        <v>0</v>
      </c>
      <c r="K132" s="263"/>
      <c r="L132" s="264"/>
      <c r="M132" s="265" t="s">
        <v>1</v>
      </c>
      <c r="N132" s="266" t="s">
        <v>40</v>
      </c>
      <c r="O132" s="91"/>
      <c r="P132" s="229">
        <f>O132*H132</f>
        <v>0</v>
      </c>
      <c r="Q132" s="229">
        <v>1</v>
      </c>
      <c r="R132" s="229">
        <f>Q132*H132</f>
        <v>926.37</v>
      </c>
      <c r="S132" s="229">
        <v>0</v>
      </c>
      <c r="T132" s="230">
        <f>S132*H132</f>
        <v>0</v>
      </c>
      <c r="U132" s="38"/>
      <c r="V132" s="38"/>
      <c r="W132" s="38"/>
      <c r="X132" s="38"/>
      <c r="Y132" s="38"/>
      <c r="Z132" s="38"/>
      <c r="AA132" s="38"/>
      <c r="AB132" s="38"/>
      <c r="AC132" s="38"/>
      <c r="AD132" s="38"/>
      <c r="AE132" s="38"/>
      <c r="AR132" s="231" t="s">
        <v>144</v>
      </c>
      <c r="AT132" s="231" t="s">
        <v>141</v>
      </c>
      <c r="AU132" s="231" t="s">
        <v>85</v>
      </c>
      <c r="AY132" s="17" t="s">
        <v>118</v>
      </c>
      <c r="BE132" s="232">
        <f>IF(N132="základní",J132,0)</f>
        <v>0</v>
      </c>
      <c r="BF132" s="232">
        <f>IF(N132="snížená",J132,0)</f>
        <v>0</v>
      </c>
      <c r="BG132" s="232">
        <f>IF(N132="zákl. přenesená",J132,0)</f>
        <v>0</v>
      </c>
      <c r="BH132" s="232">
        <f>IF(N132="sníž. přenesená",J132,0)</f>
        <v>0</v>
      </c>
      <c r="BI132" s="232">
        <f>IF(N132="nulová",J132,0)</f>
        <v>0</v>
      </c>
      <c r="BJ132" s="17" t="s">
        <v>83</v>
      </c>
      <c r="BK132" s="232">
        <f>ROUND(I132*H132,2)</f>
        <v>0</v>
      </c>
      <c r="BL132" s="17" t="s">
        <v>125</v>
      </c>
      <c r="BM132" s="231" t="s">
        <v>338</v>
      </c>
    </row>
    <row r="133" s="13" customFormat="1">
      <c r="A133" s="13"/>
      <c r="B133" s="233"/>
      <c r="C133" s="234"/>
      <c r="D133" s="235" t="s">
        <v>127</v>
      </c>
      <c r="E133" s="236" t="s">
        <v>1</v>
      </c>
      <c r="F133" s="237" t="s">
        <v>339</v>
      </c>
      <c r="G133" s="234"/>
      <c r="H133" s="238">
        <v>926.37</v>
      </c>
      <c r="I133" s="239"/>
      <c r="J133" s="234"/>
      <c r="K133" s="234"/>
      <c r="L133" s="240"/>
      <c r="M133" s="241"/>
      <c r="N133" s="242"/>
      <c r="O133" s="242"/>
      <c r="P133" s="242"/>
      <c r="Q133" s="242"/>
      <c r="R133" s="242"/>
      <c r="S133" s="242"/>
      <c r="T133" s="243"/>
      <c r="U133" s="13"/>
      <c r="V133" s="13"/>
      <c r="W133" s="13"/>
      <c r="X133" s="13"/>
      <c r="Y133" s="13"/>
      <c r="Z133" s="13"/>
      <c r="AA133" s="13"/>
      <c r="AB133" s="13"/>
      <c r="AC133" s="13"/>
      <c r="AD133" s="13"/>
      <c r="AE133" s="13"/>
      <c r="AT133" s="244" t="s">
        <v>127</v>
      </c>
      <c r="AU133" s="244" t="s">
        <v>85</v>
      </c>
      <c r="AV133" s="13" t="s">
        <v>85</v>
      </c>
      <c r="AW133" s="13" t="s">
        <v>31</v>
      </c>
      <c r="AX133" s="13" t="s">
        <v>75</v>
      </c>
      <c r="AY133" s="244" t="s">
        <v>118</v>
      </c>
    </row>
    <row r="134" s="14" customFormat="1">
      <c r="A134" s="14"/>
      <c r="B134" s="245"/>
      <c r="C134" s="246"/>
      <c r="D134" s="235" t="s">
        <v>127</v>
      </c>
      <c r="E134" s="247" t="s">
        <v>1</v>
      </c>
      <c r="F134" s="248" t="s">
        <v>134</v>
      </c>
      <c r="G134" s="246"/>
      <c r="H134" s="249">
        <v>926.37</v>
      </c>
      <c r="I134" s="250"/>
      <c r="J134" s="246"/>
      <c r="K134" s="246"/>
      <c r="L134" s="251"/>
      <c r="M134" s="252"/>
      <c r="N134" s="253"/>
      <c r="O134" s="253"/>
      <c r="P134" s="253"/>
      <c r="Q134" s="253"/>
      <c r="R134" s="253"/>
      <c r="S134" s="253"/>
      <c r="T134" s="254"/>
      <c r="U134" s="14"/>
      <c r="V134" s="14"/>
      <c r="W134" s="14"/>
      <c r="X134" s="14"/>
      <c r="Y134" s="14"/>
      <c r="Z134" s="14"/>
      <c r="AA134" s="14"/>
      <c r="AB134" s="14"/>
      <c r="AC134" s="14"/>
      <c r="AD134" s="14"/>
      <c r="AE134" s="14"/>
      <c r="AT134" s="255" t="s">
        <v>127</v>
      </c>
      <c r="AU134" s="255" t="s">
        <v>85</v>
      </c>
      <c r="AV134" s="14" t="s">
        <v>125</v>
      </c>
      <c r="AW134" s="14" t="s">
        <v>31</v>
      </c>
      <c r="AX134" s="14" t="s">
        <v>83</v>
      </c>
      <c r="AY134" s="255" t="s">
        <v>118</v>
      </c>
    </row>
    <row r="135" s="2" customFormat="1" ht="167.1" customHeight="1">
      <c r="A135" s="38"/>
      <c r="B135" s="39"/>
      <c r="C135" s="219" t="s">
        <v>119</v>
      </c>
      <c r="D135" s="219" t="s">
        <v>121</v>
      </c>
      <c r="E135" s="220" t="s">
        <v>160</v>
      </c>
      <c r="F135" s="221" t="s">
        <v>161</v>
      </c>
      <c r="G135" s="222" t="s">
        <v>162</v>
      </c>
      <c r="H135" s="223">
        <v>10</v>
      </c>
      <c r="I135" s="224"/>
      <c r="J135" s="225">
        <f>ROUND(I135*H135,2)</f>
        <v>0</v>
      </c>
      <c r="K135" s="226"/>
      <c r="L135" s="44"/>
      <c r="M135" s="227" t="s">
        <v>1</v>
      </c>
      <c r="N135" s="228" t="s">
        <v>40</v>
      </c>
      <c r="O135" s="91"/>
      <c r="P135" s="229">
        <f>O135*H135</f>
        <v>0</v>
      </c>
      <c r="Q135" s="229">
        <v>0</v>
      </c>
      <c r="R135" s="229">
        <f>Q135*H135</f>
        <v>0</v>
      </c>
      <c r="S135" s="229">
        <v>0</v>
      </c>
      <c r="T135" s="230">
        <f>S135*H135</f>
        <v>0</v>
      </c>
      <c r="U135" s="38"/>
      <c r="V135" s="38"/>
      <c r="W135" s="38"/>
      <c r="X135" s="38"/>
      <c r="Y135" s="38"/>
      <c r="Z135" s="38"/>
      <c r="AA135" s="38"/>
      <c r="AB135" s="38"/>
      <c r="AC135" s="38"/>
      <c r="AD135" s="38"/>
      <c r="AE135" s="38"/>
      <c r="AR135" s="231" t="s">
        <v>125</v>
      </c>
      <c r="AT135" s="231" t="s">
        <v>121</v>
      </c>
      <c r="AU135" s="231" t="s">
        <v>85</v>
      </c>
      <c r="AY135" s="17" t="s">
        <v>118</v>
      </c>
      <c r="BE135" s="232">
        <f>IF(N135="základní",J135,0)</f>
        <v>0</v>
      </c>
      <c r="BF135" s="232">
        <f>IF(N135="snížená",J135,0)</f>
        <v>0</v>
      </c>
      <c r="BG135" s="232">
        <f>IF(N135="zákl. přenesená",J135,0)</f>
        <v>0</v>
      </c>
      <c r="BH135" s="232">
        <f>IF(N135="sníž. přenesená",J135,0)</f>
        <v>0</v>
      </c>
      <c r="BI135" s="232">
        <f>IF(N135="nulová",J135,0)</f>
        <v>0</v>
      </c>
      <c r="BJ135" s="17" t="s">
        <v>83</v>
      </c>
      <c r="BK135" s="232">
        <f>ROUND(I135*H135,2)</f>
        <v>0</v>
      </c>
      <c r="BL135" s="17" t="s">
        <v>125</v>
      </c>
      <c r="BM135" s="231" t="s">
        <v>340</v>
      </c>
    </row>
    <row r="136" s="13" customFormat="1">
      <c r="A136" s="13"/>
      <c r="B136" s="233"/>
      <c r="C136" s="234"/>
      <c r="D136" s="235" t="s">
        <v>127</v>
      </c>
      <c r="E136" s="236" t="s">
        <v>1</v>
      </c>
      <c r="F136" s="237" t="s">
        <v>341</v>
      </c>
      <c r="G136" s="234"/>
      <c r="H136" s="238">
        <v>10</v>
      </c>
      <c r="I136" s="239"/>
      <c r="J136" s="234"/>
      <c r="K136" s="234"/>
      <c r="L136" s="240"/>
      <c r="M136" s="241"/>
      <c r="N136" s="242"/>
      <c r="O136" s="242"/>
      <c r="P136" s="242"/>
      <c r="Q136" s="242"/>
      <c r="R136" s="242"/>
      <c r="S136" s="242"/>
      <c r="T136" s="243"/>
      <c r="U136" s="13"/>
      <c r="V136" s="13"/>
      <c r="W136" s="13"/>
      <c r="X136" s="13"/>
      <c r="Y136" s="13"/>
      <c r="Z136" s="13"/>
      <c r="AA136" s="13"/>
      <c r="AB136" s="13"/>
      <c r="AC136" s="13"/>
      <c r="AD136" s="13"/>
      <c r="AE136" s="13"/>
      <c r="AT136" s="244" t="s">
        <v>127</v>
      </c>
      <c r="AU136" s="244" t="s">
        <v>85</v>
      </c>
      <c r="AV136" s="13" t="s">
        <v>85</v>
      </c>
      <c r="AW136" s="13" t="s">
        <v>31</v>
      </c>
      <c r="AX136" s="13" t="s">
        <v>75</v>
      </c>
      <c r="AY136" s="244" t="s">
        <v>118</v>
      </c>
    </row>
    <row r="137" s="14" customFormat="1">
      <c r="A137" s="14"/>
      <c r="B137" s="245"/>
      <c r="C137" s="246"/>
      <c r="D137" s="235" t="s">
        <v>127</v>
      </c>
      <c r="E137" s="247" t="s">
        <v>1</v>
      </c>
      <c r="F137" s="248" t="s">
        <v>134</v>
      </c>
      <c r="G137" s="246"/>
      <c r="H137" s="249">
        <v>10</v>
      </c>
      <c r="I137" s="250"/>
      <c r="J137" s="246"/>
      <c r="K137" s="246"/>
      <c r="L137" s="251"/>
      <c r="M137" s="252"/>
      <c r="N137" s="253"/>
      <c r="O137" s="253"/>
      <c r="P137" s="253"/>
      <c r="Q137" s="253"/>
      <c r="R137" s="253"/>
      <c r="S137" s="253"/>
      <c r="T137" s="254"/>
      <c r="U137" s="14"/>
      <c r="V137" s="14"/>
      <c r="W137" s="14"/>
      <c r="X137" s="14"/>
      <c r="Y137" s="14"/>
      <c r="Z137" s="14"/>
      <c r="AA137" s="14"/>
      <c r="AB137" s="14"/>
      <c r="AC137" s="14"/>
      <c r="AD137" s="14"/>
      <c r="AE137" s="14"/>
      <c r="AT137" s="255" t="s">
        <v>127</v>
      </c>
      <c r="AU137" s="255" t="s">
        <v>85</v>
      </c>
      <c r="AV137" s="14" t="s">
        <v>125</v>
      </c>
      <c r="AW137" s="14" t="s">
        <v>31</v>
      </c>
      <c r="AX137" s="14" t="s">
        <v>83</v>
      </c>
      <c r="AY137" s="255" t="s">
        <v>118</v>
      </c>
    </row>
    <row r="138" s="2" customFormat="1" ht="14.4" customHeight="1">
      <c r="A138" s="38"/>
      <c r="B138" s="39"/>
      <c r="C138" s="256" t="s">
        <v>153</v>
      </c>
      <c r="D138" s="256" t="s">
        <v>141</v>
      </c>
      <c r="E138" s="257" t="s">
        <v>165</v>
      </c>
      <c r="F138" s="258" t="s">
        <v>166</v>
      </c>
      <c r="G138" s="259" t="s">
        <v>162</v>
      </c>
      <c r="H138" s="260">
        <v>10</v>
      </c>
      <c r="I138" s="261"/>
      <c r="J138" s="262">
        <f>ROUND(I138*H138,2)</f>
        <v>0</v>
      </c>
      <c r="K138" s="263"/>
      <c r="L138" s="264"/>
      <c r="M138" s="265" t="s">
        <v>1</v>
      </c>
      <c r="N138" s="266" t="s">
        <v>40</v>
      </c>
      <c r="O138" s="91"/>
      <c r="P138" s="229">
        <f>O138*H138</f>
        <v>0</v>
      </c>
      <c r="Q138" s="229">
        <v>0</v>
      </c>
      <c r="R138" s="229">
        <f>Q138*H138</f>
        <v>0</v>
      </c>
      <c r="S138" s="229">
        <v>0</v>
      </c>
      <c r="T138" s="230">
        <f>S138*H138</f>
        <v>0</v>
      </c>
      <c r="U138" s="38"/>
      <c r="V138" s="38"/>
      <c r="W138" s="38"/>
      <c r="X138" s="38"/>
      <c r="Y138" s="38"/>
      <c r="Z138" s="38"/>
      <c r="AA138" s="38"/>
      <c r="AB138" s="38"/>
      <c r="AC138" s="38"/>
      <c r="AD138" s="38"/>
      <c r="AE138" s="38"/>
      <c r="AR138" s="231" t="s">
        <v>144</v>
      </c>
      <c r="AT138" s="231" t="s">
        <v>141</v>
      </c>
      <c r="AU138" s="231" t="s">
        <v>85</v>
      </c>
      <c r="AY138" s="17" t="s">
        <v>118</v>
      </c>
      <c r="BE138" s="232">
        <f>IF(N138="základní",J138,0)</f>
        <v>0</v>
      </c>
      <c r="BF138" s="232">
        <f>IF(N138="snížená",J138,0)</f>
        <v>0</v>
      </c>
      <c r="BG138" s="232">
        <f>IF(N138="zákl. přenesená",J138,0)</f>
        <v>0</v>
      </c>
      <c r="BH138" s="232">
        <f>IF(N138="sníž. přenesená",J138,0)</f>
        <v>0</v>
      </c>
      <c r="BI138" s="232">
        <f>IF(N138="nulová",J138,0)</f>
        <v>0</v>
      </c>
      <c r="BJ138" s="17" t="s">
        <v>83</v>
      </c>
      <c r="BK138" s="232">
        <f>ROUND(I138*H138,2)</f>
        <v>0</v>
      </c>
      <c r="BL138" s="17" t="s">
        <v>125</v>
      </c>
      <c r="BM138" s="231" t="s">
        <v>342</v>
      </c>
    </row>
    <row r="139" s="15" customFormat="1">
      <c r="A139" s="15"/>
      <c r="B139" s="267"/>
      <c r="C139" s="268"/>
      <c r="D139" s="235" t="s">
        <v>127</v>
      </c>
      <c r="E139" s="269" t="s">
        <v>1</v>
      </c>
      <c r="F139" s="270" t="s">
        <v>168</v>
      </c>
      <c r="G139" s="268"/>
      <c r="H139" s="269" t="s">
        <v>1</v>
      </c>
      <c r="I139" s="271"/>
      <c r="J139" s="268"/>
      <c r="K139" s="268"/>
      <c r="L139" s="272"/>
      <c r="M139" s="273"/>
      <c r="N139" s="274"/>
      <c r="O139" s="274"/>
      <c r="P139" s="274"/>
      <c r="Q139" s="274"/>
      <c r="R139" s="274"/>
      <c r="S139" s="274"/>
      <c r="T139" s="275"/>
      <c r="U139" s="15"/>
      <c r="V139" s="15"/>
      <c r="W139" s="15"/>
      <c r="X139" s="15"/>
      <c r="Y139" s="15"/>
      <c r="Z139" s="15"/>
      <c r="AA139" s="15"/>
      <c r="AB139" s="15"/>
      <c r="AC139" s="15"/>
      <c r="AD139" s="15"/>
      <c r="AE139" s="15"/>
      <c r="AT139" s="276" t="s">
        <v>127</v>
      </c>
      <c r="AU139" s="276" t="s">
        <v>85</v>
      </c>
      <c r="AV139" s="15" t="s">
        <v>83</v>
      </c>
      <c r="AW139" s="15" t="s">
        <v>31</v>
      </c>
      <c r="AX139" s="15" t="s">
        <v>75</v>
      </c>
      <c r="AY139" s="276" t="s">
        <v>118</v>
      </c>
    </row>
    <row r="140" s="13" customFormat="1">
      <c r="A140" s="13"/>
      <c r="B140" s="233"/>
      <c r="C140" s="234"/>
      <c r="D140" s="235" t="s">
        <v>127</v>
      </c>
      <c r="E140" s="236" t="s">
        <v>1</v>
      </c>
      <c r="F140" s="237" t="s">
        <v>177</v>
      </c>
      <c r="G140" s="234"/>
      <c r="H140" s="238">
        <v>10</v>
      </c>
      <c r="I140" s="239"/>
      <c r="J140" s="234"/>
      <c r="K140" s="234"/>
      <c r="L140" s="240"/>
      <c r="M140" s="241"/>
      <c r="N140" s="242"/>
      <c r="O140" s="242"/>
      <c r="P140" s="242"/>
      <c r="Q140" s="242"/>
      <c r="R140" s="242"/>
      <c r="S140" s="242"/>
      <c r="T140" s="243"/>
      <c r="U140" s="13"/>
      <c r="V140" s="13"/>
      <c r="W140" s="13"/>
      <c r="X140" s="13"/>
      <c r="Y140" s="13"/>
      <c r="Z140" s="13"/>
      <c r="AA140" s="13"/>
      <c r="AB140" s="13"/>
      <c r="AC140" s="13"/>
      <c r="AD140" s="13"/>
      <c r="AE140" s="13"/>
      <c r="AT140" s="244" t="s">
        <v>127</v>
      </c>
      <c r="AU140" s="244" t="s">
        <v>85</v>
      </c>
      <c r="AV140" s="13" t="s">
        <v>85</v>
      </c>
      <c r="AW140" s="13" t="s">
        <v>31</v>
      </c>
      <c r="AX140" s="13" t="s">
        <v>75</v>
      </c>
      <c r="AY140" s="244" t="s">
        <v>118</v>
      </c>
    </row>
    <row r="141" s="14" customFormat="1">
      <c r="A141" s="14"/>
      <c r="B141" s="245"/>
      <c r="C141" s="246"/>
      <c r="D141" s="235" t="s">
        <v>127</v>
      </c>
      <c r="E141" s="247" t="s">
        <v>1</v>
      </c>
      <c r="F141" s="248" t="s">
        <v>134</v>
      </c>
      <c r="G141" s="246"/>
      <c r="H141" s="249">
        <v>10</v>
      </c>
      <c r="I141" s="250"/>
      <c r="J141" s="246"/>
      <c r="K141" s="246"/>
      <c r="L141" s="251"/>
      <c r="M141" s="252"/>
      <c r="N141" s="253"/>
      <c r="O141" s="253"/>
      <c r="P141" s="253"/>
      <c r="Q141" s="253"/>
      <c r="R141" s="253"/>
      <c r="S141" s="253"/>
      <c r="T141" s="254"/>
      <c r="U141" s="14"/>
      <c r="V141" s="14"/>
      <c r="W141" s="14"/>
      <c r="X141" s="14"/>
      <c r="Y141" s="14"/>
      <c r="Z141" s="14"/>
      <c r="AA141" s="14"/>
      <c r="AB141" s="14"/>
      <c r="AC141" s="14"/>
      <c r="AD141" s="14"/>
      <c r="AE141" s="14"/>
      <c r="AT141" s="255" t="s">
        <v>127</v>
      </c>
      <c r="AU141" s="255" t="s">
        <v>85</v>
      </c>
      <c r="AV141" s="14" t="s">
        <v>125</v>
      </c>
      <c r="AW141" s="14" t="s">
        <v>31</v>
      </c>
      <c r="AX141" s="14" t="s">
        <v>83</v>
      </c>
      <c r="AY141" s="255" t="s">
        <v>118</v>
      </c>
    </row>
    <row r="142" s="2" customFormat="1" ht="101.25" customHeight="1">
      <c r="A142" s="38"/>
      <c r="B142" s="39"/>
      <c r="C142" s="219" t="s">
        <v>159</v>
      </c>
      <c r="D142" s="219" t="s">
        <v>121</v>
      </c>
      <c r="E142" s="220" t="s">
        <v>171</v>
      </c>
      <c r="F142" s="221" t="s">
        <v>172</v>
      </c>
      <c r="G142" s="222" t="s">
        <v>173</v>
      </c>
      <c r="H142" s="223">
        <v>480</v>
      </c>
      <c r="I142" s="224"/>
      <c r="J142" s="225">
        <f>ROUND(I142*H142,2)</f>
        <v>0</v>
      </c>
      <c r="K142" s="226"/>
      <c r="L142" s="44"/>
      <c r="M142" s="227" t="s">
        <v>1</v>
      </c>
      <c r="N142" s="228" t="s">
        <v>40</v>
      </c>
      <c r="O142" s="91"/>
      <c r="P142" s="229">
        <f>O142*H142</f>
        <v>0</v>
      </c>
      <c r="Q142" s="229">
        <v>0</v>
      </c>
      <c r="R142" s="229">
        <f>Q142*H142</f>
        <v>0</v>
      </c>
      <c r="S142" s="229">
        <v>0</v>
      </c>
      <c r="T142" s="230">
        <f>S142*H142</f>
        <v>0</v>
      </c>
      <c r="U142" s="38"/>
      <c r="V142" s="38"/>
      <c r="W142" s="38"/>
      <c r="X142" s="38"/>
      <c r="Y142" s="38"/>
      <c r="Z142" s="38"/>
      <c r="AA142" s="38"/>
      <c r="AB142" s="38"/>
      <c r="AC142" s="38"/>
      <c r="AD142" s="38"/>
      <c r="AE142" s="38"/>
      <c r="AR142" s="231" t="s">
        <v>125</v>
      </c>
      <c r="AT142" s="231" t="s">
        <v>121</v>
      </c>
      <c r="AU142" s="231" t="s">
        <v>85</v>
      </c>
      <c r="AY142" s="17" t="s">
        <v>118</v>
      </c>
      <c r="BE142" s="232">
        <f>IF(N142="základní",J142,0)</f>
        <v>0</v>
      </c>
      <c r="BF142" s="232">
        <f>IF(N142="snížená",J142,0)</f>
        <v>0</v>
      </c>
      <c r="BG142" s="232">
        <f>IF(N142="zákl. přenesená",J142,0)</f>
        <v>0</v>
      </c>
      <c r="BH142" s="232">
        <f>IF(N142="sníž. přenesená",J142,0)</f>
        <v>0</v>
      </c>
      <c r="BI142" s="232">
        <f>IF(N142="nulová",J142,0)</f>
        <v>0</v>
      </c>
      <c r="BJ142" s="17" t="s">
        <v>83</v>
      </c>
      <c r="BK142" s="232">
        <f>ROUND(I142*H142,2)</f>
        <v>0</v>
      </c>
      <c r="BL142" s="17" t="s">
        <v>125</v>
      </c>
      <c r="BM142" s="231" t="s">
        <v>343</v>
      </c>
    </row>
    <row r="143" s="13" customFormat="1">
      <c r="A143" s="13"/>
      <c r="B143" s="233"/>
      <c r="C143" s="234"/>
      <c r="D143" s="235" t="s">
        <v>127</v>
      </c>
      <c r="E143" s="236" t="s">
        <v>1</v>
      </c>
      <c r="F143" s="237" t="s">
        <v>344</v>
      </c>
      <c r="G143" s="234"/>
      <c r="H143" s="238">
        <v>400</v>
      </c>
      <c r="I143" s="239"/>
      <c r="J143" s="234"/>
      <c r="K143" s="234"/>
      <c r="L143" s="240"/>
      <c r="M143" s="241"/>
      <c r="N143" s="242"/>
      <c r="O143" s="242"/>
      <c r="P143" s="242"/>
      <c r="Q143" s="242"/>
      <c r="R143" s="242"/>
      <c r="S143" s="242"/>
      <c r="T143" s="243"/>
      <c r="U143" s="13"/>
      <c r="V143" s="13"/>
      <c r="W143" s="13"/>
      <c r="X143" s="13"/>
      <c r="Y143" s="13"/>
      <c r="Z143" s="13"/>
      <c r="AA143" s="13"/>
      <c r="AB143" s="13"/>
      <c r="AC143" s="13"/>
      <c r="AD143" s="13"/>
      <c r="AE143" s="13"/>
      <c r="AT143" s="244" t="s">
        <v>127</v>
      </c>
      <c r="AU143" s="244" t="s">
        <v>85</v>
      </c>
      <c r="AV143" s="13" t="s">
        <v>85</v>
      </c>
      <c r="AW143" s="13" t="s">
        <v>31</v>
      </c>
      <c r="AX143" s="13" t="s">
        <v>75</v>
      </c>
      <c r="AY143" s="244" t="s">
        <v>118</v>
      </c>
    </row>
    <row r="144" s="13" customFormat="1">
      <c r="A144" s="13"/>
      <c r="B144" s="233"/>
      <c r="C144" s="234"/>
      <c r="D144" s="235" t="s">
        <v>127</v>
      </c>
      <c r="E144" s="236" t="s">
        <v>1</v>
      </c>
      <c r="F144" s="237" t="s">
        <v>176</v>
      </c>
      <c r="G144" s="234"/>
      <c r="H144" s="238">
        <v>80</v>
      </c>
      <c r="I144" s="239"/>
      <c r="J144" s="234"/>
      <c r="K144" s="234"/>
      <c r="L144" s="240"/>
      <c r="M144" s="241"/>
      <c r="N144" s="242"/>
      <c r="O144" s="242"/>
      <c r="P144" s="242"/>
      <c r="Q144" s="242"/>
      <c r="R144" s="242"/>
      <c r="S144" s="242"/>
      <c r="T144" s="243"/>
      <c r="U144" s="13"/>
      <c r="V144" s="13"/>
      <c r="W144" s="13"/>
      <c r="X144" s="13"/>
      <c r="Y144" s="13"/>
      <c r="Z144" s="13"/>
      <c r="AA144" s="13"/>
      <c r="AB144" s="13"/>
      <c r="AC144" s="13"/>
      <c r="AD144" s="13"/>
      <c r="AE144" s="13"/>
      <c r="AT144" s="244" t="s">
        <v>127</v>
      </c>
      <c r="AU144" s="244" t="s">
        <v>85</v>
      </c>
      <c r="AV144" s="13" t="s">
        <v>85</v>
      </c>
      <c r="AW144" s="13" t="s">
        <v>31</v>
      </c>
      <c r="AX144" s="13" t="s">
        <v>75</v>
      </c>
      <c r="AY144" s="244" t="s">
        <v>118</v>
      </c>
    </row>
    <row r="145" s="14" customFormat="1">
      <c r="A145" s="14"/>
      <c r="B145" s="245"/>
      <c r="C145" s="246"/>
      <c r="D145" s="235" t="s">
        <v>127</v>
      </c>
      <c r="E145" s="247" t="s">
        <v>1</v>
      </c>
      <c r="F145" s="248" t="s">
        <v>134</v>
      </c>
      <c r="G145" s="246"/>
      <c r="H145" s="249">
        <v>480</v>
      </c>
      <c r="I145" s="250"/>
      <c r="J145" s="246"/>
      <c r="K145" s="246"/>
      <c r="L145" s="251"/>
      <c r="M145" s="252"/>
      <c r="N145" s="253"/>
      <c r="O145" s="253"/>
      <c r="P145" s="253"/>
      <c r="Q145" s="253"/>
      <c r="R145" s="253"/>
      <c r="S145" s="253"/>
      <c r="T145" s="254"/>
      <c r="U145" s="14"/>
      <c r="V145" s="14"/>
      <c r="W145" s="14"/>
      <c r="X145" s="14"/>
      <c r="Y145" s="14"/>
      <c r="Z145" s="14"/>
      <c r="AA145" s="14"/>
      <c r="AB145" s="14"/>
      <c r="AC145" s="14"/>
      <c r="AD145" s="14"/>
      <c r="AE145" s="14"/>
      <c r="AT145" s="255" t="s">
        <v>127</v>
      </c>
      <c r="AU145" s="255" t="s">
        <v>85</v>
      </c>
      <c r="AV145" s="14" t="s">
        <v>125</v>
      </c>
      <c r="AW145" s="14" t="s">
        <v>31</v>
      </c>
      <c r="AX145" s="14" t="s">
        <v>83</v>
      </c>
      <c r="AY145" s="255" t="s">
        <v>118</v>
      </c>
    </row>
    <row r="146" s="2" customFormat="1" ht="14.4" customHeight="1">
      <c r="A146" s="38"/>
      <c r="B146" s="39"/>
      <c r="C146" s="256" t="s">
        <v>144</v>
      </c>
      <c r="D146" s="256" t="s">
        <v>141</v>
      </c>
      <c r="E146" s="257" t="s">
        <v>186</v>
      </c>
      <c r="F146" s="258" t="s">
        <v>187</v>
      </c>
      <c r="G146" s="259" t="s">
        <v>173</v>
      </c>
      <c r="H146" s="260">
        <v>400</v>
      </c>
      <c r="I146" s="261"/>
      <c r="J146" s="262">
        <f>ROUND(I146*H146,2)</f>
        <v>0</v>
      </c>
      <c r="K146" s="263"/>
      <c r="L146" s="264"/>
      <c r="M146" s="265" t="s">
        <v>1</v>
      </c>
      <c r="N146" s="266" t="s">
        <v>40</v>
      </c>
      <c r="O146" s="91"/>
      <c r="P146" s="229">
        <f>O146*H146</f>
        <v>0</v>
      </c>
      <c r="Q146" s="229">
        <v>0</v>
      </c>
      <c r="R146" s="229">
        <f>Q146*H146</f>
        <v>0</v>
      </c>
      <c r="S146" s="229">
        <v>0</v>
      </c>
      <c r="T146" s="230">
        <f>S146*H146</f>
        <v>0</v>
      </c>
      <c r="U146" s="38"/>
      <c r="V146" s="38"/>
      <c r="W146" s="38"/>
      <c r="X146" s="38"/>
      <c r="Y146" s="38"/>
      <c r="Z146" s="38"/>
      <c r="AA146" s="38"/>
      <c r="AB146" s="38"/>
      <c r="AC146" s="38"/>
      <c r="AD146" s="38"/>
      <c r="AE146" s="38"/>
      <c r="AR146" s="231" t="s">
        <v>144</v>
      </c>
      <c r="AT146" s="231" t="s">
        <v>141</v>
      </c>
      <c r="AU146" s="231" t="s">
        <v>85</v>
      </c>
      <c r="AY146" s="17" t="s">
        <v>118</v>
      </c>
      <c r="BE146" s="232">
        <f>IF(N146="základní",J146,0)</f>
        <v>0</v>
      </c>
      <c r="BF146" s="232">
        <f>IF(N146="snížená",J146,0)</f>
        <v>0</v>
      </c>
      <c r="BG146" s="232">
        <f>IF(N146="zákl. přenesená",J146,0)</f>
        <v>0</v>
      </c>
      <c r="BH146" s="232">
        <f>IF(N146="sníž. přenesená",J146,0)</f>
        <v>0</v>
      </c>
      <c r="BI146" s="232">
        <f>IF(N146="nulová",J146,0)</f>
        <v>0</v>
      </c>
      <c r="BJ146" s="17" t="s">
        <v>83</v>
      </c>
      <c r="BK146" s="232">
        <f>ROUND(I146*H146,2)</f>
        <v>0</v>
      </c>
      <c r="BL146" s="17" t="s">
        <v>125</v>
      </c>
      <c r="BM146" s="231" t="s">
        <v>345</v>
      </c>
    </row>
    <row r="147" s="15" customFormat="1">
      <c r="A147" s="15"/>
      <c r="B147" s="267"/>
      <c r="C147" s="268"/>
      <c r="D147" s="235" t="s">
        <v>127</v>
      </c>
      <c r="E147" s="269" t="s">
        <v>1</v>
      </c>
      <c r="F147" s="270" t="s">
        <v>168</v>
      </c>
      <c r="G147" s="268"/>
      <c r="H147" s="269" t="s">
        <v>1</v>
      </c>
      <c r="I147" s="271"/>
      <c r="J147" s="268"/>
      <c r="K147" s="268"/>
      <c r="L147" s="272"/>
      <c r="M147" s="273"/>
      <c r="N147" s="274"/>
      <c r="O147" s="274"/>
      <c r="P147" s="274"/>
      <c r="Q147" s="274"/>
      <c r="R147" s="274"/>
      <c r="S147" s="274"/>
      <c r="T147" s="275"/>
      <c r="U147" s="15"/>
      <c r="V147" s="15"/>
      <c r="W147" s="15"/>
      <c r="X147" s="15"/>
      <c r="Y147" s="15"/>
      <c r="Z147" s="15"/>
      <c r="AA147" s="15"/>
      <c r="AB147" s="15"/>
      <c r="AC147" s="15"/>
      <c r="AD147" s="15"/>
      <c r="AE147" s="15"/>
      <c r="AT147" s="276" t="s">
        <v>127</v>
      </c>
      <c r="AU147" s="276" t="s">
        <v>85</v>
      </c>
      <c r="AV147" s="15" t="s">
        <v>83</v>
      </c>
      <c r="AW147" s="15" t="s">
        <v>31</v>
      </c>
      <c r="AX147" s="15" t="s">
        <v>75</v>
      </c>
      <c r="AY147" s="276" t="s">
        <v>118</v>
      </c>
    </row>
    <row r="148" s="13" customFormat="1">
      <c r="A148" s="13"/>
      <c r="B148" s="233"/>
      <c r="C148" s="234"/>
      <c r="D148" s="235" t="s">
        <v>127</v>
      </c>
      <c r="E148" s="236" t="s">
        <v>1</v>
      </c>
      <c r="F148" s="237" t="s">
        <v>346</v>
      </c>
      <c r="G148" s="234"/>
      <c r="H148" s="238">
        <v>400</v>
      </c>
      <c r="I148" s="239"/>
      <c r="J148" s="234"/>
      <c r="K148" s="234"/>
      <c r="L148" s="240"/>
      <c r="M148" s="241"/>
      <c r="N148" s="242"/>
      <c r="O148" s="242"/>
      <c r="P148" s="242"/>
      <c r="Q148" s="242"/>
      <c r="R148" s="242"/>
      <c r="S148" s="242"/>
      <c r="T148" s="243"/>
      <c r="U148" s="13"/>
      <c r="V148" s="13"/>
      <c r="W148" s="13"/>
      <c r="X148" s="13"/>
      <c r="Y148" s="13"/>
      <c r="Z148" s="13"/>
      <c r="AA148" s="13"/>
      <c r="AB148" s="13"/>
      <c r="AC148" s="13"/>
      <c r="AD148" s="13"/>
      <c r="AE148" s="13"/>
      <c r="AT148" s="244" t="s">
        <v>127</v>
      </c>
      <c r="AU148" s="244" t="s">
        <v>85</v>
      </c>
      <c r="AV148" s="13" t="s">
        <v>85</v>
      </c>
      <c r="AW148" s="13" t="s">
        <v>31</v>
      </c>
      <c r="AX148" s="13" t="s">
        <v>75</v>
      </c>
      <c r="AY148" s="244" t="s">
        <v>118</v>
      </c>
    </row>
    <row r="149" s="14" customFormat="1">
      <c r="A149" s="14"/>
      <c r="B149" s="245"/>
      <c r="C149" s="246"/>
      <c r="D149" s="235" t="s">
        <v>127</v>
      </c>
      <c r="E149" s="247" t="s">
        <v>1</v>
      </c>
      <c r="F149" s="248" t="s">
        <v>134</v>
      </c>
      <c r="G149" s="246"/>
      <c r="H149" s="249">
        <v>400</v>
      </c>
      <c r="I149" s="250"/>
      <c r="J149" s="246"/>
      <c r="K149" s="246"/>
      <c r="L149" s="251"/>
      <c r="M149" s="252"/>
      <c r="N149" s="253"/>
      <c r="O149" s="253"/>
      <c r="P149" s="253"/>
      <c r="Q149" s="253"/>
      <c r="R149" s="253"/>
      <c r="S149" s="253"/>
      <c r="T149" s="254"/>
      <c r="U149" s="14"/>
      <c r="V149" s="14"/>
      <c r="W149" s="14"/>
      <c r="X149" s="14"/>
      <c r="Y149" s="14"/>
      <c r="Z149" s="14"/>
      <c r="AA149" s="14"/>
      <c r="AB149" s="14"/>
      <c r="AC149" s="14"/>
      <c r="AD149" s="14"/>
      <c r="AE149" s="14"/>
      <c r="AT149" s="255" t="s">
        <v>127</v>
      </c>
      <c r="AU149" s="255" t="s">
        <v>85</v>
      </c>
      <c r="AV149" s="14" t="s">
        <v>125</v>
      </c>
      <c r="AW149" s="14" t="s">
        <v>31</v>
      </c>
      <c r="AX149" s="14" t="s">
        <v>83</v>
      </c>
      <c r="AY149" s="255" t="s">
        <v>118</v>
      </c>
    </row>
    <row r="150" s="2" customFormat="1" ht="14.4" customHeight="1">
      <c r="A150" s="38"/>
      <c r="B150" s="39"/>
      <c r="C150" s="256" t="s">
        <v>170</v>
      </c>
      <c r="D150" s="256" t="s">
        <v>141</v>
      </c>
      <c r="E150" s="257" t="s">
        <v>202</v>
      </c>
      <c r="F150" s="258" t="s">
        <v>203</v>
      </c>
      <c r="G150" s="259" t="s">
        <v>162</v>
      </c>
      <c r="H150" s="260">
        <v>16</v>
      </c>
      <c r="I150" s="261"/>
      <c r="J150" s="262">
        <f>ROUND(I150*H150,2)</f>
        <v>0</v>
      </c>
      <c r="K150" s="263"/>
      <c r="L150" s="264"/>
      <c r="M150" s="265" t="s">
        <v>1</v>
      </c>
      <c r="N150" s="266" t="s">
        <v>40</v>
      </c>
      <c r="O150" s="91"/>
      <c r="P150" s="229">
        <f>O150*H150</f>
        <v>0</v>
      </c>
      <c r="Q150" s="229">
        <v>0.34114</v>
      </c>
      <c r="R150" s="229">
        <f>Q150*H150</f>
        <v>5.45824</v>
      </c>
      <c r="S150" s="229">
        <v>0</v>
      </c>
      <c r="T150" s="230">
        <f>S150*H150</f>
        <v>0</v>
      </c>
      <c r="U150" s="38"/>
      <c r="V150" s="38"/>
      <c r="W150" s="38"/>
      <c r="X150" s="38"/>
      <c r="Y150" s="38"/>
      <c r="Z150" s="38"/>
      <c r="AA150" s="38"/>
      <c r="AB150" s="38"/>
      <c r="AC150" s="38"/>
      <c r="AD150" s="38"/>
      <c r="AE150" s="38"/>
      <c r="AR150" s="231" t="s">
        <v>144</v>
      </c>
      <c r="AT150" s="231" t="s">
        <v>141</v>
      </c>
      <c r="AU150" s="231" t="s">
        <v>85</v>
      </c>
      <c r="AY150" s="17" t="s">
        <v>118</v>
      </c>
      <c r="BE150" s="232">
        <f>IF(N150="základní",J150,0)</f>
        <v>0</v>
      </c>
      <c r="BF150" s="232">
        <f>IF(N150="snížená",J150,0)</f>
        <v>0</v>
      </c>
      <c r="BG150" s="232">
        <f>IF(N150="zákl. přenesená",J150,0)</f>
        <v>0</v>
      </c>
      <c r="BH150" s="232">
        <f>IF(N150="sníž. přenesená",J150,0)</f>
        <v>0</v>
      </c>
      <c r="BI150" s="232">
        <f>IF(N150="nulová",J150,0)</f>
        <v>0</v>
      </c>
      <c r="BJ150" s="17" t="s">
        <v>83</v>
      </c>
      <c r="BK150" s="232">
        <f>ROUND(I150*H150,2)</f>
        <v>0</v>
      </c>
      <c r="BL150" s="17" t="s">
        <v>125</v>
      </c>
      <c r="BM150" s="231" t="s">
        <v>347</v>
      </c>
    </row>
    <row r="151" s="15" customFormat="1">
      <c r="A151" s="15"/>
      <c r="B151" s="267"/>
      <c r="C151" s="268"/>
      <c r="D151" s="235" t="s">
        <v>127</v>
      </c>
      <c r="E151" s="269" t="s">
        <v>1</v>
      </c>
      <c r="F151" s="270" t="s">
        <v>168</v>
      </c>
      <c r="G151" s="268"/>
      <c r="H151" s="269" t="s">
        <v>1</v>
      </c>
      <c r="I151" s="271"/>
      <c r="J151" s="268"/>
      <c r="K151" s="268"/>
      <c r="L151" s="272"/>
      <c r="M151" s="273"/>
      <c r="N151" s="274"/>
      <c r="O151" s="274"/>
      <c r="P151" s="274"/>
      <c r="Q151" s="274"/>
      <c r="R151" s="274"/>
      <c r="S151" s="274"/>
      <c r="T151" s="275"/>
      <c r="U151" s="15"/>
      <c r="V151" s="15"/>
      <c r="W151" s="15"/>
      <c r="X151" s="15"/>
      <c r="Y151" s="15"/>
      <c r="Z151" s="15"/>
      <c r="AA151" s="15"/>
      <c r="AB151" s="15"/>
      <c r="AC151" s="15"/>
      <c r="AD151" s="15"/>
      <c r="AE151" s="15"/>
      <c r="AT151" s="276" t="s">
        <v>127</v>
      </c>
      <c r="AU151" s="276" t="s">
        <v>85</v>
      </c>
      <c r="AV151" s="15" t="s">
        <v>83</v>
      </c>
      <c r="AW151" s="15" t="s">
        <v>31</v>
      </c>
      <c r="AX151" s="15" t="s">
        <v>75</v>
      </c>
      <c r="AY151" s="276" t="s">
        <v>118</v>
      </c>
    </row>
    <row r="152" s="13" customFormat="1">
      <c r="A152" s="13"/>
      <c r="B152" s="233"/>
      <c r="C152" s="234"/>
      <c r="D152" s="235" t="s">
        <v>127</v>
      </c>
      <c r="E152" s="236" t="s">
        <v>1</v>
      </c>
      <c r="F152" s="237" t="s">
        <v>205</v>
      </c>
      <c r="G152" s="234"/>
      <c r="H152" s="238">
        <v>16</v>
      </c>
      <c r="I152" s="239"/>
      <c r="J152" s="234"/>
      <c r="K152" s="234"/>
      <c r="L152" s="240"/>
      <c r="M152" s="241"/>
      <c r="N152" s="242"/>
      <c r="O152" s="242"/>
      <c r="P152" s="242"/>
      <c r="Q152" s="242"/>
      <c r="R152" s="242"/>
      <c r="S152" s="242"/>
      <c r="T152" s="243"/>
      <c r="U152" s="13"/>
      <c r="V152" s="13"/>
      <c r="W152" s="13"/>
      <c r="X152" s="13"/>
      <c r="Y152" s="13"/>
      <c r="Z152" s="13"/>
      <c r="AA152" s="13"/>
      <c r="AB152" s="13"/>
      <c r="AC152" s="13"/>
      <c r="AD152" s="13"/>
      <c r="AE152" s="13"/>
      <c r="AT152" s="244" t="s">
        <v>127</v>
      </c>
      <c r="AU152" s="244" t="s">
        <v>85</v>
      </c>
      <c r="AV152" s="13" t="s">
        <v>85</v>
      </c>
      <c r="AW152" s="13" t="s">
        <v>31</v>
      </c>
      <c r="AX152" s="13" t="s">
        <v>75</v>
      </c>
      <c r="AY152" s="244" t="s">
        <v>118</v>
      </c>
    </row>
    <row r="153" s="14" customFormat="1">
      <c r="A153" s="14"/>
      <c r="B153" s="245"/>
      <c r="C153" s="246"/>
      <c r="D153" s="235" t="s">
        <v>127</v>
      </c>
      <c r="E153" s="247" t="s">
        <v>1</v>
      </c>
      <c r="F153" s="248" t="s">
        <v>134</v>
      </c>
      <c r="G153" s="246"/>
      <c r="H153" s="249">
        <v>16</v>
      </c>
      <c r="I153" s="250"/>
      <c r="J153" s="246"/>
      <c r="K153" s="246"/>
      <c r="L153" s="251"/>
      <c r="M153" s="252"/>
      <c r="N153" s="253"/>
      <c r="O153" s="253"/>
      <c r="P153" s="253"/>
      <c r="Q153" s="253"/>
      <c r="R153" s="253"/>
      <c r="S153" s="253"/>
      <c r="T153" s="254"/>
      <c r="U153" s="14"/>
      <c r="V153" s="14"/>
      <c r="W153" s="14"/>
      <c r="X153" s="14"/>
      <c r="Y153" s="14"/>
      <c r="Z153" s="14"/>
      <c r="AA153" s="14"/>
      <c r="AB153" s="14"/>
      <c r="AC153" s="14"/>
      <c r="AD153" s="14"/>
      <c r="AE153" s="14"/>
      <c r="AT153" s="255" t="s">
        <v>127</v>
      </c>
      <c r="AU153" s="255" t="s">
        <v>85</v>
      </c>
      <c r="AV153" s="14" t="s">
        <v>125</v>
      </c>
      <c r="AW153" s="14" t="s">
        <v>31</v>
      </c>
      <c r="AX153" s="14" t="s">
        <v>83</v>
      </c>
      <c r="AY153" s="255" t="s">
        <v>118</v>
      </c>
    </row>
    <row r="154" s="2" customFormat="1" ht="114.9" customHeight="1">
      <c r="A154" s="38"/>
      <c r="B154" s="39"/>
      <c r="C154" s="219" t="s">
        <v>177</v>
      </c>
      <c r="D154" s="219" t="s">
        <v>121</v>
      </c>
      <c r="E154" s="220" t="s">
        <v>348</v>
      </c>
      <c r="F154" s="221" t="s">
        <v>349</v>
      </c>
      <c r="G154" s="222" t="s">
        <v>173</v>
      </c>
      <c r="H154" s="223">
        <v>370</v>
      </c>
      <c r="I154" s="224"/>
      <c r="J154" s="225">
        <f>ROUND(I154*H154,2)</f>
        <v>0</v>
      </c>
      <c r="K154" s="226"/>
      <c r="L154" s="44"/>
      <c r="M154" s="227" t="s">
        <v>1</v>
      </c>
      <c r="N154" s="228" t="s">
        <v>40</v>
      </c>
      <c r="O154" s="91"/>
      <c r="P154" s="229">
        <f>O154*H154</f>
        <v>0</v>
      </c>
      <c r="Q154" s="229">
        <v>0</v>
      </c>
      <c r="R154" s="229">
        <f>Q154*H154</f>
        <v>0</v>
      </c>
      <c r="S154" s="229">
        <v>0</v>
      </c>
      <c r="T154" s="230">
        <f>S154*H154</f>
        <v>0</v>
      </c>
      <c r="U154" s="38"/>
      <c r="V154" s="38"/>
      <c r="W154" s="38"/>
      <c r="X154" s="38"/>
      <c r="Y154" s="38"/>
      <c r="Z154" s="38"/>
      <c r="AA154" s="38"/>
      <c r="AB154" s="38"/>
      <c r="AC154" s="38"/>
      <c r="AD154" s="38"/>
      <c r="AE154" s="38"/>
      <c r="AR154" s="231" t="s">
        <v>125</v>
      </c>
      <c r="AT154" s="231" t="s">
        <v>121</v>
      </c>
      <c r="AU154" s="231" t="s">
        <v>85</v>
      </c>
      <c r="AY154" s="17" t="s">
        <v>118</v>
      </c>
      <c r="BE154" s="232">
        <f>IF(N154="základní",J154,0)</f>
        <v>0</v>
      </c>
      <c r="BF154" s="232">
        <f>IF(N154="snížená",J154,0)</f>
        <v>0</v>
      </c>
      <c r="BG154" s="232">
        <f>IF(N154="zákl. přenesená",J154,0)</f>
        <v>0</v>
      </c>
      <c r="BH154" s="232">
        <f>IF(N154="sníž. přenesená",J154,0)</f>
        <v>0</v>
      </c>
      <c r="BI154" s="232">
        <f>IF(N154="nulová",J154,0)</f>
        <v>0</v>
      </c>
      <c r="BJ154" s="17" t="s">
        <v>83</v>
      </c>
      <c r="BK154" s="232">
        <f>ROUND(I154*H154,2)</f>
        <v>0</v>
      </c>
      <c r="BL154" s="17" t="s">
        <v>125</v>
      </c>
      <c r="BM154" s="231" t="s">
        <v>350</v>
      </c>
    </row>
    <row r="155" s="13" customFormat="1">
      <c r="A155" s="13"/>
      <c r="B155" s="233"/>
      <c r="C155" s="234"/>
      <c r="D155" s="235" t="s">
        <v>127</v>
      </c>
      <c r="E155" s="236" t="s">
        <v>1</v>
      </c>
      <c r="F155" s="237" t="s">
        <v>351</v>
      </c>
      <c r="G155" s="234"/>
      <c r="H155" s="238">
        <v>120</v>
      </c>
      <c r="I155" s="239"/>
      <c r="J155" s="234"/>
      <c r="K155" s="234"/>
      <c r="L155" s="240"/>
      <c r="M155" s="241"/>
      <c r="N155" s="242"/>
      <c r="O155" s="242"/>
      <c r="P155" s="242"/>
      <c r="Q155" s="242"/>
      <c r="R155" s="242"/>
      <c r="S155" s="242"/>
      <c r="T155" s="243"/>
      <c r="U155" s="13"/>
      <c r="V155" s="13"/>
      <c r="W155" s="13"/>
      <c r="X155" s="13"/>
      <c r="Y155" s="13"/>
      <c r="Z155" s="13"/>
      <c r="AA155" s="13"/>
      <c r="AB155" s="13"/>
      <c r="AC155" s="13"/>
      <c r="AD155" s="13"/>
      <c r="AE155" s="13"/>
      <c r="AT155" s="244" t="s">
        <v>127</v>
      </c>
      <c r="AU155" s="244" t="s">
        <v>85</v>
      </c>
      <c r="AV155" s="13" t="s">
        <v>85</v>
      </c>
      <c r="AW155" s="13" t="s">
        <v>31</v>
      </c>
      <c r="AX155" s="13" t="s">
        <v>75</v>
      </c>
      <c r="AY155" s="244" t="s">
        <v>118</v>
      </c>
    </row>
    <row r="156" s="13" customFormat="1">
      <c r="A156" s="13"/>
      <c r="B156" s="233"/>
      <c r="C156" s="234"/>
      <c r="D156" s="235" t="s">
        <v>127</v>
      </c>
      <c r="E156" s="236" t="s">
        <v>1</v>
      </c>
      <c r="F156" s="237" t="s">
        <v>352</v>
      </c>
      <c r="G156" s="234"/>
      <c r="H156" s="238">
        <v>250</v>
      </c>
      <c r="I156" s="239"/>
      <c r="J156" s="234"/>
      <c r="K156" s="234"/>
      <c r="L156" s="240"/>
      <c r="M156" s="241"/>
      <c r="N156" s="242"/>
      <c r="O156" s="242"/>
      <c r="P156" s="242"/>
      <c r="Q156" s="242"/>
      <c r="R156" s="242"/>
      <c r="S156" s="242"/>
      <c r="T156" s="243"/>
      <c r="U156" s="13"/>
      <c r="V156" s="13"/>
      <c r="W156" s="13"/>
      <c r="X156" s="13"/>
      <c r="Y156" s="13"/>
      <c r="Z156" s="13"/>
      <c r="AA156" s="13"/>
      <c r="AB156" s="13"/>
      <c r="AC156" s="13"/>
      <c r="AD156" s="13"/>
      <c r="AE156" s="13"/>
      <c r="AT156" s="244" t="s">
        <v>127</v>
      </c>
      <c r="AU156" s="244" t="s">
        <v>85</v>
      </c>
      <c r="AV156" s="13" t="s">
        <v>85</v>
      </c>
      <c r="AW156" s="13" t="s">
        <v>31</v>
      </c>
      <c r="AX156" s="13" t="s">
        <v>75</v>
      </c>
      <c r="AY156" s="244" t="s">
        <v>118</v>
      </c>
    </row>
    <row r="157" s="14" customFormat="1">
      <c r="A157" s="14"/>
      <c r="B157" s="245"/>
      <c r="C157" s="246"/>
      <c r="D157" s="235" t="s">
        <v>127</v>
      </c>
      <c r="E157" s="247" t="s">
        <v>1</v>
      </c>
      <c r="F157" s="248" t="s">
        <v>134</v>
      </c>
      <c r="G157" s="246"/>
      <c r="H157" s="249">
        <v>370</v>
      </c>
      <c r="I157" s="250"/>
      <c r="J157" s="246"/>
      <c r="K157" s="246"/>
      <c r="L157" s="251"/>
      <c r="M157" s="252"/>
      <c r="N157" s="253"/>
      <c r="O157" s="253"/>
      <c r="P157" s="253"/>
      <c r="Q157" s="253"/>
      <c r="R157" s="253"/>
      <c r="S157" s="253"/>
      <c r="T157" s="254"/>
      <c r="U157" s="14"/>
      <c r="V157" s="14"/>
      <c r="W157" s="14"/>
      <c r="X157" s="14"/>
      <c r="Y157" s="14"/>
      <c r="Z157" s="14"/>
      <c r="AA157" s="14"/>
      <c r="AB157" s="14"/>
      <c r="AC157" s="14"/>
      <c r="AD157" s="14"/>
      <c r="AE157" s="14"/>
      <c r="AT157" s="255" t="s">
        <v>127</v>
      </c>
      <c r="AU157" s="255" t="s">
        <v>85</v>
      </c>
      <c r="AV157" s="14" t="s">
        <v>125</v>
      </c>
      <c r="AW157" s="14" t="s">
        <v>31</v>
      </c>
      <c r="AX157" s="14" t="s">
        <v>83</v>
      </c>
      <c r="AY157" s="255" t="s">
        <v>118</v>
      </c>
    </row>
    <row r="158" s="2" customFormat="1" ht="90" customHeight="1">
      <c r="A158" s="38"/>
      <c r="B158" s="39"/>
      <c r="C158" s="219" t="s">
        <v>185</v>
      </c>
      <c r="D158" s="219" t="s">
        <v>121</v>
      </c>
      <c r="E158" s="220" t="s">
        <v>206</v>
      </c>
      <c r="F158" s="221" t="s">
        <v>207</v>
      </c>
      <c r="G158" s="222" t="s">
        <v>173</v>
      </c>
      <c r="H158" s="223">
        <v>360</v>
      </c>
      <c r="I158" s="224"/>
      <c r="J158" s="225">
        <f>ROUND(I158*H158,2)</f>
        <v>0</v>
      </c>
      <c r="K158" s="226"/>
      <c r="L158" s="44"/>
      <c r="M158" s="227" t="s">
        <v>1</v>
      </c>
      <c r="N158" s="228" t="s">
        <v>40</v>
      </c>
      <c r="O158" s="91"/>
      <c r="P158" s="229">
        <f>O158*H158</f>
        <v>0</v>
      </c>
      <c r="Q158" s="229">
        <v>0</v>
      </c>
      <c r="R158" s="229">
        <f>Q158*H158</f>
        <v>0</v>
      </c>
      <c r="S158" s="229">
        <v>0</v>
      </c>
      <c r="T158" s="230">
        <f>S158*H158</f>
        <v>0</v>
      </c>
      <c r="U158" s="38"/>
      <c r="V158" s="38"/>
      <c r="W158" s="38"/>
      <c r="X158" s="38"/>
      <c r="Y158" s="38"/>
      <c r="Z158" s="38"/>
      <c r="AA158" s="38"/>
      <c r="AB158" s="38"/>
      <c r="AC158" s="38"/>
      <c r="AD158" s="38"/>
      <c r="AE158" s="38"/>
      <c r="AR158" s="231" t="s">
        <v>125</v>
      </c>
      <c r="AT158" s="231" t="s">
        <v>121</v>
      </c>
      <c r="AU158" s="231" t="s">
        <v>85</v>
      </c>
      <c r="AY158" s="17" t="s">
        <v>118</v>
      </c>
      <c r="BE158" s="232">
        <f>IF(N158="základní",J158,0)</f>
        <v>0</v>
      </c>
      <c r="BF158" s="232">
        <f>IF(N158="snížená",J158,0)</f>
        <v>0</v>
      </c>
      <c r="BG158" s="232">
        <f>IF(N158="zákl. přenesená",J158,0)</f>
        <v>0</v>
      </c>
      <c r="BH158" s="232">
        <f>IF(N158="sníž. přenesená",J158,0)</f>
        <v>0</v>
      </c>
      <c r="BI158" s="232">
        <f>IF(N158="nulová",J158,0)</f>
        <v>0</v>
      </c>
      <c r="BJ158" s="17" t="s">
        <v>83</v>
      </c>
      <c r="BK158" s="232">
        <f>ROUND(I158*H158,2)</f>
        <v>0</v>
      </c>
      <c r="BL158" s="17" t="s">
        <v>125</v>
      </c>
      <c r="BM158" s="231" t="s">
        <v>353</v>
      </c>
    </row>
    <row r="159" s="13" customFormat="1">
      <c r="A159" s="13"/>
      <c r="B159" s="233"/>
      <c r="C159" s="234"/>
      <c r="D159" s="235" t="s">
        <v>127</v>
      </c>
      <c r="E159" s="236" t="s">
        <v>1</v>
      </c>
      <c r="F159" s="237" t="s">
        <v>354</v>
      </c>
      <c r="G159" s="234"/>
      <c r="H159" s="238">
        <v>360</v>
      </c>
      <c r="I159" s="239"/>
      <c r="J159" s="234"/>
      <c r="K159" s="234"/>
      <c r="L159" s="240"/>
      <c r="M159" s="241"/>
      <c r="N159" s="242"/>
      <c r="O159" s="242"/>
      <c r="P159" s="242"/>
      <c r="Q159" s="242"/>
      <c r="R159" s="242"/>
      <c r="S159" s="242"/>
      <c r="T159" s="243"/>
      <c r="U159" s="13"/>
      <c r="V159" s="13"/>
      <c r="W159" s="13"/>
      <c r="X159" s="13"/>
      <c r="Y159" s="13"/>
      <c r="Z159" s="13"/>
      <c r="AA159" s="13"/>
      <c r="AB159" s="13"/>
      <c r="AC159" s="13"/>
      <c r="AD159" s="13"/>
      <c r="AE159" s="13"/>
      <c r="AT159" s="244" t="s">
        <v>127</v>
      </c>
      <c r="AU159" s="244" t="s">
        <v>85</v>
      </c>
      <c r="AV159" s="13" t="s">
        <v>85</v>
      </c>
      <c r="AW159" s="13" t="s">
        <v>31</v>
      </c>
      <c r="AX159" s="13" t="s">
        <v>75</v>
      </c>
      <c r="AY159" s="244" t="s">
        <v>118</v>
      </c>
    </row>
    <row r="160" s="14" customFormat="1">
      <c r="A160" s="14"/>
      <c r="B160" s="245"/>
      <c r="C160" s="246"/>
      <c r="D160" s="235" t="s">
        <v>127</v>
      </c>
      <c r="E160" s="247" t="s">
        <v>1</v>
      </c>
      <c r="F160" s="248" t="s">
        <v>134</v>
      </c>
      <c r="G160" s="246"/>
      <c r="H160" s="249">
        <v>360</v>
      </c>
      <c r="I160" s="250"/>
      <c r="J160" s="246"/>
      <c r="K160" s="246"/>
      <c r="L160" s="251"/>
      <c r="M160" s="252"/>
      <c r="N160" s="253"/>
      <c r="O160" s="253"/>
      <c r="P160" s="253"/>
      <c r="Q160" s="253"/>
      <c r="R160" s="253"/>
      <c r="S160" s="253"/>
      <c r="T160" s="254"/>
      <c r="U160" s="14"/>
      <c r="V160" s="14"/>
      <c r="W160" s="14"/>
      <c r="X160" s="14"/>
      <c r="Y160" s="14"/>
      <c r="Z160" s="14"/>
      <c r="AA160" s="14"/>
      <c r="AB160" s="14"/>
      <c r="AC160" s="14"/>
      <c r="AD160" s="14"/>
      <c r="AE160" s="14"/>
      <c r="AT160" s="255" t="s">
        <v>127</v>
      </c>
      <c r="AU160" s="255" t="s">
        <v>85</v>
      </c>
      <c r="AV160" s="14" t="s">
        <v>125</v>
      </c>
      <c r="AW160" s="14" t="s">
        <v>31</v>
      </c>
      <c r="AX160" s="14" t="s">
        <v>83</v>
      </c>
      <c r="AY160" s="255" t="s">
        <v>118</v>
      </c>
    </row>
    <row r="161" s="2" customFormat="1" ht="49.05" customHeight="1">
      <c r="A161" s="38"/>
      <c r="B161" s="39"/>
      <c r="C161" s="219" t="s">
        <v>191</v>
      </c>
      <c r="D161" s="219" t="s">
        <v>121</v>
      </c>
      <c r="E161" s="220" t="s">
        <v>212</v>
      </c>
      <c r="F161" s="221" t="s">
        <v>213</v>
      </c>
      <c r="G161" s="222" t="s">
        <v>162</v>
      </c>
      <c r="H161" s="223">
        <v>200</v>
      </c>
      <c r="I161" s="224"/>
      <c r="J161" s="225">
        <f>ROUND(I161*H161,2)</f>
        <v>0</v>
      </c>
      <c r="K161" s="226"/>
      <c r="L161" s="44"/>
      <c r="M161" s="227" t="s">
        <v>1</v>
      </c>
      <c r="N161" s="228" t="s">
        <v>40</v>
      </c>
      <c r="O161" s="91"/>
      <c r="P161" s="229">
        <f>O161*H161</f>
        <v>0</v>
      </c>
      <c r="Q161" s="229">
        <v>0</v>
      </c>
      <c r="R161" s="229">
        <f>Q161*H161</f>
        <v>0</v>
      </c>
      <c r="S161" s="229">
        <v>0</v>
      </c>
      <c r="T161" s="230">
        <f>S161*H161</f>
        <v>0</v>
      </c>
      <c r="U161" s="38"/>
      <c r="V161" s="38"/>
      <c r="W161" s="38"/>
      <c r="X161" s="38"/>
      <c r="Y161" s="38"/>
      <c r="Z161" s="38"/>
      <c r="AA161" s="38"/>
      <c r="AB161" s="38"/>
      <c r="AC161" s="38"/>
      <c r="AD161" s="38"/>
      <c r="AE161" s="38"/>
      <c r="AR161" s="231" t="s">
        <v>125</v>
      </c>
      <c r="AT161" s="231" t="s">
        <v>121</v>
      </c>
      <c r="AU161" s="231" t="s">
        <v>85</v>
      </c>
      <c r="AY161" s="17" t="s">
        <v>118</v>
      </c>
      <c r="BE161" s="232">
        <f>IF(N161="základní",J161,0)</f>
        <v>0</v>
      </c>
      <c r="BF161" s="232">
        <f>IF(N161="snížená",J161,0)</f>
        <v>0</v>
      </c>
      <c r="BG161" s="232">
        <f>IF(N161="zákl. přenesená",J161,0)</f>
        <v>0</v>
      </c>
      <c r="BH161" s="232">
        <f>IF(N161="sníž. přenesená",J161,0)</f>
        <v>0</v>
      </c>
      <c r="BI161" s="232">
        <f>IF(N161="nulová",J161,0)</f>
        <v>0</v>
      </c>
      <c r="BJ161" s="17" t="s">
        <v>83</v>
      </c>
      <c r="BK161" s="232">
        <f>ROUND(I161*H161,2)</f>
        <v>0</v>
      </c>
      <c r="BL161" s="17" t="s">
        <v>125</v>
      </c>
      <c r="BM161" s="231" t="s">
        <v>355</v>
      </c>
    </row>
    <row r="162" s="13" customFormat="1">
      <c r="A162" s="13"/>
      <c r="B162" s="233"/>
      <c r="C162" s="234"/>
      <c r="D162" s="235" t="s">
        <v>127</v>
      </c>
      <c r="E162" s="236" t="s">
        <v>1</v>
      </c>
      <c r="F162" s="237" t="s">
        <v>246</v>
      </c>
      <c r="G162" s="234"/>
      <c r="H162" s="238">
        <v>200</v>
      </c>
      <c r="I162" s="239"/>
      <c r="J162" s="234"/>
      <c r="K162" s="234"/>
      <c r="L162" s="240"/>
      <c r="M162" s="241"/>
      <c r="N162" s="242"/>
      <c r="O162" s="242"/>
      <c r="P162" s="242"/>
      <c r="Q162" s="242"/>
      <c r="R162" s="242"/>
      <c r="S162" s="242"/>
      <c r="T162" s="243"/>
      <c r="U162" s="13"/>
      <c r="V162" s="13"/>
      <c r="W162" s="13"/>
      <c r="X162" s="13"/>
      <c r="Y162" s="13"/>
      <c r="Z162" s="13"/>
      <c r="AA162" s="13"/>
      <c r="AB162" s="13"/>
      <c r="AC162" s="13"/>
      <c r="AD162" s="13"/>
      <c r="AE162" s="13"/>
      <c r="AT162" s="244" t="s">
        <v>127</v>
      </c>
      <c r="AU162" s="244" t="s">
        <v>85</v>
      </c>
      <c r="AV162" s="13" t="s">
        <v>85</v>
      </c>
      <c r="AW162" s="13" t="s">
        <v>31</v>
      </c>
      <c r="AX162" s="13" t="s">
        <v>75</v>
      </c>
      <c r="AY162" s="244" t="s">
        <v>118</v>
      </c>
    </row>
    <row r="163" s="14" customFormat="1">
      <c r="A163" s="14"/>
      <c r="B163" s="245"/>
      <c r="C163" s="246"/>
      <c r="D163" s="235" t="s">
        <v>127</v>
      </c>
      <c r="E163" s="247" t="s">
        <v>1</v>
      </c>
      <c r="F163" s="248" t="s">
        <v>134</v>
      </c>
      <c r="G163" s="246"/>
      <c r="H163" s="249">
        <v>200</v>
      </c>
      <c r="I163" s="250"/>
      <c r="J163" s="246"/>
      <c r="K163" s="246"/>
      <c r="L163" s="251"/>
      <c r="M163" s="252"/>
      <c r="N163" s="253"/>
      <c r="O163" s="253"/>
      <c r="P163" s="253"/>
      <c r="Q163" s="253"/>
      <c r="R163" s="253"/>
      <c r="S163" s="253"/>
      <c r="T163" s="254"/>
      <c r="U163" s="14"/>
      <c r="V163" s="14"/>
      <c r="W163" s="14"/>
      <c r="X163" s="14"/>
      <c r="Y163" s="14"/>
      <c r="Z163" s="14"/>
      <c r="AA163" s="14"/>
      <c r="AB163" s="14"/>
      <c r="AC163" s="14"/>
      <c r="AD163" s="14"/>
      <c r="AE163" s="14"/>
      <c r="AT163" s="255" t="s">
        <v>127</v>
      </c>
      <c r="AU163" s="255" t="s">
        <v>85</v>
      </c>
      <c r="AV163" s="14" t="s">
        <v>125</v>
      </c>
      <c r="AW163" s="14" t="s">
        <v>31</v>
      </c>
      <c r="AX163" s="14" t="s">
        <v>83</v>
      </c>
      <c r="AY163" s="255" t="s">
        <v>118</v>
      </c>
    </row>
    <row r="164" s="2" customFormat="1" ht="76.35" customHeight="1">
      <c r="A164" s="38"/>
      <c r="B164" s="39"/>
      <c r="C164" s="219" t="s">
        <v>196</v>
      </c>
      <c r="D164" s="219" t="s">
        <v>121</v>
      </c>
      <c r="E164" s="220" t="s">
        <v>217</v>
      </c>
      <c r="F164" s="221" t="s">
        <v>218</v>
      </c>
      <c r="G164" s="222" t="s">
        <v>219</v>
      </c>
      <c r="H164" s="223">
        <v>17512</v>
      </c>
      <c r="I164" s="224"/>
      <c r="J164" s="225">
        <f>ROUND(I164*H164,2)</f>
        <v>0</v>
      </c>
      <c r="K164" s="226"/>
      <c r="L164" s="44"/>
      <c r="M164" s="227" t="s">
        <v>1</v>
      </c>
      <c r="N164" s="228" t="s">
        <v>40</v>
      </c>
      <c r="O164" s="91"/>
      <c r="P164" s="229">
        <f>O164*H164</f>
        <v>0</v>
      </c>
      <c r="Q164" s="229">
        <v>0</v>
      </c>
      <c r="R164" s="229">
        <f>Q164*H164</f>
        <v>0</v>
      </c>
      <c r="S164" s="229">
        <v>0</v>
      </c>
      <c r="T164" s="230">
        <f>S164*H164</f>
        <v>0</v>
      </c>
      <c r="U164" s="38"/>
      <c r="V164" s="38"/>
      <c r="W164" s="38"/>
      <c r="X164" s="38"/>
      <c r="Y164" s="38"/>
      <c r="Z164" s="38"/>
      <c r="AA164" s="38"/>
      <c r="AB164" s="38"/>
      <c r="AC164" s="38"/>
      <c r="AD164" s="38"/>
      <c r="AE164" s="38"/>
      <c r="AR164" s="231" t="s">
        <v>125</v>
      </c>
      <c r="AT164" s="231" t="s">
        <v>121</v>
      </c>
      <c r="AU164" s="231" t="s">
        <v>85</v>
      </c>
      <c r="AY164" s="17" t="s">
        <v>118</v>
      </c>
      <c r="BE164" s="232">
        <f>IF(N164="základní",J164,0)</f>
        <v>0</v>
      </c>
      <c r="BF164" s="232">
        <f>IF(N164="snížená",J164,0)</f>
        <v>0</v>
      </c>
      <c r="BG164" s="232">
        <f>IF(N164="zákl. přenesená",J164,0)</f>
        <v>0</v>
      </c>
      <c r="BH164" s="232">
        <f>IF(N164="sníž. přenesená",J164,0)</f>
        <v>0</v>
      </c>
      <c r="BI164" s="232">
        <f>IF(N164="nulová",J164,0)</f>
        <v>0</v>
      </c>
      <c r="BJ164" s="17" t="s">
        <v>83</v>
      </c>
      <c r="BK164" s="232">
        <f>ROUND(I164*H164,2)</f>
        <v>0</v>
      </c>
      <c r="BL164" s="17" t="s">
        <v>125</v>
      </c>
      <c r="BM164" s="231" t="s">
        <v>356</v>
      </c>
    </row>
    <row r="165" s="13" customFormat="1">
      <c r="A165" s="13"/>
      <c r="B165" s="233"/>
      <c r="C165" s="234"/>
      <c r="D165" s="235" t="s">
        <v>127</v>
      </c>
      <c r="E165" s="236" t="s">
        <v>1</v>
      </c>
      <c r="F165" s="237" t="s">
        <v>357</v>
      </c>
      <c r="G165" s="234"/>
      <c r="H165" s="238">
        <v>17512</v>
      </c>
      <c r="I165" s="239"/>
      <c r="J165" s="234"/>
      <c r="K165" s="234"/>
      <c r="L165" s="240"/>
      <c r="M165" s="241"/>
      <c r="N165" s="242"/>
      <c r="O165" s="242"/>
      <c r="P165" s="242"/>
      <c r="Q165" s="242"/>
      <c r="R165" s="242"/>
      <c r="S165" s="242"/>
      <c r="T165" s="243"/>
      <c r="U165" s="13"/>
      <c r="V165" s="13"/>
      <c r="W165" s="13"/>
      <c r="X165" s="13"/>
      <c r="Y165" s="13"/>
      <c r="Z165" s="13"/>
      <c r="AA165" s="13"/>
      <c r="AB165" s="13"/>
      <c r="AC165" s="13"/>
      <c r="AD165" s="13"/>
      <c r="AE165" s="13"/>
      <c r="AT165" s="244" t="s">
        <v>127</v>
      </c>
      <c r="AU165" s="244" t="s">
        <v>85</v>
      </c>
      <c r="AV165" s="13" t="s">
        <v>85</v>
      </c>
      <c r="AW165" s="13" t="s">
        <v>31</v>
      </c>
      <c r="AX165" s="13" t="s">
        <v>75</v>
      </c>
      <c r="AY165" s="244" t="s">
        <v>118</v>
      </c>
    </row>
    <row r="166" s="14" customFormat="1">
      <c r="A166" s="14"/>
      <c r="B166" s="245"/>
      <c r="C166" s="246"/>
      <c r="D166" s="235" t="s">
        <v>127</v>
      </c>
      <c r="E166" s="247" t="s">
        <v>1</v>
      </c>
      <c r="F166" s="248" t="s">
        <v>134</v>
      </c>
      <c r="G166" s="246"/>
      <c r="H166" s="249">
        <v>17512</v>
      </c>
      <c r="I166" s="250"/>
      <c r="J166" s="246"/>
      <c r="K166" s="246"/>
      <c r="L166" s="251"/>
      <c r="M166" s="252"/>
      <c r="N166" s="253"/>
      <c r="O166" s="253"/>
      <c r="P166" s="253"/>
      <c r="Q166" s="253"/>
      <c r="R166" s="253"/>
      <c r="S166" s="253"/>
      <c r="T166" s="254"/>
      <c r="U166" s="14"/>
      <c r="V166" s="14"/>
      <c r="W166" s="14"/>
      <c r="X166" s="14"/>
      <c r="Y166" s="14"/>
      <c r="Z166" s="14"/>
      <c r="AA166" s="14"/>
      <c r="AB166" s="14"/>
      <c r="AC166" s="14"/>
      <c r="AD166" s="14"/>
      <c r="AE166" s="14"/>
      <c r="AT166" s="255" t="s">
        <v>127</v>
      </c>
      <c r="AU166" s="255" t="s">
        <v>85</v>
      </c>
      <c r="AV166" s="14" t="s">
        <v>125</v>
      </c>
      <c r="AW166" s="14" t="s">
        <v>31</v>
      </c>
      <c r="AX166" s="14" t="s">
        <v>83</v>
      </c>
      <c r="AY166" s="255" t="s">
        <v>118</v>
      </c>
    </row>
    <row r="167" s="2" customFormat="1" ht="14.4" customHeight="1">
      <c r="A167" s="38"/>
      <c r="B167" s="39"/>
      <c r="C167" s="256" t="s">
        <v>201</v>
      </c>
      <c r="D167" s="256" t="s">
        <v>141</v>
      </c>
      <c r="E167" s="257" t="s">
        <v>223</v>
      </c>
      <c r="F167" s="258" t="s">
        <v>224</v>
      </c>
      <c r="G167" s="259" t="s">
        <v>162</v>
      </c>
      <c r="H167" s="260">
        <v>17512</v>
      </c>
      <c r="I167" s="261"/>
      <c r="J167" s="262">
        <f>ROUND(I167*H167,2)</f>
        <v>0</v>
      </c>
      <c r="K167" s="263"/>
      <c r="L167" s="264"/>
      <c r="M167" s="265" t="s">
        <v>1</v>
      </c>
      <c r="N167" s="266" t="s">
        <v>40</v>
      </c>
      <c r="O167" s="91"/>
      <c r="P167" s="229">
        <f>O167*H167</f>
        <v>0</v>
      </c>
      <c r="Q167" s="229">
        <v>0.00021000000000000001</v>
      </c>
      <c r="R167" s="229">
        <f>Q167*H167</f>
        <v>3.6775200000000003</v>
      </c>
      <c r="S167" s="229">
        <v>0</v>
      </c>
      <c r="T167" s="230">
        <f>S167*H167</f>
        <v>0</v>
      </c>
      <c r="U167" s="38"/>
      <c r="V167" s="38"/>
      <c r="W167" s="38"/>
      <c r="X167" s="38"/>
      <c r="Y167" s="38"/>
      <c r="Z167" s="38"/>
      <c r="AA167" s="38"/>
      <c r="AB167" s="38"/>
      <c r="AC167" s="38"/>
      <c r="AD167" s="38"/>
      <c r="AE167" s="38"/>
      <c r="AR167" s="231" t="s">
        <v>144</v>
      </c>
      <c r="AT167" s="231" t="s">
        <v>141</v>
      </c>
      <c r="AU167" s="231" t="s">
        <v>85</v>
      </c>
      <c r="AY167" s="17" t="s">
        <v>118</v>
      </c>
      <c r="BE167" s="232">
        <f>IF(N167="základní",J167,0)</f>
        <v>0</v>
      </c>
      <c r="BF167" s="232">
        <f>IF(N167="snížená",J167,0)</f>
        <v>0</v>
      </c>
      <c r="BG167" s="232">
        <f>IF(N167="zákl. přenesená",J167,0)</f>
        <v>0</v>
      </c>
      <c r="BH167" s="232">
        <f>IF(N167="sníž. přenesená",J167,0)</f>
        <v>0</v>
      </c>
      <c r="BI167" s="232">
        <f>IF(N167="nulová",J167,0)</f>
        <v>0</v>
      </c>
      <c r="BJ167" s="17" t="s">
        <v>83</v>
      </c>
      <c r="BK167" s="232">
        <f>ROUND(I167*H167,2)</f>
        <v>0</v>
      </c>
      <c r="BL167" s="17" t="s">
        <v>125</v>
      </c>
      <c r="BM167" s="231" t="s">
        <v>358</v>
      </c>
    </row>
    <row r="168" s="15" customFormat="1">
      <c r="A168" s="15"/>
      <c r="B168" s="267"/>
      <c r="C168" s="268"/>
      <c r="D168" s="235" t="s">
        <v>127</v>
      </c>
      <c r="E168" s="269" t="s">
        <v>1</v>
      </c>
      <c r="F168" s="270" t="s">
        <v>168</v>
      </c>
      <c r="G168" s="268"/>
      <c r="H168" s="269" t="s">
        <v>1</v>
      </c>
      <c r="I168" s="271"/>
      <c r="J168" s="268"/>
      <c r="K168" s="268"/>
      <c r="L168" s="272"/>
      <c r="M168" s="273"/>
      <c r="N168" s="274"/>
      <c r="O168" s="274"/>
      <c r="P168" s="274"/>
      <c r="Q168" s="274"/>
      <c r="R168" s="274"/>
      <c r="S168" s="274"/>
      <c r="T168" s="275"/>
      <c r="U168" s="15"/>
      <c r="V168" s="15"/>
      <c r="W168" s="15"/>
      <c r="X168" s="15"/>
      <c r="Y168" s="15"/>
      <c r="Z168" s="15"/>
      <c r="AA168" s="15"/>
      <c r="AB168" s="15"/>
      <c r="AC168" s="15"/>
      <c r="AD168" s="15"/>
      <c r="AE168" s="15"/>
      <c r="AT168" s="276" t="s">
        <v>127</v>
      </c>
      <c r="AU168" s="276" t="s">
        <v>85</v>
      </c>
      <c r="AV168" s="15" t="s">
        <v>83</v>
      </c>
      <c r="AW168" s="15" t="s">
        <v>31</v>
      </c>
      <c r="AX168" s="15" t="s">
        <v>75</v>
      </c>
      <c r="AY168" s="276" t="s">
        <v>118</v>
      </c>
    </row>
    <row r="169" s="13" customFormat="1">
      <c r="A169" s="13"/>
      <c r="B169" s="233"/>
      <c r="C169" s="234"/>
      <c r="D169" s="235" t="s">
        <v>127</v>
      </c>
      <c r="E169" s="236" t="s">
        <v>1</v>
      </c>
      <c r="F169" s="237" t="s">
        <v>359</v>
      </c>
      <c r="G169" s="234"/>
      <c r="H169" s="238">
        <v>17512</v>
      </c>
      <c r="I169" s="239"/>
      <c r="J169" s="234"/>
      <c r="K169" s="234"/>
      <c r="L169" s="240"/>
      <c r="M169" s="241"/>
      <c r="N169" s="242"/>
      <c r="O169" s="242"/>
      <c r="P169" s="242"/>
      <c r="Q169" s="242"/>
      <c r="R169" s="242"/>
      <c r="S169" s="242"/>
      <c r="T169" s="243"/>
      <c r="U169" s="13"/>
      <c r="V169" s="13"/>
      <c r="W169" s="13"/>
      <c r="X169" s="13"/>
      <c r="Y169" s="13"/>
      <c r="Z169" s="13"/>
      <c r="AA169" s="13"/>
      <c r="AB169" s="13"/>
      <c r="AC169" s="13"/>
      <c r="AD169" s="13"/>
      <c r="AE169" s="13"/>
      <c r="AT169" s="244" t="s">
        <v>127</v>
      </c>
      <c r="AU169" s="244" t="s">
        <v>85</v>
      </c>
      <c r="AV169" s="13" t="s">
        <v>85</v>
      </c>
      <c r="AW169" s="13" t="s">
        <v>31</v>
      </c>
      <c r="AX169" s="13" t="s">
        <v>75</v>
      </c>
      <c r="AY169" s="244" t="s">
        <v>118</v>
      </c>
    </row>
    <row r="170" s="14" customFormat="1">
      <c r="A170" s="14"/>
      <c r="B170" s="245"/>
      <c r="C170" s="246"/>
      <c r="D170" s="235" t="s">
        <v>127</v>
      </c>
      <c r="E170" s="247" t="s">
        <v>1</v>
      </c>
      <c r="F170" s="248" t="s">
        <v>134</v>
      </c>
      <c r="G170" s="246"/>
      <c r="H170" s="249">
        <v>17512</v>
      </c>
      <c r="I170" s="250"/>
      <c r="J170" s="246"/>
      <c r="K170" s="246"/>
      <c r="L170" s="251"/>
      <c r="M170" s="252"/>
      <c r="N170" s="253"/>
      <c r="O170" s="253"/>
      <c r="P170" s="253"/>
      <c r="Q170" s="253"/>
      <c r="R170" s="253"/>
      <c r="S170" s="253"/>
      <c r="T170" s="254"/>
      <c r="U170" s="14"/>
      <c r="V170" s="14"/>
      <c r="W170" s="14"/>
      <c r="X170" s="14"/>
      <c r="Y170" s="14"/>
      <c r="Z170" s="14"/>
      <c r="AA170" s="14"/>
      <c r="AB170" s="14"/>
      <c r="AC170" s="14"/>
      <c r="AD170" s="14"/>
      <c r="AE170" s="14"/>
      <c r="AT170" s="255" t="s">
        <v>127</v>
      </c>
      <c r="AU170" s="255" t="s">
        <v>85</v>
      </c>
      <c r="AV170" s="14" t="s">
        <v>125</v>
      </c>
      <c r="AW170" s="14" t="s">
        <v>31</v>
      </c>
      <c r="AX170" s="14" t="s">
        <v>83</v>
      </c>
      <c r="AY170" s="255" t="s">
        <v>118</v>
      </c>
    </row>
    <row r="171" s="2" customFormat="1" ht="24.15" customHeight="1">
      <c r="A171" s="38"/>
      <c r="B171" s="39"/>
      <c r="C171" s="256" t="s">
        <v>8</v>
      </c>
      <c r="D171" s="256" t="s">
        <v>141</v>
      </c>
      <c r="E171" s="257" t="s">
        <v>228</v>
      </c>
      <c r="F171" s="258" t="s">
        <v>229</v>
      </c>
      <c r="G171" s="259" t="s">
        <v>162</v>
      </c>
      <c r="H171" s="260">
        <v>34696</v>
      </c>
      <c r="I171" s="261"/>
      <c r="J171" s="262">
        <f>ROUND(I171*H171,2)</f>
        <v>0</v>
      </c>
      <c r="K171" s="263"/>
      <c r="L171" s="264"/>
      <c r="M171" s="265" t="s">
        <v>1</v>
      </c>
      <c r="N171" s="266" t="s">
        <v>40</v>
      </c>
      <c r="O171" s="91"/>
      <c r="P171" s="229">
        <f>O171*H171</f>
        <v>0</v>
      </c>
      <c r="Q171" s="229">
        <v>0.00123</v>
      </c>
      <c r="R171" s="229">
        <f>Q171*H171</f>
        <v>42.676079999999999</v>
      </c>
      <c r="S171" s="229">
        <v>0</v>
      </c>
      <c r="T171" s="230">
        <f>S171*H171</f>
        <v>0</v>
      </c>
      <c r="U171" s="38"/>
      <c r="V171" s="38"/>
      <c r="W171" s="38"/>
      <c r="X171" s="38"/>
      <c r="Y171" s="38"/>
      <c r="Z171" s="38"/>
      <c r="AA171" s="38"/>
      <c r="AB171" s="38"/>
      <c r="AC171" s="38"/>
      <c r="AD171" s="38"/>
      <c r="AE171" s="38"/>
      <c r="AR171" s="231" t="s">
        <v>144</v>
      </c>
      <c r="AT171" s="231" t="s">
        <v>141</v>
      </c>
      <c r="AU171" s="231" t="s">
        <v>85</v>
      </c>
      <c r="AY171" s="17" t="s">
        <v>118</v>
      </c>
      <c r="BE171" s="232">
        <f>IF(N171="základní",J171,0)</f>
        <v>0</v>
      </c>
      <c r="BF171" s="232">
        <f>IF(N171="snížená",J171,0)</f>
        <v>0</v>
      </c>
      <c r="BG171" s="232">
        <f>IF(N171="zákl. přenesená",J171,0)</f>
        <v>0</v>
      </c>
      <c r="BH171" s="232">
        <f>IF(N171="sníž. přenesená",J171,0)</f>
        <v>0</v>
      </c>
      <c r="BI171" s="232">
        <f>IF(N171="nulová",J171,0)</f>
        <v>0</v>
      </c>
      <c r="BJ171" s="17" t="s">
        <v>83</v>
      </c>
      <c r="BK171" s="232">
        <f>ROUND(I171*H171,2)</f>
        <v>0</v>
      </c>
      <c r="BL171" s="17" t="s">
        <v>125</v>
      </c>
      <c r="BM171" s="231" t="s">
        <v>360</v>
      </c>
    </row>
    <row r="172" s="13" customFormat="1">
      <c r="A172" s="13"/>
      <c r="B172" s="233"/>
      <c r="C172" s="234"/>
      <c r="D172" s="235" t="s">
        <v>127</v>
      </c>
      <c r="E172" s="236" t="s">
        <v>1</v>
      </c>
      <c r="F172" s="237" t="s">
        <v>361</v>
      </c>
      <c r="G172" s="234"/>
      <c r="H172" s="238">
        <v>35024</v>
      </c>
      <c r="I172" s="239"/>
      <c r="J172" s="234"/>
      <c r="K172" s="234"/>
      <c r="L172" s="240"/>
      <c r="M172" s="241"/>
      <c r="N172" s="242"/>
      <c r="O172" s="242"/>
      <c r="P172" s="242"/>
      <c r="Q172" s="242"/>
      <c r="R172" s="242"/>
      <c r="S172" s="242"/>
      <c r="T172" s="243"/>
      <c r="U172" s="13"/>
      <c r="V172" s="13"/>
      <c r="W172" s="13"/>
      <c r="X172" s="13"/>
      <c r="Y172" s="13"/>
      <c r="Z172" s="13"/>
      <c r="AA172" s="13"/>
      <c r="AB172" s="13"/>
      <c r="AC172" s="13"/>
      <c r="AD172" s="13"/>
      <c r="AE172" s="13"/>
      <c r="AT172" s="244" t="s">
        <v>127</v>
      </c>
      <c r="AU172" s="244" t="s">
        <v>85</v>
      </c>
      <c r="AV172" s="13" t="s">
        <v>85</v>
      </c>
      <c r="AW172" s="13" t="s">
        <v>31</v>
      </c>
      <c r="AX172" s="13" t="s">
        <v>75</v>
      </c>
      <c r="AY172" s="244" t="s">
        <v>118</v>
      </c>
    </row>
    <row r="173" s="13" customFormat="1">
      <c r="A173" s="13"/>
      <c r="B173" s="233"/>
      <c r="C173" s="234"/>
      <c r="D173" s="235" t="s">
        <v>127</v>
      </c>
      <c r="E173" s="236" t="s">
        <v>1</v>
      </c>
      <c r="F173" s="237" t="s">
        <v>232</v>
      </c>
      <c r="G173" s="234"/>
      <c r="H173" s="238">
        <v>-328</v>
      </c>
      <c r="I173" s="239"/>
      <c r="J173" s="234"/>
      <c r="K173" s="234"/>
      <c r="L173" s="240"/>
      <c r="M173" s="241"/>
      <c r="N173" s="242"/>
      <c r="O173" s="242"/>
      <c r="P173" s="242"/>
      <c r="Q173" s="242"/>
      <c r="R173" s="242"/>
      <c r="S173" s="242"/>
      <c r="T173" s="243"/>
      <c r="U173" s="13"/>
      <c r="V173" s="13"/>
      <c r="W173" s="13"/>
      <c r="X173" s="13"/>
      <c r="Y173" s="13"/>
      <c r="Z173" s="13"/>
      <c r="AA173" s="13"/>
      <c r="AB173" s="13"/>
      <c r="AC173" s="13"/>
      <c r="AD173" s="13"/>
      <c r="AE173" s="13"/>
      <c r="AT173" s="244" t="s">
        <v>127</v>
      </c>
      <c r="AU173" s="244" t="s">
        <v>85</v>
      </c>
      <c r="AV173" s="13" t="s">
        <v>85</v>
      </c>
      <c r="AW173" s="13" t="s">
        <v>31</v>
      </c>
      <c r="AX173" s="13" t="s">
        <v>75</v>
      </c>
      <c r="AY173" s="244" t="s">
        <v>118</v>
      </c>
    </row>
    <row r="174" s="14" customFormat="1">
      <c r="A174" s="14"/>
      <c r="B174" s="245"/>
      <c r="C174" s="246"/>
      <c r="D174" s="235" t="s">
        <v>127</v>
      </c>
      <c r="E174" s="247" t="s">
        <v>1</v>
      </c>
      <c r="F174" s="248" t="s">
        <v>134</v>
      </c>
      <c r="G174" s="246"/>
      <c r="H174" s="249">
        <v>34696</v>
      </c>
      <c r="I174" s="250"/>
      <c r="J174" s="246"/>
      <c r="K174" s="246"/>
      <c r="L174" s="251"/>
      <c r="M174" s="252"/>
      <c r="N174" s="253"/>
      <c r="O174" s="253"/>
      <c r="P174" s="253"/>
      <c r="Q174" s="253"/>
      <c r="R174" s="253"/>
      <c r="S174" s="253"/>
      <c r="T174" s="254"/>
      <c r="U174" s="14"/>
      <c r="V174" s="14"/>
      <c r="W174" s="14"/>
      <c r="X174" s="14"/>
      <c r="Y174" s="14"/>
      <c r="Z174" s="14"/>
      <c r="AA174" s="14"/>
      <c r="AB174" s="14"/>
      <c r="AC174" s="14"/>
      <c r="AD174" s="14"/>
      <c r="AE174" s="14"/>
      <c r="AT174" s="255" t="s">
        <v>127</v>
      </c>
      <c r="AU174" s="255" t="s">
        <v>85</v>
      </c>
      <c r="AV174" s="14" t="s">
        <v>125</v>
      </c>
      <c r="AW174" s="14" t="s">
        <v>31</v>
      </c>
      <c r="AX174" s="14" t="s">
        <v>83</v>
      </c>
      <c r="AY174" s="255" t="s">
        <v>118</v>
      </c>
    </row>
    <row r="175" s="2" customFormat="1" ht="24.15" customHeight="1">
      <c r="A175" s="38"/>
      <c r="B175" s="39"/>
      <c r="C175" s="256" t="s">
        <v>205</v>
      </c>
      <c r="D175" s="256" t="s">
        <v>141</v>
      </c>
      <c r="E175" s="257" t="s">
        <v>233</v>
      </c>
      <c r="F175" s="258" t="s">
        <v>234</v>
      </c>
      <c r="G175" s="259" t="s">
        <v>162</v>
      </c>
      <c r="H175" s="260">
        <v>328</v>
      </c>
      <c r="I175" s="261"/>
      <c r="J175" s="262">
        <f>ROUND(I175*H175,2)</f>
        <v>0</v>
      </c>
      <c r="K175" s="263"/>
      <c r="L175" s="264"/>
      <c r="M175" s="265" t="s">
        <v>1</v>
      </c>
      <c r="N175" s="266" t="s">
        <v>40</v>
      </c>
      <c r="O175" s="91"/>
      <c r="P175" s="229">
        <f>O175*H175</f>
        <v>0</v>
      </c>
      <c r="Q175" s="229">
        <v>0.0011100000000000001</v>
      </c>
      <c r="R175" s="229">
        <f>Q175*H175</f>
        <v>0.36408000000000001</v>
      </c>
      <c r="S175" s="229">
        <v>0</v>
      </c>
      <c r="T175" s="230">
        <f>S175*H175</f>
        <v>0</v>
      </c>
      <c r="U175" s="38"/>
      <c r="V175" s="38"/>
      <c r="W175" s="38"/>
      <c r="X175" s="38"/>
      <c r="Y175" s="38"/>
      <c r="Z175" s="38"/>
      <c r="AA175" s="38"/>
      <c r="AB175" s="38"/>
      <c r="AC175" s="38"/>
      <c r="AD175" s="38"/>
      <c r="AE175" s="38"/>
      <c r="AR175" s="231" t="s">
        <v>144</v>
      </c>
      <c r="AT175" s="231" t="s">
        <v>141</v>
      </c>
      <c r="AU175" s="231" t="s">
        <v>85</v>
      </c>
      <c r="AY175" s="17" t="s">
        <v>118</v>
      </c>
      <c r="BE175" s="232">
        <f>IF(N175="základní",J175,0)</f>
        <v>0</v>
      </c>
      <c r="BF175" s="232">
        <f>IF(N175="snížená",J175,0)</f>
        <v>0</v>
      </c>
      <c r="BG175" s="232">
        <f>IF(N175="zákl. přenesená",J175,0)</f>
        <v>0</v>
      </c>
      <c r="BH175" s="232">
        <f>IF(N175="sníž. přenesená",J175,0)</f>
        <v>0</v>
      </c>
      <c r="BI175" s="232">
        <f>IF(N175="nulová",J175,0)</f>
        <v>0</v>
      </c>
      <c r="BJ175" s="17" t="s">
        <v>83</v>
      </c>
      <c r="BK175" s="232">
        <f>ROUND(I175*H175,2)</f>
        <v>0</v>
      </c>
      <c r="BL175" s="17" t="s">
        <v>125</v>
      </c>
      <c r="BM175" s="231" t="s">
        <v>362</v>
      </c>
    </row>
    <row r="176" s="13" customFormat="1">
      <c r="A176" s="13"/>
      <c r="B176" s="233"/>
      <c r="C176" s="234"/>
      <c r="D176" s="235" t="s">
        <v>127</v>
      </c>
      <c r="E176" s="236" t="s">
        <v>1</v>
      </c>
      <c r="F176" s="237" t="s">
        <v>236</v>
      </c>
      <c r="G176" s="234"/>
      <c r="H176" s="238">
        <v>328</v>
      </c>
      <c r="I176" s="239"/>
      <c r="J176" s="234"/>
      <c r="K176" s="234"/>
      <c r="L176" s="240"/>
      <c r="M176" s="241"/>
      <c r="N176" s="242"/>
      <c r="O176" s="242"/>
      <c r="P176" s="242"/>
      <c r="Q176" s="242"/>
      <c r="R176" s="242"/>
      <c r="S176" s="242"/>
      <c r="T176" s="243"/>
      <c r="U176" s="13"/>
      <c r="V176" s="13"/>
      <c r="W176" s="13"/>
      <c r="X176" s="13"/>
      <c r="Y176" s="13"/>
      <c r="Z176" s="13"/>
      <c r="AA176" s="13"/>
      <c r="AB176" s="13"/>
      <c r="AC176" s="13"/>
      <c r="AD176" s="13"/>
      <c r="AE176" s="13"/>
      <c r="AT176" s="244" t="s">
        <v>127</v>
      </c>
      <c r="AU176" s="244" t="s">
        <v>85</v>
      </c>
      <c r="AV176" s="13" t="s">
        <v>85</v>
      </c>
      <c r="AW176" s="13" t="s">
        <v>31</v>
      </c>
      <c r="AX176" s="13" t="s">
        <v>75</v>
      </c>
      <c r="AY176" s="244" t="s">
        <v>118</v>
      </c>
    </row>
    <row r="177" s="14" customFormat="1">
      <c r="A177" s="14"/>
      <c r="B177" s="245"/>
      <c r="C177" s="246"/>
      <c r="D177" s="235" t="s">
        <v>127</v>
      </c>
      <c r="E177" s="247" t="s">
        <v>1</v>
      </c>
      <c r="F177" s="248" t="s">
        <v>134</v>
      </c>
      <c r="G177" s="246"/>
      <c r="H177" s="249">
        <v>328</v>
      </c>
      <c r="I177" s="250"/>
      <c r="J177" s="246"/>
      <c r="K177" s="246"/>
      <c r="L177" s="251"/>
      <c r="M177" s="252"/>
      <c r="N177" s="253"/>
      <c r="O177" s="253"/>
      <c r="P177" s="253"/>
      <c r="Q177" s="253"/>
      <c r="R177" s="253"/>
      <c r="S177" s="253"/>
      <c r="T177" s="254"/>
      <c r="U177" s="14"/>
      <c r="V177" s="14"/>
      <c r="W177" s="14"/>
      <c r="X177" s="14"/>
      <c r="Y177" s="14"/>
      <c r="Z177" s="14"/>
      <c r="AA177" s="14"/>
      <c r="AB177" s="14"/>
      <c r="AC177" s="14"/>
      <c r="AD177" s="14"/>
      <c r="AE177" s="14"/>
      <c r="AT177" s="255" t="s">
        <v>127</v>
      </c>
      <c r="AU177" s="255" t="s">
        <v>85</v>
      </c>
      <c r="AV177" s="14" t="s">
        <v>125</v>
      </c>
      <c r="AW177" s="14" t="s">
        <v>31</v>
      </c>
      <c r="AX177" s="14" t="s">
        <v>83</v>
      </c>
      <c r="AY177" s="255" t="s">
        <v>118</v>
      </c>
    </row>
    <row r="178" s="2" customFormat="1" ht="128.55" customHeight="1">
      <c r="A178" s="38"/>
      <c r="B178" s="39"/>
      <c r="C178" s="219" t="s">
        <v>216</v>
      </c>
      <c r="D178" s="219" t="s">
        <v>121</v>
      </c>
      <c r="E178" s="220" t="s">
        <v>237</v>
      </c>
      <c r="F178" s="221" t="s">
        <v>238</v>
      </c>
      <c r="G178" s="222" t="s">
        <v>138</v>
      </c>
      <c r="H178" s="223">
        <v>5.3390000000000004</v>
      </c>
      <c r="I178" s="224"/>
      <c r="J178" s="225">
        <f>ROUND(I178*H178,2)</f>
        <v>0</v>
      </c>
      <c r="K178" s="226"/>
      <c r="L178" s="44"/>
      <c r="M178" s="227" t="s">
        <v>1</v>
      </c>
      <c r="N178" s="228" t="s">
        <v>40</v>
      </c>
      <c r="O178" s="91"/>
      <c r="P178" s="229">
        <f>O178*H178</f>
        <v>0</v>
      </c>
      <c r="Q178" s="229">
        <v>0</v>
      </c>
      <c r="R178" s="229">
        <f>Q178*H178</f>
        <v>0</v>
      </c>
      <c r="S178" s="229">
        <v>0</v>
      </c>
      <c r="T178" s="230">
        <f>S178*H178</f>
        <v>0</v>
      </c>
      <c r="U178" s="38"/>
      <c r="V178" s="38"/>
      <c r="W178" s="38"/>
      <c r="X178" s="38"/>
      <c r="Y178" s="38"/>
      <c r="Z178" s="38"/>
      <c r="AA178" s="38"/>
      <c r="AB178" s="38"/>
      <c r="AC178" s="38"/>
      <c r="AD178" s="38"/>
      <c r="AE178" s="38"/>
      <c r="AR178" s="231" t="s">
        <v>125</v>
      </c>
      <c r="AT178" s="231" t="s">
        <v>121</v>
      </c>
      <c r="AU178" s="231" t="s">
        <v>85</v>
      </c>
      <c r="AY178" s="17" t="s">
        <v>118</v>
      </c>
      <c r="BE178" s="232">
        <f>IF(N178="základní",J178,0)</f>
        <v>0</v>
      </c>
      <c r="BF178" s="232">
        <f>IF(N178="snížená",J178,0)</f>
        <v>0</v>
      </c>
      <c r="BG178" s="232">
        <f>IF(N178="zákl. přenesená",J178,0)</f>
        <v>0</v>
      </c>
      <c r="BH178" s="232">
        <f>IF(N178="sníž. přenesená",J178,0)</f>
        <v>0</v>
      </c>
      <c r="BI178" s="232">
        <f>IF(N178="nulová",J178,0)</f>
        <v>0</v>
      </c>
      <c r="BJ178" s="17" t="s">
        <v>83</v>
      </c>
      <c r="BK178" s="232">
        <f>ROUND(I178*H178,2)</f>
        <v>0</v>
      </c>
      <c r="BL178" s="17" t="s">
        <v>125</v>
      </c>
      <c r="BM178" s="231" t="s">
        <v>363</v>
      </c>
    </row>
    <row r="179" s="13" customFormat="1">
      <c r="A179" s="13"/>
      <c r="B179" s="233"/>
      <c r="C179" s="234"/>
      <c r="D179" s="235" t="s">
        <v>127</v>
      </c>
      <c r="E179" s="236" t="s">
        <v>1</v>
      </c>
      <c r="F179" s="237" t="s">
        <v>364</v>
      </c>
      <c r="G179" s="234"/>
      <c r="H179" s="238">
        <v>5.3390000000000004</v>
      </c>
      <c r="I179" s="239"/>
      <c r="J179" s="234"/>
      <c r="K179" s="234"/>
      <c r="L179" s="240"/>
      <c r="M179" s="241"/>
      <c r="N179" s="242"/>
      <c r="O179" s="242"/>
      <c r="P179" s="242"/>
      <c r="Q179" s="242"/>
      <c r="R179" s="242"/>
      <c r="S179" s="242"/>
      <c r="T179" s="243"/>
      <c r="U179" s="13"/>
      <c r="V179" s="13"/>
      <c r="W179" s="13"/>
      <c r="X179" s="13"/>
      <c r="Y179" s="13"/>
      <c r="Z179" s="13"/>
      <c r="AA179" s="13"/>
      <c r="AB179" s="13"/>
      <c r="AC179" s="13"/>
      <c r="AD179" s="13"/>
      <c r="AE179" s="13"/>
      <c r="AT179" s="244" t="s">
        <v>127</v>
      </c>
      <c r="AU179" s="244" t="s">
        <v>85</v>
      </c>
      <c r="AV179" s="13" t="s">
        <v>85</v>
      </c>
      <c r="AW179" s="13" t="s">
        <v>31</v>
      </c>
      <c r="AX179" s="13" t="s">
        <v>75</v>
      </c>
      <c r="AY179" s="244" t="s">
        <v>118</v>
      </c>
    </row>
    <row r="180" s="14" customFormat="1">
      <c r="A180" s="14"/>
      <c r="B180" s="245"/>
      <c r="C180" s="246"/>
      <c r="D180" s="235" t="s">
        <v>127</v>
      </c>
      <c r="E180" s="247" t="s">
        <v>1</v>
      </c>
      <c r="F180" s="248" t="s">
        <v>134</v>
      </c>
      <c r="G180" s="246"/>
      <c r="H180" s="249">
        <v>5.3390000000000004</v>
      </c>
      <c r="I180" s="250"/>
      <c r="J180" s="246"/>
      <c r="K180" s="246"/>
      <c r="L180" s="251"/>
      <c r="M180" s="252"/>
      <c r="N180" s="253"/>
      <c r="O180" s="253"/>
      <c r="P180" s="253"/>
      <c r="Q180" s="253"/>
      <c r="R180" s="253"/>
      <c r="S180" s="253"/>
      <c r="T180" s="254"/>
      <c r="U180" s="14"/>
      <c r="V180" s="14"/>
      <c r="W180" s="14"/>
      <c r="X180" s="14"/>
      <c r="Y180" s="14"/>
      <c r="Z180" s="14"/>
      <c r="AA180" s="14"/>
      <c r="AB180" s="14"/>
      <c r="AC180" s="14"/>
      <c r="AD180" s="14"/>
      <c r="AE180" s="14"/>
      <c r="AT180" s="255" t="s">
        <v>127</v>
      </c>
      <c r="AU180" s="255" t="s">
        <v>85</v>
      </c>
      <c r="AV180" s="14" t="s">
        <v>125</v>
      </c>
      <c r="AW180" s="14" t="s">
        <v>31</v>
      </c>
      <c r="AX180" s="14" t="s">
        <v>83</v>
      </c>
      <c r="AY180" s="255" t="s">
        <v>118</v>
      </c>
    </row>
    <row r="181" s="2" customFormat="1" ht="114.9" customHeight="1">
      <c r="A181" s="38"/>
      <c r="B181" s="39"/>
      <c r="C181" s="219" t="s">
        <v>222</v>
      </c>
      <c r="D181" s="219" t="s">
        <v>121</v>
      </c>
      <c r="E181" s="220" t="s">
        <v>242</v>
      </c>
      <c r="F181" s="221" t="s">
        <v>243</v>
      </c>
      <c r="G181" s="222" t="s">
        <v>244</v>
      </c>
      <c r="H181" s="223">
        <v>200</v>
      </c>
      <c r="I181" s="224"/>
      <c r="J181" s="225">
        <f>ROUND(I181*H181,2)</f>
        <v>0</v>
      </c>
      <c r="K181" s="226"/>
      <c r="L181" s="44"/>
      <c r="M181" s="227" t="s">
        <v>1</v>
      </c>
      <c r="N181" s="228" t="s">
        <v>40</v>
      </c>
      <c r="O181" s="91"/>
      <c r="P181" s="229">
        <f>O181*H181</f>
        <v>0</v>
      </c>
      <c r="Q181" s="229">
        <v>0</v>
      </c>
      <c r="R181" s="229">
        <f>Q181*H181</f>
        <v>0</v>
      </c>
      <c r="S181" s="229">
        <v>0</v>
      </c>
      <c r="T181" s="230">
        <f>S181*H181</f>
        <v>0</v>
      </c>
      <c r="U181" s="38"/>
      <c r="V181" s="38"/>
      <c r="W181" s="38"/>
      <c r="X181" s="38"/>
      <c r="Y181" s="38"/>
      <c r="Z181" s="38"/>
      <c r="AA181" s="38"/>
      <c r="AB181" s="38"/>
      <c r="AC181" s="38"/>
      <c r="AD181" s="38"/>
      <c r="AE181" s="38"/>
      <c r="AR181" s="231" t="s">
        <v>125</v>
      </c>
      <c r="AT181" s="231" t="s">
        <v>121</v>
      </c>
      <c r="AU181" s="231" t="s">
        <v>85</v>
      </c>
      <c r="AY181" s="17" t="s">
        <v>118</v>
      </c>
      <c r="BE181" s="232">
        <f>IF(N181="základní",J181,0)</f>
        <v>0</v>
      </c>
      <c r="BF181" s="232">
        <f>IF(N181="snížená",J181,0)</f>
        <v>0</v>
      </c>
      <c r="BG181" s="232">
        <f>IF(N181="zákl. přenesená",J181,0)</f>
        <v>0</v>
      </c>
      <c r="BH181" s="232">
        <f>IF(N181="sníž. přenesená",J181,0)</f>
        <v>0</v>
      </c>
      <c r="BI181" s="232">
        <f>IF(N181="nulová",J181,0)</f>
        <v>0</v>
      </c>
      <c r="BJ181" s="17" t="s">
        <v>83</v>
      </c>
      <c r="BK181" s="232">
        <f>ROUND(I181*H181,2)</f>
        <v>0</v>
      </c>
      <c r="BL181" s="17" t="s">
        <v>125</v>
      </c>
      <c r="BM181" s="231" t="s">
        <v>365</v>
      </c>
    </row>
    <row r="182" s="13" customFormat="1">
      <c r="A182" s="13"/>
      <c r="B182" s="233"/>
      <c r="C182" s="234"/>
      <c r="D182" s="235" t="s">
        <v>127</v>
      </c>
      <c r="E182" s="236" t="s">
        <v>1</v>
      </c>
      <c r="F182" s="237" t="s">
        <v>366</v>
      </c>
      <c r="G182" s="234"/>
      <c r="H182" s="238">
        <v>200</v>
      </c>
      <c r="I182" s="239"/>
      <c r="J182" s="234"/>
      <c r="K182" s="234"/>
      <c r="L182" s="240"/>
      <c r="M182" s="241"/>
      <c r="N182" s="242"/>
      <c r="O182" s="242"/>
      <c r="P182" s="242"/>
      <c r="Q182" s="242"/>
      <c r="R182" s="242"/>
      <c r="S182" s="242"/>
      <c r="T182" s="243"/>
      <c r="U182" s="13"/>
      <c r="V182" s="13"/>
      <c r="W182" s="13"/>
      <c r="X182" s="13"/>
      <c r="Y182" s="13"/>
      <c r="Z182" s="13"/>
      <c r="AA182" s="13"/>
      <c r="AB182" s="13"/>
      <c r="AC182" s="13"/>
      <c r="AD182" s="13"/>
      <c r="AE182" s="13"/>
      <c r="AT182" s="244" t="s">
        <v>127</v>
      </c>
      <c r="AU182" s="244" t="s">
        <v>85</v>
      </c>
      <c r="AV182" s="13" t="s">
        <v>85</v>
      </c>
      <c r="AW182" s="13" t="s">
        <v>31</v>
      </c>
      <c r="AX182" s="13" t="s">
        <v>75</v>
      </c>
      <c r="AY182" s="244" t="s">
        <v>118</v>
      </c>
    </row>
    <row r="183" s="14" customFormat="1">
      <c r="A183" s="14"/>
      <c r="B183" s="245"/>
      <c r="C183" s="246"/>
      <c r="D183" s="235" t="s">
        <v>127</v>
      </c>
      <c r="E183" s="247" t="s">
        <v>1</v>
      </c>
      <c r="F183" s="248" t="s">
        <v>134</v>
      </c>
      <c r="G183" s="246"/>
      <c r="H183" s="249">
        <v>200</v>
      </c>
      <c r="I183" s="250"/>
      <c r="J183" s="246"/>
      <c r="K183" s="246"/>
      <c r="L183" s="251"/>
      <c r="M183" s="252"/>
      <c r="N183" s="253"/>
      <c r="O183" s="253"/>
      <c r="P183" s="253"/>
      <c r="Q183" s="253"/>
      <c r="R183" s="253"/>
      <c r="S183" s="253"/>
      <c r="T183" s="254"/>
      <c r="U183" s="14"/>
      <c r="V183" s="14"/>
      <c r="W183" s="14"/>
      <c r="X183" s="14"/>
      <c r="Y183" s="14"/>
      <c r="Z183" s="14"/>
      <c r="AA183" s="14"/>
      <c r="AB183" s="14"/>
      <c r="AC183" s="14"/>
      <c r="AD183" s="14"/>
      <c r="AE183" s="14"/>
      <c r="AT183" s="255" t="s">
        <v>127</v>
      </c>
      <c r="AU183" s="255" t="s">
        <v>85</v>
      </c>
      <c r="AV183" s="14" t="s">
        <v>125</v>
      </c>
      <c r="AW183" s="14" t="s">
        <v>31</v>
      </c>
      <c r="AX183" s="14" t="s">
        <v>83</v>
      </c>
      <c r="AY183" s="255" t="s">
        <v>118</v>
      </c>
    </row>
    <row r="184" s="2" customFormat="1" ht="90" customHeight="1">
      <c r="A184" s="38"/>
      <c r="B184" s="39"/>
      <c r="C184" s="219" t="s">
        <v>227</v>
      </c>
      <c r="D184" s="219" t="s">
        <v>121</v>
      </c>
      <c r="E184" s="220" t="s">
        <v>252</v>
      </c>
      <c r="F184" s="221" t="s">
        <v>253</v>
      </c>
      <c r="G184" s="222" t="s">
        <v>244</v>
      </c>
      <c r="H184" s="223">
        <v>16</v>
      </c>
      <c r="I184" s="224"/>
      <c r="J184" s="225">
        <f>ROUND(I184*H184,2)</f>
        <v>0</v>
      </c>
      <c r="K184" s="226"/>
      <c r="L184" s="44"/>
      <c r="M184" s="227" t="s">
        <v>1</v>
      </c>
      <c r="N184" s="228" t="s">
        <v>40</v>
      </c>
      <c r="O184" s="91"/>
      <c r="P184" s="229">
        <f>O184*H184</f>
        <v>0</v>
      </c>
      <c r="Q184" s="229">
        <v>0</v>
      </c>
      <c r="R184" s="229">
        <f>Q184*H184</f>
        <v>0</v>
      </c>
      <c r="S184" s="229">
        <v>0</v>
      </c>
      <c r="T184" s="230">
        <f>S184*H184</f>
        <v>0</v>
      </c>
      <c r="U184" s="38"/>
      <c r="V184" s="38"/>
      <c r="W184" s="38"/>
      <c r="X184" s="38"/>
      <c r="Y184" s="38"/>
      <c r="Z184" s="38"/>
      <c r="AA184" s="38"/>
      <c r="AB184" s="38"/>
      <c r="AC184" s="38"/>
      <c r="AD184" s="38"/>
      <c r="AE184" s="38"/>
      <c r="AR184" s="231" t="s">
        <v>125</v>
      </c>
      <c r="AT184" s="231" t="s">
        <v>121</v>
      </c>
      <c r="AU184" s="231" t="s">
        <v>85</v>
      </c>
      <c r="AY184" s="17" t="s">
        <v>118</v>
      </c>
      <c r="BE184" s="232">
        <f>IF(N184="základní",J184,0)</f>
        <v>0</v>
      </c>
      <c r="BF184" s="232">
        <f>IF(N184="snížená",J184,0)</f>
        <v>0</v>
      </c>
      <c r="BG184" s="232">
        <f>IF(N184="zákl. přenesená",J184,0)</f>
        <v>0</v>
      </c>
      <c r="BH184" s="232">
        <f>IF(N184="sníž. přenesená",J184,0)</f>
        <v>0</v>
      </c>
      <c r="BI184" s="232">
        <f>IF(N184="nulová",J184,0)</f>
        <v>0</v>
      </c>
      <c r="BJ184" s="17" t="s">
        <v>83</v>
      </c>
      <c r="BK184" s="232">
        <f>ROUND(I184*H184,2)</f>
        <v>0</v>
      </c>
      <c r="BL184" s="17" t="s">
        <v>125</v>
      </c>
      <c r="BM184" s="231" t="s">
        <v>367</v>
      </c>
    </row>
    <row r="185" s="13" customFormat="1">
      <c r="A185" s="13"/>
      <c r="B185" s="233"/>
      <c r="C185" s="234"/>
      <c r="D185" s="235" t="s">
        <v>127</v>
      </c>
      <c r="E185" s="236" t="s">
        <v>1</v>
      </c>
      <c r="F185" s="237" t="s">
        <v>205</v>
      </c>
      <c r="G185" s="234"/>
      <c r="H185" s="238">
        <v>16</v>
      </c>
      <c r="I185" s="239"/>
      <c r="J185" s="234"/>
      <c r="K185" s="234"/>
      <c r="L185" s="240"/>
      <c r="M185" s="241"/>
      <c r="N185" s="242"/>
      <c r="O185" s="242"/>
      <c r="P185" s="242"/>
      <c r="Q185" s="242"/>
      <c r="R185" s="242"/>
      <c r="S185" s="242"/>
      <c r="T185" s="243"/>
      <c r="U185" s="13"/>
      <c r="V185" s="13"/>
      <c r="W185" s="13"/>
      <c r="X185" s="13"/>
      <c r="Y185" s="13"/>
      <c r="Z185" s="13"/>
      <c r="AA185" s="13"/>
      <c r="AB185" s="13"/>
      <c r="AC185" s="13"/>
      <c r="AD185" s="13"/>
      <c r="AE185" s="13"/>
      <c r="AT185" s="244" t="s">
        <v>127</v>
      </c>
      <c r="AU185" s="244" t="s">
        <v>85</v>
      </c>
      <c r="AV185" s="13" t="s">
        <v>85</v>
      </c>
      <c r="AW185" s="13" t="s">
        <v>31</v>
      </c>
      <c r="AX185" s="13" t="s">
        <v>75</v>
      </c>
      <c r="AY185" s="244" t="s">
        <v>118</v>
      </c>
    </row>
    <row r="186" s="14" customFormat="1">
      <c r="A186" s="14"/>
      <c r="B186" s="245"/>
      <c r="C186" s="246"/>
      <c r="D186" s="235" t="s">
        <v>127</v>
      </c>
      <c r="E186" s="247" t="s">
        <v>1</v>
      </c>
      <c r="F186" s="248" t="s">
        <v>134</v>
      </c>
      <c r="G186" s="246"/>
      <c r="H186" s="249">
        <v>16</v>
      </c>
      <c r="I186" s="250"/>
      <c r="J186" s="246"/>
      <c r="K186" s="246"/>
      <c r="L186" s="251"/>
      <c r="M186" s="252"/>
      <c r="N186" s="253"/>
      <c r="O186" s="253"/>
      <c r="P186" s="253"/>
      <c r="Q186" s="253"/>
      <c r="R186" s="253"/>
      <c r="S186" s="253"/>
      <c r="T186" s="254"/>
      <c r="U186" s="14"/>
      <c r="V186" s="14"/>
      <c r="W186" s="14"/>
      <c r="X186" s="14"/>
      <c r="Y186" s="14"/>
      <c r="Z186" s="14"/>
      <c r="AA186" s="14"/>
      <c r="AB186" s="14"/>
      <c r="AC186" s="14"/>
      <c r="AD186" s="14"/>
      <c r="AE186" s="14"/>
      <c r="AT186" s="255" t="s">
        <v>127</v>
      </c>
      <c r="AU186" s="255" t="s">
        <v>85</v>
      </c>
      <c r="AV186" s="14" t="s">
        <v>125</v>
      </c>
      <c r="AW186" s="14" t="s">
        <v>31</v>
      </c>
      <c r="AX186" s="14" t="s">
        <v>83</v>
      </c>
      <c r="AY186" s="255" t="s">
        <v>118</v>
      </c>
    </row>
    <row r="187" s="2" customFormat="1" ht="101.25" customHeight="1">
      <c r="A187" s="38"/>
      <c r="B187" s="39"/>
      <c r="C187" s="219" t="s">
        <v>169</v>
      </c>
      <c r="D187" s="219" t="s">
        <v>121</v>
      </c>
      <c r="E187" s="220" t="s">
        <v>256</v>
      </c>
      <c r="F187" s="221" t="s">
        <v>257</v>
      </c>
      <c r="G187" s="222" t="s">
        <v>173</v>
      </c>
      <c r="H187" s="223">
        <v>10678</v>
      </c>
      <c r="I187" s="224"/>
      <c r="J187" s="225">
        <f>ROUND(I187*H187,2)</f>
        <v>0</v>
      </c>
      <c r="K187" s="226"/>
      <c r="L187" s="44"/>
      <c r="M187" s="227" t="s">
        <v>1</v>
      </c>
      <c r="N187" s="228" t="s">
        <v>40</v>
      </c>
      <c r="O187" s="91"/>
      <c r="P187" s="229">
        <f>O187*H187</f>
        <v>0</v>
      </c>
      <c r="Q187" s="229">
        <v>0</v>
      </c>
      <c r="R187" s="229">
        <f>Q187*H187</f>
        <v>0</v>
      </c>
      <c r="S187" s="229">
        <v>0</v>
      </c>
      <c r="T187" s="230">
        <f>S187*H187</f>
        <v>0</v>
      </c>
      <c r="U187" s="38"/>
      <c r="V187" s="38"/>
      <c r="W187" s="38"/>
      <c r="X187" s="38"/>
      <c r="Y187" s="38"/>
      <c r="Z187" s="38"/>
      <c r="AA187" s="38"/>
      <c r="AB187" s="38"/>
      <c r="AC187" s="38"/>
      <c r="AD187" s="38"/>
      <c r="AE187" s="38"/>
      <c r="AR187" s="231" t="s">
        <v>125</v>
      </c>
      <c r="AT187" s="231" t="s">
        <v>121</v>
      </c>
      <c r="AU187" s="231" t="s">
        <v>85</v>
      </c>
      <c r="AY187" s="17" t="s">
        <v>118</v>
      </c>
      <c r="BE187" s="232">
        <f>IF(N187="základní",J187,0)</f>
        <v>0</v>
      </c>
      <c r="BF187" s="232">
        <f>IF(N187="snížená",J187,0)</f>
        <v>0</v>
      </c>
      <c r="BG187" s="232">
        <f>IF(N187="zákl. přenesená",J187,0)</f>
        <v>0</v>
      </c>
      <c r="BH187" s="232">
        <f>IF(N187="sníž. přenesená",J187,0)</f>
        <v>0</v>
      </c>
      <c r="BI187" s="232">
        <f>IF(N187="nulová",J187,0)</f>
        <v>0</v>
      </c>
      <c r="BJ187" s="17" t="s">
        <v>83</v>
      </c>
      <c r="BK187" s="232">
        <f>ROUND(I187*H187,2)</f>
        <v>0</v>
      </c>
      <c r="BL187" s="17" t="s">
        <v>125</v>
      </c>
      <c r="BM187" s="231" t="s">
        <v>368</v>
      </c>
    </row>
    <row r="188" s="13" customFormat="1">
      <c r="A188" s="13"/>
      <c r="B188" s="233"/>
      <c r="C188" s="234"/>
      <c r="D188" s="235" t="s">
        <v>127</v>
      </c>
      <c r="E188" s="236" t="s">
        <v>1</v>
      </c>
      <c r="F188" s="237" t="s">
        <v>369</v>
      </c>
      <c r="G188" s="234"/>
      <c r="H188" s="238">
        <v>10678</v>
      </c>
      <c r="I188" s="239"/>
      <c r="J188" s="234"/>
      <c r="K188" s="234"/>
      <c r="L188" s="240"/>
      <c r="M188" s="241"/>
      <c r="N188" s="242"/>
      <c r="O188" s="242"/>
      <c r="P188" s="242"/>
      <c r="Q188" s="242"/>
      <c r="R188" s="242"/>
      <c r="S188" s="242"/>
      <c r="T188" s="243"/>
      <c r="U188" s="13"/>
      <c r="V188" s="13"/>
      <c r="W188" s="13"/>
      <c r="X188" s="13"/>
      <c r="Y188" s="13"/>
      <c r="Z188" s="13"/>
      <c r="AA188" s="13"/>
      <c r="AB188" s="13"/>
      <c r="AC188" s="13"/>
      <c r="AD188" s="13"/>
      <c r="AE188" s="13"/>
      <c r="AT188" s="244" t="s">
        <v>127</v>
      </c>
      <c r="AU188" s="244" t="s">
        <v>85</v>
      </c>
      <c r="AV188" s="13" t="s">
        <v>85</v>
      </c>
      <c r="AW188" s="13" t="s">
        <v>31</v>
      </c>
      <c r="AX188" s="13" t="s">
        <v>75</v>
      </c>
      <c r="AY188" s="244" t="s">
        <v>118</v>
      </c>
    </row>
    <row r="189" s="14" customFormat="1">
      <c r="A189" s="14"/>
      <c r="B189" s="245"/>
      <c r="C189" s="246"/>
      <c r="D189" s="235" t="s">
        <v>127</v>
      </c>
      <c r="E189" s="247" t="s">
        <v>1</v>
      </c>
      <c r="F189" s="248" t="s">
        <v>134</v>
      </c>
      <c r="G189" s="246"/>
      <c r="H189" s="249">
        <v>10678</v>
      </c>
      <c r="I189" s="250"/>
      <c r="J189" s="246"/>
      <c r="K189" s="246"/>
      <c r="L189" s="251"/>
      <c r="M189" s="252"/>
      <c r="N189" s="253"/>
      <c r="O189" s="253"/>
      <c r="P189" s="253"/>
      <c r="Q189" s="253"/>
      <c r="R189" s="253"/>
      <c r="S189" s="253"/>
      <c r="T189" s="254"/>
      <c r="U189" s="14"/>
      <c r="V189" s="14"/>
      <c r="W189" s="14"/>
      <c r="X189" s="14"/>
      <c r="Y189" s="14"/>
      <c r="Z189" s="14"/>
      <c r="AA189" s="14"/>
      <c r="AB189" s="14"/>
      <c r="AC189" s="14"/>
      <c r="AD189" s="14"/>
      <c r="AE189" s="14"/>
      <c r="AT189" s="255" t="s">
        <v>127</v>
      </c>
      <c r="AU189" s="255" t="s">
        <v>85</v>
      </c>
      <c r="AV189" s="14" t="s">
        <v>125</v>
      </c>
      <c r="AW189" s="14" t="s">
        <v>31</v>
      </c>
      <c r="AX189" s="14" t="s">
        <v>83</v>
      </c>
      <c r="AY189" s="255" t="s">
        <v>118</v>
      </c>
    </row>
    <row r="190" s="2" customFormat="1" ht="62.7" customHeight="1">
      <c r="A190" s="38"/>
      <c r="B190" s="39"/>
      <c r="C190" s="219" t="s">
        <v>7</v>
      </c>
      <c r="D190" s="219" t="s">
        <v>121</v>
      </c>
      <c r="E190" s="220" t="s">
        <v>261</v>
      </c>
      <c r="F190" s="221" t="s">
        <v>262</v>
      </c>
      <c r="G190" s="222" t="s">
        <v>162</v>
      </c>
      <c r="H190" s="223">
        <v>88</v>
      </c>
      <c r="I190" s="224"/>
      <c r="J190" s="225">
        <f>ROUND(I190*H190,2)</f>
        <v>0</v>
      </c>
      <c r="K190" s="226"/>
      <c r="L190" s="44"/>
      <c r="M190" s="227" t="s">
        <v>1</v>
      </c>
      <c r="N190" s="228" t="s">
        <v>40</v>
      </c>
      <c r="O190" s="91"/>
      <c r="P190" s="229">
        <f>O190*H190</f>
        <v>0</v>
      </c>
      <c r="Q190" s="229">
        <v>0</v>
      </c>
      <c r="R190" s="229">
        <f>Q190*H190</f>
        <v>0</v>
      </c>
      <c r="S190" s="229">
        <v>0</v>
      </c>
      <c r="T190" s="230">
        <f>S190*H190</f>
        <v>0</v>
      </c>
      <c r="U190" s="38"/>
      <c r="V190" s="38"/>
      <c r="W190" s="38"/>
      <c r="X190" s="38"/>
      <c r="Y190" s="38"/>
      <c r="Z190" s="38"/>
      <c r="AA190" s="38"/>
      <c r="AB190" s="38"/>
      <c r="AC190" s="38"/>
      <c r="AD190" s="38"/>
      <c r="AE190" s="38"/>
      <c r="AR190" s="231" t="s">
        <v>125</v>
      </c>
      <c r="AT190" s="231" t="s">
        <v>121</v>
      </c>
      <c r="AU190" s="231" t="s">
        <v>85</v>
      </c>
      <c r="AY190" s="17" t="s">
        <v>118</v>
      </c>
      <c r="BE190" s="232">
        <f>IF(N190="základní",J190,0)</f>
        <v>0</v>
      </c>
      <c r="BF190" s="232">
        <f>IF(N190="snížená",J190,0)</f>
        <v>0</v>
      </c>
      <c r="BG190" s="232">
        <f>IF(N190="zákl. přenesená",J190,0)</f>
        <v>0</v>
      </c>
      <c r="BH190" s="232">
        <f>IF(N190="sníž. přenesená",J190,0)</f>
        <v>0</v>
      </c>
      <c r="BI190" s="232">
        <f>IF(N190="nulová",J190,0)</f>
        <v>0</v>
      </c>
      <c r="BJ190" s="17" t="s">
        <v>83</v>
      </c>
      <c r="BK190" s="232">
        <f>ROUND(I190*H190,2)</f>
        <v>0</v>
      </c>
      <c r="BL190" s="17" t="s">
        <v>125</v>
      </c>
      <c r="BM190" s="231" t="s">
        <v>370</v>
      </c>
    </row>
    <row r="191" s="13" customFormat="1">
      <c r="A191" s="13"/>
      <c r="B191" s="233"/>
      <c r="C191" s="234"/>
      <c r="D191" s="235" t="s">
        <v>127</v>
      </c>
      <c r="E191" s="236" t="s">
        <v>1</v>
      </c>
      <c r="F191" s="237" t="s">
        <v>371</v>
      </c>
      <c r="G191" s="234"/>
      <c r="H191" s="238">
        <v>88</v>
      </c>
      <c r="I191" s="239"/>
      <c r="J191" s="234"/>
      <c r="K191" s="234"/>
      <c r="L191" s="240"/>
      <c r="M191" s="241"/>
      <c r="N191" s="242"/>
      <c r="O191" s="242"/>
      <c r="P191" s="242"/>
      <c r="Q191" s="242"/>
      <c r="R191" s="242"/>
      <c r="S191" s="242"/>
      <c r="T191" s="243"/>
      <c r="U191" s="13"/>
      <c r="V191" s="13"/>
      <c r="W191" s="13"/>
      <c r="X191" s="13"/>
      <c r="Y191" s="13"/>
      <c r="Z191" s="13"/>
      <c r="AA191" s="13"/>
      <c r="AB191" s="13"/>
      <c r="AC191" s="13"/>
      <c r="AD191" s="13"/>
      <c r="AE191" s="13"/>
      <c r="AT191" s="244" t="s">
        <v>127</v>
      </c>
      <c r="AU191" s="244" t="s">
        <v>85</v>
      </c>
      <c r="AV191" s="13" t="s">
        <v>85</v>
      </c>
      <c r="AW191" s="13" t="s">
        <v>31</v>
      </c>
      <c r="AX191" s="13" t="s">
        <v>75</v>
      </c>
      <c r="AY191" s="244" t="s">
        <v>118</v>
      </c>
    </row>
    <row r="192" s="14" customFormat="1">
      <c r="A192" s="14"/>
      <c r="B192" s="245"/>
      <c r="C192" s="246"/>
      <c r="D192" s="235" t="s">
        <v>127</v>
      </c>
      <c r="E192" s="247" t="s">
        <v>1</v>
      </c>
      <c r="F192" s="248" t="s">
        <v>134</v>
      </c>
      <c r="G192" s="246"/>
      <c r="H192" s="249">
        <v>88</v>
      </c>
      <c r="I192" s="250"/>
      <c r="J192" s="246"/>
      <c r="K192" s="246"/>
      <c r="L192" s="251"/>
      <c r="M192" s="252"/>
      <c r="N192" s="253"/>
      <c r="O192" s="253"/>
      <c r="P192" s="253"/>
      <c r="Q192" s="253"/>
      <c r="R192" s="253"/>
      <c r="S192" s="253"/>
      <c r="T192" s="254"/>
      <c r="U192" s="14"/>
      <c r="V192" s="14"/>
      <c r="W192" s="14"/>
      <c r="X192" s="14"/>
      <c r="Y192" s="14"/>
      <c r="Z192" s="14"/>
      <c r="AA192" s="14"/>
      <c r="AB192" s="14"/>
      <c r="AC192" s="14"/>
      <c r="AD192" s="14"/>
      <c r="AE192" s="14"/>
      <c r="AT192" s="255" t="s">
        <v>127</v>
      </c>
      <c r="AU192" s="255" t="s">
        <v>85</v>
      </c>
      <c r="AV192" s="14" t="s">
        <v>125</v>
      </c>
      <c r="AW192" s="14" t="s">
        <v>31</v>
      </c>
      <c r="AX192" s="14" t="s">
        <v>83</v>
      </c>
      <c r="AY192" s="255" t="s">
        <v>118</v>
      </c>
    </row>
    <row r="193" s="2" customFormat="1" ht="14.4" customHeight="1">
      <c r="A193" s="38"/>
      <c r="B193" s="39"/>
      <c r="C193" s="256" t="s">
        <v>241</v>
      </c>
      <c r="D193" s="256" t="s">
        <v>141</v>
      </c>
      <c r="E193" s="257" t="s">
        <v>266</v>
      </c>
      <c r="F193" s="258" t="s">
        <v>267</v>
      </c>
      <c r="G193" s="259" t="s">
        <v>162</v>
      </c>
      <c r="H193" s="260">
        <v>88</v>
      </c>
      <c r="I193" s="261"/>
      <c r="J193" s="262">
        <f>ROUND(I193*H193,2)</f>
        <v>0</v>
      </c>
      <c r="K193" s="263"/>
      <c r="L193" s="264"/>
      <c r="M193" s="265" t="s">
        <v>1</v>
      </c>
      <c r="N193" s="266" t="s">
        <v>40</v>
      </c>
      <c r="O193" s="91"/>
      <c r="P193" s="229">
        <f>O193*H193</f>
        <v>0</v>
      </c>
      <c r="Q193" s="229">
        <v>0.010030000000000001</v>
      </c>
      <c r="R193" s="229">
        <f>Q193*H193</f>
        <v>0.88264000000000009</v>
      </c>
      <c r="S193" s="229">
        <v>0</v>
      </c>
      <c r="T193" s="230">
        <f>S193*H193</f>
        <v>0</v>
      </c>
      <c r="U193" s="38"/>
      <c r="V193" s="38"/>
      <c r="W193" s="38"/>
      <c r="X193" s="38"/>
      <c r="Y193" s="38"/>
      <c r="Z193" s="38"/>
      <c r="AA193" s="38"/>
      <c r="AB193" s="38"/>
      <c r="AC193" s="38"/>
      <c r="AD193" s="38"/>
      <c r="AE193" s="38"/>
      <c r="AR193" s="231" t="s">
        <v>144</v>
      </c>
      <c r="AT193" s="231" t="s">
        <v>141</v>
      </c>
      <c r="AU193" s="231" t="s">
        <v>85</v>
      </c>
      <c r="AY193" s="17" t="s">
        <v>118</v>
      </c>
      <c r="BE193" s="232">
        <f>IF(N193="základní",J193,0)</f>
        <v>0</v>
      </c>
      <c r="BF193" s="232">
        <f>IF(N193="snížená",J193,0)</f>
        <v>0</v>
      </c>
      <c r="BG193" s="232">
        <f>IF(N193="zákl. přenesená",J193,0)</f>
        <v>0</v>
      </c>
      <c r="BH193" s="232">
        <f>IF(N193="sníž. přenesená",J193,0)</f>
        <v>0</v>
      </c>
      <c r="BI193" s="232">
        <f>IF(N193="nulová",J193,0)</f>
        <v>0</v>
      </c>
      <c r="BJ193" s="17" t="s">
        <v>83</v>
      </c>
      <c r="BK193" s="232">
        <f>ROUND(I193*H193,2)</f>
        <v>0</v>
      </c>
      <c r="BL193" s="17" t="s">
        <v>125</v>
      </c>
      <c r="BM193" s="231" t="s">
        <v>372</v>
      </c>
    </row>
    <row r="194" s="13" customFormat="1">
      <c r="A194" s="13"/>
      <c r="B194" s="233"/>
      <c r="C194" s="234"/>
      <c r="D194" s="235" t="s">
        <v>127</v>
      </c>
      <c r="E194" s="236" t="s">
        <v>1</v>
      </c>
      <c r="F194" s="237" t="s">
        <v>373</v>
      </c>
      <c r="G194" s="234"/>
      <c r="H194" s="238">
        <v>88</v>
      </c>
      <c r="I194" s="239"/>
      <c r="J194" s="234"/>
      <c r="K194" s="234"/>
      <c r="L194" s="240"/>
      <c r="M194" s="241"/>
      <c r="N194" s="242"/>
      <c r="O194" s="242"/>
      <c r="P194" s="242"/>
      <c r="Q194" s="242"/>
      <c r="R194" s="242"/>
      <c r="S194" s="242"/>
      <c r="T194" s="243"/>
      <c r="U194" s="13"/>
      <c r="V194" s="13"/>
      <c r="W194" s="13"/>
      <c r="X194" s="13"/>
      <c r="Y194" s="13"/>
      <c r="Z194" s="13"/>
      <c r="AA194" s="13"/>
      <c r="AB194" s="13"/>
      <c r="AC194" s="13"/>
      <c r="AD194" s="13"/>
      <c r="AE194" s="13"/>
      <c r="AT194" s="244" t="s">
        <v>127</v>
      </c>
      <c r="AU194" s="244" t="s">
        <v>85</v>
      </c>
      <c r="AV194" s="13" t="s">
        <v>85</v>
      </c>
      <c r="AW194" s="13" t="s">
        <v>31</v>
      </c>
      <c r="AX194" s="13" t="s">
        <v>75</v>
      </c>
      <c r="AY194" s="244" t="s">
        <v>118</v>
      </c>
    </row>
    <row r="195" s="14" customFormat="1">
      <c r="A195" s="14"/>
      <c r="B195" s="245"/>
      <c r="C195" s="246"/>
      <c r="D195" s="235" t="s">
        <v>127</v>
      </c>
      <c r="E195" s="247" t="s">
        <v>1</v>
      </c>
      <c r="F195" s="248" t="s">
        <v>134</v>
      </c>
      <c r="G195" s="246"/>
      <c r="H195" s="249">
        <v>88</v>
      </c>
      <c r="I195" s="250"/>
      <c r="J195" s="246"/>
      <c r="K195" s="246"/>
      <c r="L195" s="251"/>
      <c r="M195" s="252"/>
      <c r="N195" s="253"/>
      <c r="O195" s="253"/>
      <c r="P195" s="253"/>
      <c r="Q195" s="253"/>
      <c r="R195" s="253"/>
      <c r="S195" s="253"/>
      <c r="T195" s="254"/>
      <c r="U195" s="14"/>
      <c r="V195" s="14"/>
      <c r="W195" s="14"/>
      <c r="X195" s="14"/>
      <c r="Y195" s="14"/>
      <c r="Z195" s="14"/>
      <c r="AA195" s="14"/>
      <c r="AB195" s="14"/>
      <c r="AC195" s="14"/>
      <c r="AD195" s="14"/>
      <c r="AE195" s="14"/>
      <c r="AT195" s="255" t="s">
        <v>127</v>
      </c>
      <c r="AU195" s="255" t="s">
        <v>85</v>
      </c>
      <c r="AV195" s="14" t="s">
        <v>125</v>
      </c>
      <c r="AW195" s="14" t="s">
        <v>31</v>
      </c>
      <c r="AX195" s="14" t="s">
        <v>83</v>
      </c>
      <c r="AY195" s="255" t="s">
        <v>118</v>
      </c>
    </row>
    <row r="196" s="2" customFormat="1" ht="49.05" customHeight="1">
      <c r="A196" s="38"/>
      <c r="B196" s="39"/>
      <c r="C196" s="219" t="s">
        <v>247</v>
      </c>
      <c r="D196" s="219" t="s">
        <v>121</v>
      </c>
      <c r="E196" s="220" t="s">
        <v>271</v>
      </c>
      <c r="F196" s="221" t="s">
        <v>272</v>
      </c>
      <c r="G196" s="222" t="s">
        <v>173</v>
      </c>
      <c r="H196" s="223">
        <v>3</v>
      </c>
      <c r="I196" s="224"/>
      <c r="J196" s="225">
        <f>ROUND(I196*H196,2)</f>
        <v>0</v>
      </c>
      <c r="K196" s="226"/>
      <c r="L196" s="44"/>
      <c r="M196" s="227" t="s">
        <v>1</v>
      </c>
      <c r="N196" s="228" t="s">
        <v>40</v>
      </c>
      <c r="O196" s="91"/>
      <c r="P196" s="229">
        <f>O196*H196</f>
        <v>0</v>
      </c>
      <c r="Q196" s="229">
        <v>0</v>
      </c>
      <c r="R196" s="229">
        <f>Q196*H196</f>
        <v>0</v>
      </c>
      <c r="S196" s="229">
        <v>0</v>
      </c>
      <c r="T196" s="230">
        <f>S196*H196</f>
        <v>0</v>
      </c>
      <c r="U196" s="38"/>
      <c r="V196" s="38"/>
      <c r="W196" s="38"/>
      <c r="X196" s="38"/>
      <c r="Y196" s="38"/>
      <c r="Z196" s="38"/>
      <c r="AA196" s="38"/>
      <c r="AB196" s="38"/>
      <c r="AC196" s="38"/>
      <c r="AD196" s="38"/>
      <c r="AE196" s="38"/>
      <c r="AR196" s="231" t="s">
        <v>125</v>
      </c>
      <c r="AT196" s="231" t="s">
        <v>121</v>
      </c>
      <c r="AU196" s="231" t="s">
        <v>85</v>
      </c>
      <c r="AY196" s="17" t="s">
        <v>118</v>
      </c>
      <c r="BE196" s="232">
        <f>IF(N196="základní",J196,0)</f>
        <v>0</v>
      </c>
      <c r="BF196" s="232">
        <f>IF(N196="snížená",J196,0)</f>
        <v>0</v>
      </c>
      <c r="BG196" s="232">
        <f>IF(N196="zákl. přenesená",J196,0)</f>
        <v>0</v>
      </c>
      <c r="BH196" s="232">
        <f>IF(N196="sníž. přenesená",J196,0)</f>
        <v>0</v>
      </c>
      <c r="BI196" s="232">
        <f>IF(N196="nulová",J196,0)</f>
        <v>0</v>
      </c>
      <c r="BJ196" s="17" t="s">
        <v>83</v>
      </c>
      <c r="BK196" s="232">
        <f>ROUND(I196*H196,2)</f>
        <v>0</v>
      </c>
      <c r="BL196" s="17" t="s">
        <v>125</v>
      </c>
      <c r="BM196" s="231" t="s">
        <v>374</v>
      </c>
    </row>
    <row r="197" s="13" customFormat="1">
      <c r="A197" s="13"/>
      <c r="B197" s="233"/>
      <c r="C197" s="234"/>
      <c r="D197" s="235" t="s">
        <v>127</v>
      </c>
      <c r="E197" s="236" t="s">
        <v>1</v>
      </c>
      <c r="F197" s="237" t="s">
        <v>135</v>
      </c>
      <c r="G197" s="234"/>
      <c r="H197" s="238">
        <v>3</v>
      </c>
      <c r="I197" s="239"/>
      <c r="J197" s="234"/>
      <c r="K197" s="234"/>
      <c r="L197" s="240"/>
      <c r="M197" s="241"/>
      <c r="N197" s="242"/>
      <c r="O197" s="242"/>
      <c r="P197" s="242"/>
      <c r="Q197" s="242"/>
      <c r="R197" s="242"/>
      <c r="S197" s="242"/>
      <c r="T197" s="243"/>
      <c r="U197" s="13"/>
      <c r="V197" s="13"/>
      <c r="W197" s="13"/>
      <c r="X197" s="13"/>
      <c r="Y197" s="13"/>
      <c r="Z197" s="13"/>
      <c r="AA197" s="13"/>
      <c r="AB197" s="13"/>
      <c r="AC197" s="13"/>
      <c r="AD197" s="13"/>
      <c r="AE197" s="13"/>
      <c r="AT197" s="244" t="s">
        <v>127</v>
      </c>
      <c r="AU197" s="244" t="s">
        <v>85</v>
      </c>
      <c r="AV197" s="13" t="s">
        <v>85</v>
      </c>
      <c r="AW197" s="13" t="s">
        <v>31</v>
      </c>
      <c r="AX197" s="13" t="s">
        <v>75</v>
      </c>
      <c r="AY197" s="244" t="s">
        <v>118</v>
      </c>
    </row>
    <row r="198" s="14" customFormat="1">
      <c r="A198" s="14"/>
      <c r="B198" s="245"/>
      <c r="C198" s="246"/>
      <c r="D198" s="235" t="s">
        <v>127</v>
      </c>
      <c r="E198" s="247" t="s">
        <v>1</v>
      </c>
      <c r="F198" s="248" t="s">
        <v>134</v>
      </c>
      <c r="G198" s="246"/>
      <c r="H198" s="249">
        <v>3</v>
      </c>
      <c r="I198" s="250"/>
      <c r="J198" s="246"/>
      <c r="K198" s="246"/>
      <c r="L198" s="251"/>
      <c r="M198" s="252"/>
      <c r="N198" s="253"/>
      <c r="O198" s="253"/>
      <c r="P198" s="253"/>
      <c r="Q198" s="253"/>
      <c r="R198" s="253"/>
      <c r="S198" s="253"/>
      <c r="T198" s="254"/>
      <c r="U198" s="14"/>
      <c r="V198" s="14"/>
      <c r="W198" s="14"/>
      <c r="X198" s="14"/>
      <c r="Y198" s="14"/>
      <c r="Z198" s="14"/>
      <c r="AA198" s="14"/>
      <c r="AB198" s="14"/>
      <c r="AC198" s="14"/>
      <c r="AD198" s="14"/>
      <c r="AE198" s="14"/>
      <c r="AT198" s="255" t="s">
        <v>127</v>
      </c>
      <c r="AU198" s="255" t="s">
        <v>85</v>
      </c>
      <c r="AV198" s="14" t="s">
        <v>125</v>
      </c>
      <c r="AW198" s="14" t="s">
        <v>31</v>
      </c>
      <c r="AX198" s="14" t="s">
        <v>83</v>
      </c>
      <c r="AY198" s="255" t="s">
        <v>118</v>
      </c>
    </row>
    <row r="199" s="2" customFormat="1" ht="62.7" customHeight="1">
      <c r="A199" s="38"/>
      <c r="B199" s="39"/>
      <c r="C199" s="219" t="s">
        <v>251</v>
      </c>
      <c r="D199" s="219" t="s">
        <v>121</v>
      </c>
      <c r="E199" s="220" t="s">
        <v>275</v>
      </c>
      <c r="F199" s="221" t="s">
        <v>276</v>
      </c>
      <c r="G199" s="222" t="s">
        <v>173</v>
      </c>
      <c r="H199" s="223">
        <v>3</v>
      </c>
      <c r="I199" s="224"/>
      <c r="J199" s="225">
        <f>ROUND(I199*H199,2)</f>
        <v>0</v>
      </c>
      <c r="K199" s="226"/>
      <c r="L199" s="44"/>
      <c r="M199" s="227" t="s">
        <v>1</v>
      </c>
      <c r="N199" s="228" t="s">
        <v>40</v>
      </c>
      <c r="O199" s="91"/>
      <c r="P199" s="229">
        <f>O199*H199</f>
        <v>0</v>
      </c>
      <c r="Q199" s="229">
        <v>0</v>
      </c>
      <c r="R199" s="229">
        <f>Q199*H199</f>
        <v>0</v>
      </c>
      <c r="S199" s="229">
        <v>0</v>
      </c>
      <c r="T199" s="230">
        <f>S199*H199</f>
        <v>0</v>
      </c>
      <c r="U199" s="38"/>
      <c r="V199" s="38"/>
      <c r="W199" s="38"/>
      <c r="X199" s="38"/>
      <c r="Y199" s="38"/>
      <c r="Z199" s="38"/>
      <c r="AA199" s="38"/>
      <c r="AB199" s="38"/>
      <c r="AC199" s="38"/>
      <c r="AD199" s="38"/>
      <c r="AE199" s="38"/>
      <c r="AR199" s="231" t="s">
        <v>125</v>
      </c>
      <c r="AT199" s="231" t="s">
        <v>121</v>
      </c>
      <c r="AU199" s="231" t="s">
        <v>85</v>
      </c>
      <c r="AY199" s="17" t="s">
        <v>118</v>
      </c>
      <c r="BE199" s="232">
        <f>IF(N199="základní",J199,0)</f>
        <v>0</v>
      </c>
      <c r="BF199" s="232">
        <f>IF(N199="snížená",J199,0)</f>
        <v>0</v>
      </c>
      <c r="BG199" s="232">
        <f>IF(N199="zákl. přenesená",J199,0)</f>
        <v>0</v>
      </c>
      <c r="BH199" s="232">
        <f>IF(N199="sníž. přenesená",J199,0)</f>
        <v>0</v>
      </c>
      <c r="BI199" s="232">
        <f>IF(N199="nulová",J199,0)</f>
        <v>0</v>
      </c>
      <c r="BJ199" s="17" t="s">
        <v>83</v>
      </c>
      <c r="BK199" s="232">
        <f>ROUND(I199*H199,2)</f>
        <v>0</v>
      </c>
      <c r="BL199" s="17" t="s">
        <v>125</v>
      </c>
      <c r="BM199" s="231" t="s">
        <v>375</v>
      </c>
    </row>
    <row r="200" s="13" customFormat="1">
      <c r="A200" s="13"/>
      <c r="B200" s="233"/>
      <c r="C200" s="234"/>
      <c r="D200" s="235" t="s">
        <v>127</v>
      </c>
      <c r="E200" s="236" t="s">
        <v>1</v>
      </c>
      <c r="F200" s="237" t="s">
        <v>135</v>
      </c>
      <c r="G200" s="234"/>
      <c r="H200" s="238">
        <v>3</v>
      </c>
      <c r="I200" s="239"/>
      <c r="J200" s="234"/>
      <c r="K200" s="234"/>
      <c r="L200" s="240"/>
      <c r="M200" s="241"/>
      <c r="N200" s="242"/>
      <c r="O200" s="242"/>
      <c r="P200" s="242"/>
      <c r="Q200" s="242"/>
      <c r="R200" s="242"/>
      <c r="S200" s="242"/>
      <c r="T200" s="243"/>
      <c r="U200" s="13"/>
      <c r="V200" s="13"/>
      <c r="W200" s="13"/>
      <c r="X200" s="13"/>
      <c r="Y200" s="13"/>
      <c r="Z200" s="13"/>
      <c r="AA200" s="13"/>
      <c r="AB200" s="13"/>
      <c r="AC200" s="13"/>
      <c r="AD200" s="13"/>
      <c r="AE200" s="13"/>
      <c r="AT200" s="244" t="s">
        <v>127</v>
      </c>
      <c r="AU200" s="244" t="s">
        <v>85</v>
      </c>
      <c r="AV200" s="13" t="s">
        <v>85</v>
      </c>
      <c r="AW200" s="13" t="s">
        <v>31</v>
      </c>
      <c r="AX200" s="13" t="s">
        <v>75</v>
      </c>
      <c r="AY200" s="244" t="s">
        <v>118</v>
      </c>
    </row>
    <row r="201" s="14" customFormat="1">
      <c r="A201" s="14"/>
      <c r="B201" s="245"/>
      <c r="C201" s="246"/>
      <c r="D201" s="235" t="s">
        <v>127</v>
      </c>
      <c r="E201" s="247" t="s">
        <v>1</v>
      </c>
      <c r="F201" s="248" t="s">
        <v>134</v>
      </c>
      <c r="G201" s="246"/>
      <c r="H201" s="249">
        <v>3</v>
      </c>
      <c r="I201" s="250"/>
      <c r="J201" s="246"/>
      <c r="K201" s="246"/>
      <c r="L201" s="251"/>
      <c r="M201" s="252"/>
      <c r="N201" s="253"/>
      <c r="O201" s="253"/>
      <c r="P201" s="253"/>
      <c r="Q201" s="253"/>
      <c r="R201" s="253"/>
      <c r="S201" s="253"/>
      <c r="T201" s="254"/>
      <c r="U201" s="14"/>
      <c r="V201" s="14"/>
      <c r="W201" s="14"/>
      <c r="X201" s="14"/>
      <c r="Y201" s="14"/>
      <c r="Z201" s="14"/>
      <c r="AA201" s="14"/>
      <c r="AB201" s="14"/>
      <c r="AC201" s="14"/>
      <c r="AD201" s="14"/>
      <c r="AE201" s="14"/>
      <c r="AT201" s="255" t="s">
        <v>127</v>
      </c>
      <c r="AU201" s="255" t="s">
        <v>85</v>
      </c>
      <c r="AV201" s="14" t="s">
        <v>125</v>
      </c>
      <c r="AW201" s="14" t="s">
        <v>31</v>
      </c>
      <c r="AX201" s="14" t="s">
        <v>83</v>
      </c>
      <c r="AY201" s="255" t="s">
        <v>118</v>
      </c>
    </row>
    <row r="202" s="2" customFormat="1" ht="76.35" customHeight="1">
      <c r="A202" s="38"/>
      <c r="B202" s="39"/>
      <c r="C202" s="219" t="s">
        <v>255</v>
      </c>
      <c r="D202" s="219" t="s">
        <v>121</v>
      </c>
      <c r="E202" s="220" t="s">
        <v>279</v>
      </c>
      <c r="F202" s="221" t="s">
        <v>280</v>
      </c>
      <c r="G202" s="222" t="s">
        <v>131</v>
      </c>
      <c r="H202" s="223">
        <v>2000</v>
      </c>
      <c r="I202" s="224"/>
      <c r="J202" s="225">
        <f>ROUND(I202*H202,2)</f>
        <v>0</v>
      </c>
      <c r="K202" s="226"/>
      <c r="L202" s="44"/>
      <c r="M202" s="227" t="s">
        <v>1</v>
      </c>
      <c r="N202" s="228" t="s">
        <v>40</v>
      </c>
      <c r="O202" s="91"/>
      <c r="P202" s="229">
        <f>O202*H202</f>
        <v>0</v>
      </c>
      <c r="Q202" s="229">
        <v>0</v>
      </c>
      <c r="R202" s="229">
        <f>Q202*H202</f>
        <v>0</v>
      </c>
      <c r="S202" s="229">
        <v>0</v>
      </c>
      <c r="T202" s="230">
        <f>S202*H202</f>
        <v>0</v>
      </c>
      <c r="U202" s="38"/>
      <c r="V202" s="38"/>
      <c r="W202" s="38"/>
      <c r="X202" s="38"/>
      <c r="Y202" s="38"/>
      <c r="Z202" s="38"/>
      <c r="AA202" s="38"/>
      <c r="AB202" s="38"/>
      <c r="AC202" s="38"/>
      <c r="AD202" s="38"/>
      <c r="AE202" s="38"/>
      <c r="AR202" s="231" t="s">
        <v>125</v>
      </c>
      <c r="AT202" s="231" t="s">
        <v>121</v>
      </c>
      <c r="AU202" s="231" t="s">
        <v>85</v>
      </c>
      <c r="AY202" s="17" t="s">
        <v>118</v>
      </c>
      <c r="BE202" s="232">
        <f>IF(N202="základní",J202,0)</f>
        <v>0</v>
      </c>
      <c r="BF202" s="232">
        <f>IF(N202="snížená",J202,0)</f>
        <v>0</v>
      </c>
      <c r="BG202" s="232">
        <f>IF(N202="zákl. přenesená",J202,0)</f>
        <v>0</v>
      </c>
      <c r="BH202" s="232">
        <f>IF(N202="sníž. přenesená",J202,0)</f>
        <v>0</v>
      </c>
      <c r="BI202" s="232">
        <f>IF(N202="nulová",J202,0)</f>
        <v>0</v>
      </c>
      <c r="BJ202" s="17" t="s">
        <v>83</v>
      </c>
      <c r="BK202" s="232">
        <f>ROUND(I202*H202,2)</f>
        <v>0</v>
      </c>
      <c r="BL202" s="17" t="s">
        <v>125</v>
      </c>
      <c r="BM202" s="231" t="s">
        <v>376</v>
      </c>
    </row>
    <row r="203" s="13" customFormat="1">
      <c r="A203" s="13"/>
      <c r="B203" s="233"/>
      <c r="C203" s="234"/>
      <c r="D203" s="235" t="s">
        <v>127</v>
      </c>
      <c r="E203" s="236" t="s">
        <v>1</v>
      </c>
      <c r="F203" s="237" t="s">
        <v>287</v>
      </c>
      <c r="G203" s="234"/>
      <c r="H203" s="238">
        <v>2000</v>
      </c>
      <c r="I203" s="239"/>
      <c r="J203" s="234"/>
      <c r="K203" s="234"/>
      <c r="L203" s="240"/>
      <c r="M203" s="241"/>
      <c r="N203" s="242"/>
      <c r="O203" s="242"/>
      <c r="P203" s="242"/>
      <c r="Q203" s="242"/>
      <c r="R203" s="242"/>
      <c r="S203" s="242"/>
      <c r="T203" s="243"/>
      <c r="U203" s="13"/>
      <c r="V203" s="13"/>
      <c r="W203" s="13"/>
      <c r="X203" s="13"/>
      <c r="Y203" s="13"/>
      <c r="Z203" s="13"/>
      <c r="AA203" s="13"/>
      <c r="AB203" s="13"/>
      <c r="AC203" s="13"/>
      <c r="AD203" s="13"/>
      <c r="AE203" s="13"/>
      <c r="AT203" s="244" t="s">
        <v>127</v>
      </c>
      <c r="AU203" s="244" t="s">
        <v>85</v>
      </c>
      <c r="AV203" s="13" t="s">
        <v>85</v>
      </c>
      <c r="AW203" s="13" t="s">
        <v>31</v>
      </c>
      <c r="AX203" s="13" t="s">
        <v>75</v>
      </c>
      <c r="AY203" s="244" t="s">
        <v>118</v>
      </c>
    </row>
    <row r="204" s="14" customFormat="1">
      <c r="A204" s="14"/>
      <c r="B204" s="245"/>
      <c r="C204" s="246"/>
      <c r="D204" s="235" t="s">
        <v>127</v>
      </c>
      <c r="E204" s="247" t="s">
        <v>1</v>
      </c>
      <c r="F204" s="248" t="s">
        <v>134</v>
      </c>
      <c r="G204" s="246"/>
      <c r="H204" s="249">
        <v>2000</v>
      </c>
      <c r="I204" s="250"/>
      <c r="J204" s="246"/>
      <c r="K204" s="246"/>
      <c r="L204" s="251"/>
      <c r="M204" s="252"/>
      <c r="N204" s="253"/>
      <c r="O204" s="253"/>
      <c r="P204" s="253"/>
      <c r="Q204" s="253"/>
      <c r="R204" s="253"/>
      <c r="S204" s="253"/>
      <c r="T204" s="254"/>
      <c r="U204" s="14"/>
      <c r="V204" s="14"/>
      <c r="W204" s="14"/>
      <c r="X204" s="14"/>
      <c r="Y204" s="14"/>
      <c r="Z204" s="14"/>
      <c r="AA204" s="14"/>
      <c r="AB204" s="14"/>
      <c r="AC204" s="14"/>
      <c r="AD204" s="14"/>
      <c r="AE204" s="14"/>
      <c r="AT204" s="255" t="s">
        <v>127</v>
      </c>
      <c r="AU204" s="255" t="s">
        <v>85</v>
      </c>
      <c r="AV204" s="14" t="s">
        <v>125</v>
      </c>
      <c r="AW204" s="14" t="s">
        <v>31</v>
      </c>
      <c r="AX204" s="14" t="s">
        <v>83</v>
      </c>
      <c r="AY204" s="255" t="s">
        <v>118</v>
      </c>
    </row>
    <row r="205" s="2" customFormat="1" ht="49.05" customHeight="1">
      <c r="A205" s="38"/>
      <c r="B205" s="39"/>
      <c r="C205" s="219" t="s">
        <v>260</v>
      </c>
      <c r="D205" s="219" t="s">
        <v>121</v>
      </c>
      <c r="E205" s="220" t="s">
        <v>284</v>
      </c>
      <c r="F205" s="221" t="s">
        <v>285</v>
      </c>
      <c r="G205" s="222" t="s">
        <v>124</v>
      </c>
      <c r="H205" s="223">
        <v>1200</v>
      </c>
      <c r="I205" s="224"/>
      <c r="J205" s="225">
        <f>ROUND(I205*H205,2)</f>
        <v>0</v>
      </c>
      <c r="K205" s="226"/>
      <c r="L205" s="44"/>
      <c r="M205" s="227" t="s">
        <v>1</v>
      </c>
      <c r="N205" s="228" t="s">
        <v>40</v>
      </c>
      <c r="O205" s="91"/>
      <c r="P205" s="229">
        <f>O205*H205</f>
        <v>0</v>
      </c>
      <c r="Q205" s="229">
        <v>0</v>
      </c>
      <c r="R205" s="229">
        <f>Q205*H205</f>
        <v>0</v>
      </c>
      <c r="S205" s="229">
        <v>0</v>
      </c>
      <c r="T205" s="230">
        <f>S205*H205</f>
        <v>0</v>
      </c>
      <c r="U205" s="38"/>
      <c r="V205" s="38"/>
      <c r="W205" s="38"/>
      <c r="X205" s="38"/>
      <c r="Y205" s="38"/>
      <c r="Z205" s="38"/>
      <c r="AA205" s="38"/>
      <c r="AB205" s="38"/>
      <c r="AC205" s="38"/>
      <c r="AD205" s="38"/>
      <c r="AE205" s="38"/>
      <c r="AR205" s="231" t="s">
        <v>125</v>
      </c>
      <c r="AT205" s="231" t="s">
        <v>121</v>
      </c>
      <c r="AU205" s="231" t="s">
        <v>85</v>
      </c>
      <c r="AY205" s="17" t="s">
        <v>118</v>
      </c>
      <c r="BE205" s="232">
        <f>IF(N205="základní",J205,0)</f>
        <v>0</v>
      </c>
      <c r="BF205" s="232">
        <f>IF(N205="snížená",J205,0)</f>
        <v>0</v>
      </c>
      <c r="BG205" s="232">
        <f>IF(N205="zákl. přenesená",J205,0)</f>
        <v>0</v>
      </c>
      <c r="BH205" s="232">
        <f>IF(N205="sníž. přenesená",J205,0)</f>
        <v>0</v>
      </c>
      <c r="BI205" s="232">
        <f>IF(N205="nulová",J205,0)</f>
        <v>0</v>
      </c>
      <c r="BJ205" s="17" t="s">
        <v>83</v>
      </c>
      <c r="BK205" s="232">
        <f>ROUND(I205*H205,2)</f>
        <v>0</v>
      </c>
      <c r="BL205" s="17" t="s">
        <v>125</v>
      </c>
      <c r="BM205" s="231" t="s">
        <v>377</v>
      </c>
    </row>
    <row r="206" s="13" customFormat="1">
      <c r="A206" s="13"/>
      <c r="B206" s="233"/>
      <c r="C206" s="234"/>
      <c r="D206" s="235" t="s">
        <v>127</v>
      </c>
      <c r="E206" s="236" t="s">
        <v>1</v>
      </c>
      <c r="F206" s="237" t="s">
        <v>195</v>
      </c>
      <c r="G206" s="234"/>
      <c r="H206" s="238">
        <v>1200</v>
      </c>
      <c r="I206" s="239"/>
      <c r="J206" s="234"/>
      <c r="K206" s="234"/>
      <c r="L206" s="240"/>
      <c r="M206" s="241"/>
      <c r="N206" s="242"/>
      <c r="O206" s="242"/>
      <c r="P206" s="242"/>
      <c r="Q206" s="242"/>
      <c r="R206" s="242"/>
      <c r="S206" s="242"/>
      <c r="T206" s="243"/>
      <c r="U206" s="13"/>
      <c r="V206" s="13"/>
      <c r="W206" s="13"/>
      <c r="X206" s="13"/>
      <c r="Y206" s="13"/>
      <c r="Z206" s="13"/>
      <c r="AA206" s="13"/>
      <c r="AB206" s="13"/>
      <c r="AC206" s="13"/>
      <c r="AD206" s="13"/>
      <c r="AE206" s="13"/>
      <c r="AT206" s="244" t="s">
        <v>127</v>
      </c>
      <c r="AU206" s="244" t="s">
        <v>85</v>
      </c>
      <c r="AV206" s="13" t="s">
        <v>85</v>
      </c>
      <c r="AW206" s="13" t="s">
        <v>31</v>
      </c>
      <c r="AX206" s="13" t="s">
        <v>75</v>
      </c>
      <c r="AY206" s="244" t="s">
        <v>118</v>
      </c>
    </row>
    <row r="207" s="14" customFormat="1">
      <c r="A207" s="14"/>
      <c r="B207" s="245"/>
      <c r="C207" s="246"/>
      <c r="D207" s="235" t="s">
        <v>127</v>
      </c>
      <c r="E207" s="247" t="s">
        <v>1</v>
      </c>
      <c r="F207" s="248" t="s">
        <v>134</v>
      </c>
      <c r="G207" s="246"/>
      <c r="H207" s="249">
        <v>1200</v>
      </c>
      <c r="I207" s="250"/>
      <c r="J207" s="246"/>
      <c r="K207" s="246"/>
      <c r="L207" s="251"/>
      <c r="M207" s="252"/>
      <c r="N207" s="253"/>
      <c r="O207" s="253"/>
      <c r="P207" s="253"/>
      <c r="Q207" s="253"/>
      <c r="R207" s="253"/>
      <c r="S207" s="253"/>
      <c r="T207" s="254"/>
      <c r="U207" s="14"/>
      <c r="V207" s="14"/>
      <c r="W207" s="14"/>
      <c r="X207" s="14"/>
      <c r="Y207" s="14"/>
      <c r="Z207" s="14"/>
      <c r="AA207" s="14"/>
      <c r="AB207" s="14"/>
      <c r="AC207" s="14"/>
      <c r="AD207" s="14"/>
      <c r="AE207" s="14"/>
      <c r="AT207" s="255" t="s">
        <v>127</v>
      </c>
      <c r="AU207" s="255" t="s">
        <v>85</v>
      </c>
      <c r="AV207" s="14" t="s">
        <v>125</v>
      </c>
      <c r="AW207" s="14" t="s">
        <v>31</v>
      </c>
      <c r="AX207" s="14" t="s">
        <v>83</v>
      </c>
      <c r="AY207" s="255" t="s">
        <v>118</v>
      </c>
    </row>
    <row r="208" s="12" customFormat="1" ht="25.92" customHeight="1">
      <c r="A208" s="12"/>
      <c r="B208" s="203"/>
      <c r="C208" s="204"/>
      <c r="D208" s="205" t="s">
        <v>74</v>
      </c>
      <c r="E208" s="206" t="s">
        <v>297</v>
      </c>
      <c r="F208" s="206" t="s">
        <v>298</v>
      </c>
      <c r="G208" s="204"/>
      <c r="H208" s="204"/>
      <c r="I208" s="207"/>
      <c r="J208" s="208">
        <f>BK208</f>
        <v>0</v>
      </c>
      <c r="K208" s="204"/>
      <c r="L208" s="209"/>
      <c r="M208" s="210"/>
      <c r="N208" s="211"/>
      <c r="O208" s="211"/>
      <c r="P208" s="212">
        <f>SUM(P209:P228)</f>
        <v>0</v>
      </c>
      <c r="Q208" s="211"/>
      <c r="R208" s="212">
        <f>SUM(R209:R228)</f>
        <v>0</v>
      </c>
      <c r="S208" s="211"/>
      <c r="T208" s="213">
        <f>SUM(T209:T228)</f>
        <v>0</v>
      </c>
      <c r="U208" s="12"/>
      <c r="V208" s="12"/>
      <c r="W208" s="12"/>
      <c r="X208" s="12"/>
      <c r="Y208" s="12"/>
      <c r="Z208" s="12"/>
      <c r="AA208" s="12"/>
      <c r="AB208" s="12"/>
      <c r="AC208" s="12"/>
      <c r="AD208" s="12"/>
      <c r="AE208" s="12"/>
      <c r="AR208" s="214" t="s">
        <v>125</v>
      </c>
      <c r="AT208" s="215" t="s">
        <v>74</v>
      </c>
      <c r="AU208" s="215" t="s">
        <v>75</v>
      </c>
      <c r="AY208" s="214" t="s">
        <v>118</v>
      </c>
      <c r="BK208" s="216">
        <f>SUM(BK209:BK228)</f>
        <v>0</v>
      </c>
    </row>
    <row r="209" s="2" customFormat="1" ht="24.15" customHeight="1">
      <c r="A209" s="38"/>
      <c r="B209" s="39"/>
      <c r="C209" s="219" t="s">
        <v>265</v>
      </c>
      <c r="D209" s="219" t="s">
        <v>121</v>
      </c>
      <c r="E209" s="220" t="s">
        <v>300</v>
      </c>
      <c r="F209" s="221" t="s">
        <v>301</v>
      </c>
      <c r="G209" s="222" t="s">
        <v>162</v>
      </c>
      <c r="H209" s="223">
        <v>108</v>
      </c>
      <c r="I209" s="224"/>
      <c r="J209" s="225">
        <f>ROUND(I209*H209,2)</f>
        <v>0</v>
      </c>
      <c r="K209" s="226"/>
      <c r="L209" s="44"/>
      <c r="M209" s="227" t="s">
        <v>1</v>
      </c>
      <c r="N209" s="228" t="s">
        <v>40</v>
      </c>
      <c r="O209" s="91"/>
      <c r="P209" s="229">
        <f>O209*H209</f>
        <v>0</v>
      </c>
      <c r="Q209" s="229">
        <v>0</v>
      </c>
      <c r="R209" s="229">
        <f>Q209*H209</f>
        <v>0</v>
      </c>
      <c r="S209" s="229">
        <v>0</v>
      </c>
      <c r="T209" s="230">
        <f>S209*H209</f>
        <v>0</v>
      </c>
      <c r="U209" s="38"/>
      <c r="V209" s="38"/>
      <c r="W209" s="38"/>
      <c r="X209" s="38"/>
      <c r="Y209" s="38"/>
      <c r="Z209" s="38"/>
      <c r="AA209" s="38"/>
      <c r="AB209" s="38"/>
      <c r="AC209" s="38"/>
      <c r="AD209" s="38"/>
      <c r="AE209" s="38"/>
      <c r="AR209" s="231" t="s">
        <v>302</v>
      </c>
      <c r="AT209" s="231" t="s">
        <v>121</v>
      </c>
      <c r="AU209" s="231" t="s">
        <v>83</v>
      </c>
      <c r="AY209" s="17" t="s">
        <v>118</v>
      </c>
      <c r="BE209" s="232">
        <f>IF(N209="základní",J209,0)</f>
        <v>0</v>
      </c>
      <c r="BF209" s="232">
        <f>IF(N209="snížená",J209,0)</f>
        <v>0</v>
      </c>
      <c r="BG209" s="232">
        <f>IF(N209="zákl. přenesená",J209,0)</f>
        <v>0</v>
      </c>
      <c r="BH209" s="232">
        <f>IF(N209="sníž. přenesená",J209,0)</f>
        <v>0</v>
      </c>
      <c r="BI209" s="232">
        <f>IF(N209="nulová",J209,0)</f>
        <v>0</v>
      </c>
      <c r="BJ209" s="17" t="s">
        <v>83</v>
      </c>
      <c r="BK209" s="232">
        <f>ROUND(I209*H209,2)</f>
        <v>0</v>
      </c>
      <c r="BL209" s="17" t="s">
        <v>302</v>
      </c>
      <c r="BM209" s="231" t="s">
        <v>378</v>
      </c>
    </row>
    <row r="210" s="13" customFormat="1">
      <c r="A210" s="13"/>
      <c r="B210" s="233"/>
      <c r="C210" s="234"/>
      <c r="D210" s="235" t="s">
        <v>127</v>
      </c>
      <c r="E210" s="236" t="s">
        <v>1</v>
      </c>
      <c r="F210" s="237" t="s">
        <v>379</v>
      </c>
      <c r="G210" s="234"/>
      <c r="H210" s="238">
        <v>108</v>
      </c>
      <c r="I210" s="239"/>
      <c r="J210" s="234"/>
      <c r="K210" s="234"/>
      <c r="L210" s="240"/>
      <c r="M210" s="241"/>
      <c r="N210" s="242"/>
      <c r="O210" s="242"/>
      <c r="P210" s="242"/>
      <c r="Q210" s="242"/>
      <c r="R210" s="242"/>
      <c r="S210" s="242"/>
      <c r="T210" s="243"/>
      <c r="U210" s="13"/>
      <c r="V210" s="13"/>
      <c r="W210" s="13"/>
      <c r="X210" s="13"/>
      <c r="Y210" s="13"/>
      <c r="Z210" s="13"/>
      <c r="AA210" s="13"/>
      <c r="AB210" s="13"/>
      <c r="AC210" s="13"/>
      <c r="AD210" s="13"/>
      <c r="AE210" s="13"/>
      <c r="AT210" s="244" t="s">
        <v>127</v>
      </c>
      <c r="AU210" s="244" t="s">
        <v>83</v>
      </c>
      <c r="AV210" s="13" t="s">
        <v>85</v>
      </c>
      <c r="AW210" s="13" t="s">
        <v>31</v>
      </c>
      <c r="AX210" s="13" t="s">
        <v>83</v>
      </c>
      <c r="AY210" s="244" t="s">
        <v>118</v>
      </c>
    </row>
    <row r="211" s="2" customFormat="1" ht="49.05" customHeight="1">
      <c r="A211" s="38"/>
      <c r="B211" s="39"/>
      <c r="C211" s="219" t="s">
        <v>270</v>
      </c>
      <c r="D211" s="219" t="s">
        <v>121</v>
      </c>
      <c r="E211" s="220" t="s">
        <v>306</v>
      </c>
      <c r="F211" s="221" t="s">
        <v>307</v>
      </c>
      <c r="G211" s="222" t="s">
        <v>162</v>
      </c>
      <c r="H211" s="223">
        <v>108</v>
      </c>
      <c r="I211" s="224"/>
      <c r="J211" s="225">
        <f>ROUND(I211*H211,2)</f>
        <v>0</v>
      </c>
      <c r="K211" s="226"/>
      <c r="L211" s="44"/>
      <c r="M211" s="227" t="s">
        <v>1</v>
      </c>
      <c r="N211" s="228" t="s">
        <v>40</v>
      </c>
      <c r="O211" s="91"/>
      <c r="P211" s="229">
        <f>O211*H211</f>
        <v>0</v>
      </c>
      <c r="Q211" s="229">
        <v>0</v>
      </c>
      <c r="R211" s="229">
        <f>Q211*H211</f>
        <v>0</v>
      </c>
      <c r="S211" s="229">
        <v>0</v>
      </c>
      <c r="T211" s="230">
        <f>S211*H211</f>
        <v>0</v>
      </c>
      <c r="U211" s="38"/>
      <c r="V211" s="38"/>
      <c r="W211" s="38"/>
      <c r="X211" s="38"/>
      <c r="Y211" s="38"/>
      <c r="Z211" s="38"/>
      <c r="AA211" s="38"/>
      <c r="AB211" s="38"/>
      <c r="AC211" s="38"/>
      <c r="AD211" s="38"/>
      <c r="AE211" s="38"/>
      <c r="AR211" s="231" t="s">
        <v>302</v>
      </c>
      <c r="AT211" s="231" t="s">
        <v>121</v>
      </c>
      <c r="AU211" s="231" t="s">
        <v>83</v>
      </c>
      <c r="AY211" s="17" t="s">
        <v>118</v>
      </c>
      <c r="BE211" s="232">
        <f>IF(N211="základní",J211,0)</f>
        <v>0</v>
      </c>
      <c r="BF211" s="232">
        <f>IF(N211="snížená",J211,0)</f>
        <v>0</v>
      </c>
      <c r="BG211" s="232">
        <f>IF(N211="zákl. přenesená",J211,0)</f>
        <v>0</v>
      </c>
      <c r="BH211" s="232">
        <f>IF(N211="sníž. přenesená",J211,0)</f>
        <v>0</v>
      </c>
      <c r="BI211" s="232">
        <f>IF(N211="nulová",J211,0)</f>
        <v>0</v>
      </c>
      <c r="BJ211" s="17" t="s">
        <v>83</v>
      </c>
      <c r="BK211" s="232">
        <f>ROUND(I211*H211,2)</f>
        <v>0</v>
      </c>
      <c r="BL211" s="17" t="s">
        <v>302</v>
      </c>
      <c r="BM211" s="231" t="s">
        <v>380</v>
      </c>
    </row>
    <row r="212" s="13" customFormat="1">
      <c r="A212" s="13"/>
      <c r="B212" s="233"/>
      <c r="C212" s="234"/>
      <c r="D212" s="235" t="s">
        <v>127</v>
      </c>
      <c r="E212" s="236" t="s">
        <v>1</v>
      </c>
      <c r="F212" s="237" t="s">
        <v>381</v>
      </c>
      <c r="G212" s="234"/>
      <c r="H212" s="238">
        <v>108</v>
      </c>
      <c r="I212" s="239"/>
      <c r="J212" s="234"/>
      <c r="K212" s="234"/>
      <c r="L212" s="240"/>
      <c r="M212" s="241"/>
      <c r="N212" s="242"/>
      <c r="O212" s="242"/>
      <c r="P212" s="242"/>
      <c r="Q212" s="242"/>
      <c r="R212" s="242"/>
      <c r="S212" s="242"/>
      <c r="T212" s="243"/>
      <c r="U212" s="13"/>
      <c r="V212" s="13"/>
      <c r="W212" s="13"/>
      <c r="X212" s="13"/>
      <c r="Y212" s="13"/>
      <c r="Z212" s="13"/>
      <c r="AA212" s="13"/>
      <c r="AB212" s="13"/>
      <c r="AC212" s="13"/>
      <c r="AD212" s="13"/>
      <c r="AE212" s="13"/>
      <c r="AT212" s="244" t="s">
        <v>127</v>
      </c>
      <c r="AU212" s="244" t="s">
        <v>83</v>
      </c>
      <c r="AV212" s="13" t="s">
        <v>85</v>
      </c>
      <c r="AW212" s="13" t="s">
        <v>31</v>
      </c>
      <c r="AX212" s="13" t="s">
        <v>75</v>
      </c>
      <c r="AY212" s="244" t="s">
        <v>118</v>
      </c>
    </row>
    <row r="213" s="14" customFormat="1">
      <c r="A213" s="14"/>
      <c r="B213" s="245"/>
      <c r="C213" s="246"/>
      <c r="D213" s="235" t="s">
        <v>127</v>
      </c>
      <c r="E213" s="247" t="s">
        <v>1</v>
      </c>
      <c r="F213" s="248" t="s">
        <v>134</v>
      </c>
      <c r="G213" s="246"/>
      <c r="H213" s="249">
        <v>108</v>
      </c>
      <c r="I213" s="250"/>
      <c r="J213" s="246"/>
      <c r="K213" s="246"/>
      <c r="L213" s="251"/>
      <c r="M213" s="252"/>
      <c r="N213" s="253"/>
      <c r="O213" s="253"/>
      <c r="P213" s="253"/>
      <c r="Q213" s="253"/>
      <c r="R213" s="253"/>
      <c r="S213" s="253"/>
      <c r="T213" s="254"/>
      <c r="U213" s="14"/>
      <c r="V213" s="14"/>
      <c r="W213" s="14"/>
      <c r="X213" s="14"/>
      <c r="Y213" s="14"/>
      <c r="Z213" s="14"/>
      <c r="AA213" s="14"/>
      <c r="AB213" s="14"/>
      <c r="AC213" s="14"/>
      <c r="AD213" s="14"/>
      <c r="AE213" s="14"/>
      <c r="AT213" s="255" t="s">
        <v>127</v>
      </c>
      <c r="AU213" s="255" t="s">
        <v>83</v>
      </c>
      <c r="AV213" s="14" t="s">
        <v>125</v>
      </c>
      <c r="AW213" s="14" t="s">
        <v>31</v>
      </c>
      <c r="AX213" s="14" t="s">
        <v>83</v>
      </c>
      <c r="AY213" s="255" t="s">
        <v>118</v>
      </c>
    </row>
    <row r="214" s="2" customFormat="1" ht="49.05" customHeight="1">
      <c r="A214" s="38"/>
      <c r="B214" s="39"/>
      <c r="C214" s="219" t="s">
        <v>274</v>
      </c>
      <c r="D214" s="219" t="s">
        <v>121</v>
      </c>
      <c r="E214" s="220" t="s">
        <v>311</v>
      </c>
      <c r="F214" s="221" t="s">
        <v>312</v>
      </c>
      <c r="G214" s="222" t="s">
        <v>162</v>
      </c>
      <c r="H214" s="223">
        <v>6</v>
      </c>
      <c r="I214" s="224"/>
      <c r="J214" s="225">
        <f>ROUND(I214*H214,2)</f>
        <v>0</v>
      </c>
      <c r="K214" s="226"/>
      <c r="L214" s="44"/>
      <c r="M214" s="227" t="s">
        <v>1</v>
      </c>
      <c r="N214" s="228" t="s">
        <v>40</v>
      </c>
      <c r="O214" s="91"/>
      <c r="P214" s="229">
        <f>O214*H214</f>
        <v>0</v>
      </c>
      <c r="Q214" s="229">
        <v>0</v>
      </c>
      <c r="R214" s="229">
        <f>Q214*H214</f>
        <v>0</v>
      </c>
      <c r="S214" s="229">
        <v>0</v>
      </c>
      <c r="T214" s="230">
        <f>S214*H214</f>
        <v>0</v>
      </c>
      <c r="U214" s="38"/>
      <c r="V214" s="38"/>
      <c r="W214" s="38"/>
      <c r="X214" s="38"/>
      <c r="Y214" s="38"/>
      <c r="Z214" s="38"/>
      <c r="AA214" s="38"/>
      <c r="AB214" s="38"/>
      <c r="AC214" s="38"/>
      <c r="AD214" s="38"/>
      <c r="AE214" s="38"/>
      <c r="AR214" s="231" t="s">
        <v>302</v>
      </c>
      <c r="AT214" s="231" t="s">
        <v>121</v>
      </c>
      <c r="AU214" s="231" t="s">
        <v>83</v>
      </c>
      <c r="AY214" s="17" t="s">
        <v>118</v>
      </c>
      <c r="BE214" s="232">
        <f>IF(N214="základní",J214,0)</f>
        <v>0</v>
      </c>
      <c r="BF214" s="232">
        <f>IF(N214="snížená",J214,0)</f>
        <v>0</v>
      </c>
      <c r="BG214" s="232">
        <f>IF(N214="zákl. přenesená",J214,0)</f>
        <v>0</v>
      </c>
      <c r="BH214" s="232">
        <f>IF(N214="sníž. přenesená",J214,0)</f>
        <v>0</v>
      </c>
      <c r="BI214" s="232">
        <f>IF(N214="nulová",J214,0)</f>
        <v>0</v>
      </c>
      <c r="BJ214" s="17" t="s">
        <v>83</v>
      </c>
      <c r="BK214" s="232">
        <f>ROUND(I214*H214,2)</f>
        <v>0</v>
      </c>
      <c r="BL214" s="17" t="s">
        <v>302</v>
      </c>
      <c r="BM214" s="231" t="s">
        <v>382</v>
      </c>
    </row>
    <row r="215" s="13" customFormat="1">
      <c r="A215" s="13"/>
      <c r="B215" s="233"/>
      <c r="C215" s="234"/>
      <c r="D215" s="235" t="s">
        <v>127</v>
      </c>
      <c r="E215" s="236" t="s">
        <v>1</v>
      </c>
      <c r="F215" s="237" t="s">
        <v>153</v>
      </c>
      <c r="G215" s="234"/>
      <c r="H215" s="238">
        <v>6</v>
      </c>
      <c r="I215" s="239"/>
      <c r="J215" s="234"/>
      <c r="K215" s="234"/>
      <c r="L215" s="240"/>
      <c r="M215" s="241"/>
      <c r="N215" s="242"/>
      <c r="O215" s="242"/>
      <c r="P215" s="242"/>
      <c r="Q215" s="242"/>
      <c r="R215" s="242"/>
      <c r="S215" s="242"/>
      <c r="T215" s="243"/>
      <c r="U215" s="13"/>
      <c r="V215" s="13"/>
      <c r="W215" s="13"/>
      <c r="X215" s="13"/>
      <c r="Y215" s="13"/>
      <c r="Z215" s="13"/>
      <c r="AA215" s="13"/>
      <c r="AB215" s="13"/>
      <c r="AC215" s="13"/>
      <c r="AD215" s="13"/>
      <c r="AE215" s="13"/>
      <c r="AT215" s="244" t="s">
        <v>127</v>
      </c>
      <c r="AU215" s="244" t="s">
        <v>83</v>
      </c>
      <c r="AV215" s="13" t="s">
        <v>85</v>
      </c>
      <c r="AW215" s="13" t="s">
        <v>31</v>
      </c>
      <c r="AX215" s="13" t="s">
        <v>75</v>
      </c>
      <c r="AY215" s="244" t="s">
        <v>118</v>
      </c>
    </row>
    <row r="216" s="14" customFormat="1">
      <c r="A216" s="14"/>
      <c r="B216" s="245"/>
      <c r="C216" s="246"/>
      <c r="D216" s="235" t="s">
        <v>127</v>
      </c>
      <c r="E216" s="247" t="s">
        <v>1</v>
      </c>
      <c r="F216" s="248" t="s">
        <v>134</v>
      </c>
      <c r="G216" s="246"/>
      <c r="H216" s="249">
        <v>6</v>
      </c>
      <c r="I216" s="250"/>
      <c r="J216" s="246"/>
      <c r="K216" s="246"/>
      <c r="L216" s="251"/>
      <c r="M216" s="252"/>
      <c r="N216" s="253"/>
      <c r="O216" s="253"/>
      <c r="P216" s="253"/>
      <c r="Q216" s="253"/>
      <c r="R216" s="253"/>
      <c r="S216" s="253"/>
      <c r="T216" s="254"/>
      <c r="U216" s="14"/>
      <c r="V216" s="14"/>
      <c r="W216" s="14"/>
      <c r="X216" s="14"/>
      <c r="Y216" s="14"/>
      <c r="Z216" s="14"/>
      <c r="AA216" s="14"/>
      <c r="AB216" s="14"/>
      <c r="AC216" s="14"/>
      <c r="AD216" s="14"/>
      <c r="AE216" s="14"/>
      <c r="AT216" s="255" t="s">
        <v>127</v>
      </c>
      <c r="AU216" s="255" t="s">
        <v>83</v>
      </c>
      <c r="AV216" s="14" t="s">
        <v>125</v>
      </c>
      <c r="AW216" s="14" t="s">
        <v>31</v>
      </c>
      <c r="AX216" s="14" t="s">
        <v>83</v>
      </c>
      <c r="AY216" s="255" t="s">
        <v>118</v>
      </c>
    </row>
    <row r="217" s="2" customFormat="1" ht="204.9" customHeight="1">
      <c r="A217" s="38"/>
      <c r="B217" s="39"/>
      <c r="C217" s="219" t="s">
        <v>278</v>
      </c>
      <c r="D217" s="219" t="s">
        <v>121</v>
      </c>
      <c r="E217" s="220" t="s">
        <v>315</v>
      </c>
      <c r="F217" s="221" t="s">
        <v>316</v>
      </c>
      <c r="G217" s="222" t="s">
        <v>156</v>
      </c>
      <c r="H217" s="223">
        <v>1200</v>
      </c>
      <c r="I217" s="224"/>
      <c r="J217" s="225">
        <f>ROUND(I217*H217,2)</f>
        <v>0</v>
      </c>
      <c r="K217" s="226"/>
      <c r="L217" s="44"/>
      <c r="M217" s="227" t="s">
        <v>1</v>
      </c>
      <c r="N217" s="228" t="s">
        <v>40</v>
      </c>
      <c r="O217" s="91"/>
      <c r="P217" s="229">
        <f>O217*H217</f>
        <v>0</v>
      </c>
      <c r="Q217" s="229">
        <v>0</v>
      </c>
      <c r="R217" s="229">
        <f>Q217*H217</f>
        <v>0</v>
      </c>
      <c r="S217" s="229">
        <v>0</v>
      </c>
      <c r="T217" s="230">
        <f>S217*H217</f>
        <v>0</v>
      </c>
      <c r="U217" s="38"/>
      <c r="V217" s="38"/>
      <c r="W217" s="38"/>
      <c r="X217" s="38"/>
      <c r="Y217" s="38"/>
      <c r="Z217" s="38"/>
      <c r="AA217" s="38"/>
      <c r="AB217" s="38"/>
      <c r="AC217" s="38"/>
      <c r="AD217" s="38"/>
      <c r="AE217" s="38"/>
      <c r="AR217" s="231" t="s">
        <v>302</v>
      </c>
      <c r="AT217" s="231" t="s">
        <v>121</v>
      </c>
      <c r="AU217" s="231" t="s">
        <v>83</v>
      </c>
      <c r="AY217" s="17" t="s">
        <v>118</v>
      </c>
      <c r="BE217" s="232">
        <f>IF(N217="základní",J217,0)</f>
        <v>0</v>
      </c>
      <c r="BF217" s="232">
        <f>IF(N217="snížená",J217,0)</f>
        <v>0</v>
      </c>
      <c r="BG217" s="232">
        <f>IF(N217="zákl. přenesená",J217,0)</f>
        <v>0</v>
      </c>
      <c r="BH217" s="232">
        <f>IF(N217="sníž. přenesená",J217,0)</f>
        <v>0</v>
      </c>
      <c r="BI217" s="232">
        <f>IF(N217="nulová",J217,0)</f>
        <v>0</v>
      </c>
      <c r="BJ217" s="17" t="s">
        <v>83</v>
      </c>
      <c r="BK217" s="232">
        <f>ROUND(I217*H217,2)</f>
        <v>0</v>
      </c>
      <c r="BL217" s="17" t="s">
        <v>302</v>
      </c>
      <c r="BM217" s="231" t="s">
        <v>383</v>
      </c>
    </row>
    <row r="218" s="13" customFormat="1">
      <c r="A218" s="13"/>
      <c r="B218" s="233"/>
      <c r="C218" s="234"/>
      <c r="D218" s="235" t="s">
        <v>127</v>
      </c>
      <c r="E218" s="236" t="s">
        <v>1</v>
      </c>
      <c r="F218" s="237" t="s">
        <v>384</v>
      </c>
      <c r="G218" s="234"/>
      <c r="H218" s="238">
        <v>1200</v>
      </c>
      <c r="I218" s="239"/>
      <c r="J218" s="234"/>
      <c r="K218" s="234"/>
      <c r="L218" s="240"/>
      <c r="M218" s="241"/>
      <c r="N218" s="242"/>
      <c r="O218" s="242"/>
      <c r="P218" s="242"/>
      <c r="Q218" s="242"/>
      <c r="R218" s="242"/>
      <c r="S218" s="242"/>
      <c r="T218" s="243"/>
      <c r="U218" s="13"/>
      <c r="V218" s="13"/>
      <c r="W218" s="13"/>
      <c r="X218" s="13"/>
      <c r="Y218" s="13"/>
      <c r="Z218" s="13"/>
      <c r="AA218" s="13"/>
      <c r="AB218" s="13"/>
      <c r="AC218" s="13"/>
      <c r="AD218" s="13"/>
      <c r="AE218" s="13"/>
      <c r="AT218" s="244" t="s">
        <v>127</v>
      </c>
      <c r="AU218" s="244" t="s">
        <v>83</v>
      </c>
      <c r="AV218" s="13" t="s">
        <v>85</v>
      </c>
      <c r="AW218" s="13" t="s">
        <v>31</v>
      </c>
      <c r="AX218" s="13" t="s">
        <v>75</v>
      </c>
      <c r="AY218" s="244" t="s">
        <v>118</v>
      </c>
    </row>
    <row r="219" s="14" customFormat="1">
      <c r="A219" s="14"/>
      <c r="B219" s="245"/>
      <c r="C219" s="246"/>
      <c r="D219" s="235" t="s">
        <v>127</v>
      </c>
      <c r="E219" s="247" t="s">
        <v>1</v>
      </c>
      <c r="F219" s="248" t="s">
        <v>134</v>
      </c>
      <c r="G219" s="246"/>
      <c r="H219" s="249">
        <v>1200</v>
      </c>
      <c r="I219" s="250"/>
      <c r="J219" s="246"/>
      <c r="K219" s="246"/>
      <c r="L219" s="251"/>
      <c r="M219" s="252"/>
      <c r="N219" s="253"/>
      <c r="O219" s="253"/>
      <c r="P219" s="253"/>
      <c r="Q219" s="253"/>
      <c r="R219" s="253"/>
      <c r="S219" s="253"/>
      <c r="T219" s="254"/>
      <c r="U219" s="14"/>
      <c r="V219" s="14"/>
      <c r="W219" s="14"/>
      <c r="X219" s="14"/>
      <c r="Y219" s="14"/>
      <c r="Z219" s="14"/>
      <c r="AA219" s="14"/>
      <c r="AB219" s="14"/>
      <c r="AC219" s="14"/>
      <c r="AD219" s="14"/>
      <c r="AE219" s="14"/>
      <c r="AT219" s="255" t="s">
        <v>127</v>
      </c>
      <c r="AU219" s="255" t="s">
        <v>83</v>
      </c>
      <c r="AV219" s="14" t="s">
        <v>125</v>
      </c>
      <c r="AW219" s="14" t="s">
        <v>31</v>
      </c>
      <c r="AX219" s="14" t="s">
        <v>83</v>
      </c>
      <c r="AY219" s="255" t="s">
        <v>118</v>
      </c>
    </row>
    <row r="220" s="2" customFormat="1" ht="204.9" customHeight="1">
      <c r="A220" s="38"/>
      <c r="B220" s="39"/>
      <c r="C220" s="219" t="s">
        <v>283</v>
      </c>
      <c r="D220" s="219" t="s">
        <v>121</v>
      </c>
      <c r="E220" s="220" t="s">
        <v>320</v>
      </c>
      <c r="F220" s="221" t="s">
        <v>321</v>
      </c>
      <c r="G220" s="222" t="s">
        <v>156</v>
      </c>
      <c r="H220" s="223">
        <v>43</v>
      </c>
      <c r="I220" s="224"/>
      <c r="J220" s="225">
        <f>ROUND(I220*H220,2)</f>
        <v>0</v>
      </c>
      <c r="K220" s="226"/>
      <c r="L220" s="44"/>
      <c r="M220" s="227" t="s">
        <v>1</v>
      </c>
      <c r="N220" s="228" t="s">
        <v>40</v>
      </c>
      <c r="O220" s="91"/>
      <c r="P220" s="229">
        <f>O220*H220</f>
        <v>0</v>
      </c>
      <c r="Q220" s="229">
        <v>0</v>
      </c>
      <c r="R220" s="229">
        <f>Q220*H220</f>
        <v>0</v>
      </c>
      <c r="S220" s="229">
        <v>0</v>
      </c>
      <c r="T220" s="230">
        <f>S220*H220</f>
        <v>0</v>
      </c>
      <c r="U220" s="38"/>
      <c r="V220" s="38"/>
      <c r="W220" s="38"/>
      <c r="X220" s="38"/>
      <c r="Y220" s="38"/>
      <c r="Z220" s="38"/>
      <c r="AA220" s="38"/>
      <c r="AB220" s="38"/>
      <c r="AC220" s="38"/>
      <c r="AD220" s="38"/>
      <c r="AE220" s="38"/>
      <c r="AR220" s="231" t="s">
        <v>302</v>
      </c>
      <c r="AT220" s="231" t="s">
        <v>121</v>
      </c>
      <c r="AU220" s="231" t="s">
        <v>83</v>
      </c>
      <c r="AY220" s="17" t="s">
        <v>118</v>
      </c>
      <c r="BE220" s="232">
        <f>IF(N220="základní",J220,0)</f>
        <v>0</v>
      </c>
      <c r="BF220" s="232">
        <f>IF(N220="snížená",J220,0)</f>
        <v>0</v>
      </c>
      <c r="BG220" s="232">
        <f>IF(N220="zákl. přenesená",J220,0)</f>
        <v>0</v>
      </c>
      <c r="BH220" s="232">
        <f>IF(N220="sníž. přenesená",J220,0)</f>
        <v>0</v>
      </c>
      <c r="BI220" s="232">
        <f>IF(N220="nulová",J220,0)</f>
        <v>0</v>
      </c>
      <c r="BJ220" s="17" t="s">
        <v>83</v>
      </c>
      <c r="BK220" s="232">
        <f>ROUND(I220*H220,2)</f>
        <v>0</v>
      </c>
      <c r="BL220" s="17" t="s">
        <v>302</v>
      </c>
      <c r="BM220" s="231" t="s">
        <v>385</v>
      </c>
    </row>
    <row r="221" s="13" customFormat="1">
      <c r="A221" s="13"/>
      <c r="B221" s="233"/>
      <c r="C221" s="234"/>
      <c r="D221" s="235" t="s">
        <v>127</v>
      </c>
      <c r="E221" s="236" t="s">
        <v>1</v>
      </c>
      <c r="F221" s="237" t="s">
        <v>323</v>
      </c>
      <c r="G221" s="234"/>
      <c r="H221" s="238">
        <v>43</v>
      </c>
      <c r="I221" s="239"/>
      <c r="J221" s="234"/>
      <c r="K221" s="234"/>
      <c r="L221" s="240"/>
      <c r="M221" s="241"/>
      <c r="N221" s="242"/>
      <c r="O221" s="242"/>
      <c r="P221" s="242"/>
      <c r="Q221" s="242"/>
      <c r="R221" s="242"/>
      <c r="S221" s="242"/>
      <c r="T221" s="243"/>
      <c r="U221" s="13"/>
      <c r="V221" s="13"/>
      <c r="W221" s="13"/>
      <c r="X221" s="13"/>
      <c r="Y221" s="13"/>
      <c r="Z221" s="13"/>
      <c r="AA221" s="13"/>
      <c r="AB221" s="13"/>
      <c r="AC221" s="13"/>
      <c r="AD221" s="13"/>
      <c r="AE221" s="13"/>
      <c r="AT221" s="244" t="s">
        <v>127</v>
      </c>
      <c r="AU221" s="244" t="s">
        <v>83</v>
      </c>
      <c r="AV221" s="13" t="s">
        <v>85</v>
      </c>
      <c r="AW221" s="13" t="s">
        <v>31</v>
      </c>
      <c r="AX221" s="13" t="s">
        <v>75</v>
      </c>
      <c r="AY221" s="244" t="s">
        <v>118</v>
      </c>
    </row>
    <row r="222" s="14" customFormat="1">
      <c r="A222" s="14"/>
      <c r="B222" s="245"/>
      <c r="C222" s="246"/>
      <c r="D222" s="235" t="s">
        <v>127</v>
      </c>
      <c r="E222" s="247" t="s">
        <v>1</v>
      </c>
      <c r="F222" s="248" t="s">
        <v>134</v>
      </c>
      <c r="G222" s="246"/>
      <c r="H222" s="249">
        <v>43</v>
      </c>
      <c r="I222" s="250"/>
      <c r="J222" s="246"/>
      <c r="K222" s="246"/>
      <c r="L222" s="251"/>
      <c r="M222" s="252"/>
      <c r="N222" s="253"/>
      <c r="O222" s="253"/>
      <c r="P222" s="253"/>
      <c r="Q222" s="253"/>
      <c r="R222" s="253"/>
      <c r="S222" s="253"/>
      <c r="T222" s="254"/>
      <c r="U222" s="14"/>
      <c r="V222" s="14"/>
      <c r="W222" s="14"/>
      <c r="X222" s="14"/>
      <c r="Y222" s="14"/>
      <c r="Z222" s="14"/>
      <c r="AA222" s="14"/>
      <c r="AB222" s="14"/>
      <c r="AC222" s="14"/>
      <c r="AD222" s="14"/>
      <c r="AE222" s="14"/>
      <c r="AT222" s="255" t="s">
        <v>127</v>
      </c>
      <c r="AU222" s="255" t="s">
        <v>83</v>
      </c>
      <c r="AV222" s="14" t="s">
        <v>125</v>
      </c>
      <c r="AW222" s="14" t="s">
        <v>31</v>
      </c>
      <c r="AX222" s="14" t="s">
        <v>83</v>
      </c>
      <c r="AY222" s="255" t="s">
        <v>118</v>
      </c>
    </row>
    <row r="223" s="2" customFormat="1" ht="204.9" customHeight="1">
      <c r="A223" s="38"/>
      <c r="B223" s="39"/>
      <c r="C223" s="219" t="s">
        <v>288</v>
      </c>
      <c r="D223" s="219" t="s">
        <v>121</v>
      </c>
      <c r="E223" s="220" t="s">
        <v>324</v>
      </c>
      <c r="F223" s="221" t="s">
        <v>325</v>
      </c>
      <c r="G223" s="222" t="s">
        <v>156</v>
      </c>
      <c r="H223" s="223">
        <v>926.37</v>
      </c>
      <c r="I223" s="224"/>
      <c r="J223" s="225">
        <f>ROUND(I223*H223,2)</f>
        <v>0</v>
      </c>
      <c r="K223" s="226"/>
      <c r="L223" s="44"/>
      <c r="M223" s="227" t="s">
        <v>1</v>
      </c>
      <c r="N223" s="228" t="s">
        <v>40</v>
      </c>
      <c r="O223" s="91"/>
      <c r="P223" s="229">
        <f>O223*H223</f>
        <v>0</v>
      </c>
      <c r="Q223" s="229">
        <v>0</v>
      </c>
      <c r="R223" s="229">
        <f>Q223*H223</f>
        <v>0</v>
      </c>
      <c r="S223" s="229">
        <v>0</v>
      </c>
      <c r="T223" s="230">
        <f>S223*H223</f>
        <v>0</v>
      </c>
      <c r="U223" s="38"/>
      <c r="V223" s="38"/>
      <c r="W223" s="38"/>
      <c r="X223" s="38"/>
      <c r="Y223" s="38"/>
      <c r="Z223" s="38"/>
      <c r="AA223" s="38"/>
      <c r="AB223" s="38"/>
      <c r="AC223" s="38"/>
      <c r="AD223" s="38"/>
      <c r="AE223" s="38"/>
      <c r="AR223" s="231" t="s">
        <v>302</v>
      </c>
      <c r="AT223" s="231" t="s">
        <v>121</v>
      </c>
      <c r="AU223" s="231" t="s">
        <v>83</v>
      </c>
      <c r="AY223" s="17" t="s">
        <v>118</v>
      </c>
      <c r="BE223" s="232">
        <f>IF(N223="základní",J223,0)</f>
        <v>0</v>
      </c>
      <c r="BF223" s="232">
        <f>IF(N223="snížená",J223,0)</f>
        <v>0</v>
      </c>
      <c r="BG223" s="232">
        <f>IF(N223="zákl. přenesená",J223,0)</f>
        <v>0</v>
      </c>
      <c r="BH223" s="232">
        <f>IF(N223="sníž. přenesená",J223,0)</f>
        <v>0</v>
      </c>
      <c r="BI223" s="232">
        <f>IF(N223="nulová",J223,0)</f>
        <v>0</v>
      </c>
      <c r="BJ223" s="17" t="s">
        <v>83</v>
      </c>
      <c r="BK223" s="232">
        <f>ROUND(I223*H223,2)</f>
        <v>0</v>
      </c>
      <c r="BL223" s="17" t="s">
        <v>302</v>
      </c>
      <c r="BM223" s="231" t="s">
        <v>386</v>
      </c>
    </row>
    <row r="224" s="13" customFormat="1">
      <c r="A224" s="13"/>
      <c r="B224" s="233"/>
      <c r="C224" s="234"/>
      <c r="D224" s="235" t="s">
        <v>127</v>
      </c>
      <c r="E224" s="236" t="s">
        <v>1</v>
      </c>
      <c r="F224" s="237" t="s">
        <v>387</v>
      </c>
      <c r="G224" s="234"/>
      <c r="H224" s="238">
        <v>926.37</v>
      </c>
      <c r="I224" s="239"/>
      <c r="J224" s="234"/>
      <c r="K224" s="234"/>
      <c r="L224" s="240"/>
      <c r="M224" s="241"/>
      <c r="N224" s="242"/>
      <c r="O224" s="242"/>
      <c r="P224" s="242"/>
      <c r="Q224" s="242"/>
      <c r="R224" s="242"/>
      <c r="S224" s="242"/>
      <c r="T224" s="243"/>
      <c r="U224" s="13"/>
      <c r="V224" s="13"/>
      <c r="W224" s="13"/>
      <c r="X224" s="13"/>
      <c r="Y224" s="13"/>
      <c r="Z224" s="13"/>
      <c r="AA224" s="13"/>
      <c r="AB224" s="13"/>
      <c r="AC224" s="13"/>
      <c r="AD224" s="13"/>
      <c r="AE224" s="13"/>
      <c r="AT224" s="244" t="s">
        <v>127</v>
      </c>
      <c r="AU224" s="244" t="s">
        <v>83</v>
      </c>
      <c r="AV224" s="13" t="s">
        <v>85</v>
      </c>
      <c r="AW224" s="13" t="s">
        <v>31</v>
      </c>
      <c r="AX224" s="13" t="s">
        <v>75</v>
      </c>
      <c r="AY224" s="244" t="s">
        <v>118</v>
      </c>
    </row>
    <row r="225" s="14" customFormat="1">
      <c r="A225" s="14"/>
      <c r="B225" s="245"/>
      <c r="C225" s="246"/>
      <c r="D225" s="235" t="s">
        <v>127</v>
      </c>
      <c r="E225" s="247" t="s">
        <v>1</v>
      </c>
      <c r="F225" s="248" t="s">
        <v>134</v>
      </c>
      <c r="G225" s="246"/>
      <c r="H225" s="249">
        <v>926.37</v>
      </c>
      <c r="I225" s="250"/>
      <c r="J225" s="246"/>
      <c r="K225" s="246"/>
      <c r="L225" s="251"/>
      <c r="M225" s="252"/>
      <c r="N225" s="253"/>
      <c r="O225" s="253"/>
      <c r="P225" s="253"/>
      <c r="Q225" s="253"/>
      <c r="R225" s="253"/>
      <c r="S225" s="253"/>
      <c r="T225" s="254"/>
      <c r="U225" s="14"/>
      <c r="V225" s="14"/>
      <c r="W225" s="14"/>
      <c r="X225" s="14"/>
      <c r="Y225" s="14"/>
      <c r="Z225" s="14"/>
      <c r="AA225" s="14"/>
      <c r="AB225" s="14"/>
      <c r="AC225" s="14"/>
      <c r="AD225" s="14"/>
      <c r="AE225" s="14"/>
      <c r="AT225" s="255" t="s">
        <v>127</v>
      </c>
      <c r="AU225" s="255" t="s">
        <v>83</v>
      </c>
      <c r="AV225" s="14" t="s">
        <v>125</v>
      </c>
      <c r="AW225" s="14" t="s">
        <v>31</v>
      </c>
      <c r="AX225" s="14" t="s">
        <v>83</v>
      </c>
      <c r="AY225" s="255" t="s">
        <v>118</v>
      </c>
    </row>
    <row r="226" s="2" customFormat="1" ht="90" customHeight="1">
      <c r="A226" s="38"/>
      <c r="B226" s="39"/>
      <c r="C226" s="219" t="s">
        <v>293</v>
      </c>
      <c r="D226" s="219" t="s">
        <v>121</v>
      </c>
      <c r="E226" s="220" t="s">
        <v>329</v>
      </c>
      <c r="F226" s="221" t="s">
        <v>330</v>
      </c>
      <c r="G226" s="222" t="s">
        <v>162</v>
      </c>
      <c r="H226" s="223">
        <v>2</v>
      </c>
      <c r="I226" s="224"/>
      <c r="J226" s="225">
        <f>ROUND(I226*H226,2)</f>
        <v>0</v>
      </c>
      <c r="K226" s="226"/>
      <c r="L226" s="44"/>
      <c r="M226" s="227" t="s">
        <v>1</v>
      </c>
      <c r="N226" s="228" t="s">
        <v>40</v>
      </c>
      <c r="O226" s="91"/>
      <c r="P226" s="229">
        <f>O226*H226</f>
        <v>0</v>
      </c>
      <c r="Q226" s="229">
        <v>0</v>
      </c>
      <c r="R226" s="229">
        <f>Q226*H226</f>
        <v>0</v>
      </c>
      <c r="S226" s="229">
        <v>0</v>
      </c>
      <c r="T226" s="230">
        <f>S226*H226</f>
        <v>0</v>
      </c>
      <c r="U226" s="38"/>
      <c r="V226" s="38"/>
      <c r="W226" s="38"/>
      <c r="X226" s="38"/>
      <c r="Y226" s="38"/>
      <c r="Z226" s="38"/>
      <c r="AA226" s="38"/>
      <c r="AB226" s="38"/>
      <c r="AC226" s="38"/>
      <c r="AD226" s="38"/>
      <c r="AE226" s="38"/>
      <c r="AR226" s="231" t="s">
        <v>302</v>
      </c>
      <c r="AT226" s="231" t="s">
        <v>121</v>
      </c>
      <c r="AU226" s="231" t="s">
        <v>83</v>
      </c>
      <c r="AY226" s="17" t="s">
        <v>118</v>
      </c>
      <c r="BE226" s="232">
        <f>IF(N226="základní",J226,0)</f>
        <v>0</v>
      </c>
      <c r="BF226" s="232">
        <f>IF(N226="snížená",J226,0)</f>
        <v>0</v>
      </c>
      <c r="BG226" s="232">
        <f>IF(N226="zákl. přenesená",J226,0)</f>
        <v>0</v>
      </c>
      <c r="BH226" s="232">
        <f>IF(N226="sníž. přenesená",J226,0)</f>
        <v>0</v>
      </c>
      <c r="BI226" s="232">
        <f>IF(N226="nulová",J226,0)</f>
        <v>0</v>
      </c>
      <c r="BJ226" s="17" t="s">
        <v>83</v>
      </c>
      <c r="BK226" s="232">
        <f>ROUND(I226*H226,2)</f>
        <v>0</v>
      </c>
      <c r="BL226" s="17" t="s">
        <v>302</v>
      </c>
      <c r="BM226" s="231" t="s">
        <v>388</v>
      </c>
    </row>
    <row r="227" s="13" customFormat="1">
      <c r="A227" s="13"/>
      <c r="B227" s="233"/>
      <c r="C227" s="234"/>
      <c r="D227" s="235" t="s">
        <v>127</v>
      </c>
      <c r="E227" s="236" t="s">
        <v>1</v>
      </c>
      <c r="F227" s="237" t="s">
        <v>85</v>
      </c>
      <c r="G227" s="234"/>
      <c r="H227" s="238">
        <v>2</v>
      </c>
      <c r="I227" s="239"/>
      <c r="J227" s="234"/>
      <c r="K227" s="234"/>
      <c r="L227" s="240"/>
      <c r="M227" s="241"/>
      <c r="N227" s="242"/>
      <c r="O227" s="242"/>
      <c r="P227" s="242"/>
      <c r="Q227" s="242"/>
      <c r="R227" s="242"/>
      <c r="S227" s="242"/>
      <c r="T227" s="243"/>
      <c r="U227" s="13"/>
      <c r="V227" s="13"/>
      <c r="W227" s="13"/>
      <c r="X227" s="13"/>
      <c r="Y227" s="13"/>
      <c r="Z227" s="13"/>
      <c r="AA227" s="13"/>
      <c r="AB227" s="13"/>
      <c r="AC227" s="13"/>
      <c r="AD227" s="13"/>
      <c r="AE227" s="13"/>
      <c r="AT227" s="244" t="s">
        <v>127</v>
      </c>
      <c r="AU227" s="244" t="s">
        <v>83</v>
      </c>
      <c r="AV227" s="13" t="s">
        <v>85</v>
      </c>
      <c r="AW227" s="13" t="s">
        <v>31</v>
      </c>
      <c r="AX227" s="13" t="s">
        <v>75</v>
      </c>
      <c r="AY227" s="244" t="s">
        <v>118</v>
      </c>
    </row>
    <row r="228" s="14" customFormat="1">
      <c r="A228" s="14"/>
      <c r="B228" s="245"/>
      <c r="C228" s="246"/>
      <c r="D228" s="235" t="s">
        <v>127</v>
      </c>
      <c r="E228" s="247" t="s">
        <v>1</v>
      </c>
      <c r="F228" s="248" t="s">
        <v>134</v>
      </c>
      <c r="G228" s="246"/>
      <c r="H228" s="249">
        <v>2</v>
      </c>
      <c r="I228" s="250"/>
      <c r="J228" s="246"/>
      <c r="K228" s="246"/>
      <c r="L228" s="251"/>
      <c r="M228" s="280"/>
      <c r="N228" s="281"/>
      <c r="O228" s="281"/>
      <c r="P228" s="281"/>
      <c r="Q228" s="281"/>
      <c r="R228" s="281"/>
      <c r="S228" s="281"/>
      <c r="T228" s="282"/>
      <c r="U228" s="14"/>
      <c r="V228" s="14"/>
      <c r="W228" s="14"/>
      <c r="X228" s="14"/>
      <c r="Y228" s="14"/>
      <c r="Z228" s="14"/>
      <c r="AA228" s="14"/>
      <c r="AB228" s="14"/>
      <c r="AC228" s="14"/>
      <c r="AD228" s="14"/>
      <c r="AE228" s="14"/>
      <c r="AT228" s="255" t="s">
        <v>127</v>
      </c>
      <c r="AU228" s="255" t="s">
        <v>83</v>
      </c>
      <c r="AV228" s="14" t="s">
        <v>125</v>
      </c>
      <c r="AW228" s="14" t="s">
        <v>31</v>
      </c>
      <c r="AX228" s="14" t="s">
        <v>83</v>
      </c>
      <c r="AY228" s="255" t="s">
        <v>118</v>
      </c>
    </row>
    <row r="229" s="2" customFormat="1" ht="6.96" customHeight="1">
      <c r="A229" s="38"/>
      <c r="B229" s="66"/>
      <c r="C229" s="67"/>
      <c r="D229" s="67"/>
      <c r="E229" s="67"/>
      <c r="F229" s="67"/>
      <c r="G229" s="67"/>
      <c r="H229" s="67"/>
      <c r="I229" s="67"/>
      <c r="J229" s="67"/>
      <c r="K229" s="67"/>
      <c r="L229" s="44"/>
      <c r="M229" s="38"/>
      <c r="O229" s="38"/>
      <c r="P229" s="38"/>
      <c r="Q229" s="38"/>
      <c r="R229" s="38"/>
      <c r="S229" s="38"/>
      <c r="T229" s="38"/>
      <c r="U229" s="38"/>
      <c r="V229" s="38"/>
      <c r="W229" s="38"/>
      <c r="X229" s="38"/>
      <c r="Y229" s="38"/>
      <c r="Z229" s="38"/>
      <c r="AA229" s="38"/>
      <c r="AB229" s="38"/>
      <c r="AC229" s="38"/>
      <c r="AD229" s="38"/>
      <c r="AE229" s="38"/>
    </row>
  </sheetData>
  <sheetProtection sheet="1" autoFilter="0" formatColumns="0" formatRows="0" objects="1" scenarios="1" spinCount="100000" saltValue="7eA08o0JUciiD39QMFQR3h1Z4IGAEfED/f9nUD0l30Jy3A0eWITEVUwRJiklS523yy+8G/A+IzgpXraizzQVPw==" hashValue="Qob1y5fzY8mKyRctgPHXukJpyGCtEVIyVBtM6OSTC/fEiryTUdxned67fn2ewRh/BZS5/XKkd2rLIA1U+JZR5Q==" algorithmName="SHA-512" password="CC35"/>
  <autoFilter ref="C118:K228"/>
  <mergeCells count="9">
    <mergeCell ref="E7:H7"/>
    <mergeCell ref="E9:H9"/>
    <mergeCell ref="E18:H18"/>
    <mergeCell ref="E27:H27"/>
    <mergeCell ref="E85:H85"/>
    <mergeCell ref="E87:H87"/>
    <mergeCell ref="E109:H109"/>
    <mergeCell ref="E111:H11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91</v>
      </c>
    </row>
    <row r="3" s="1" customFormat="1" ht="6.96" customHeight="1">
      <c r="B3" s="136"/>
      <c r="C3" s="137"/>
      <c r="D3" s="137"/>
      <c r="E3" s="137"/>
      <c r="F3" s="137"/>
      <c r="G3" s="137"/>
      <c r="H3" s="137"/>
      <c r="I3" s="137"/>
      <c r="J3" s="137"/>
      <c r="K3" s="137"/>
      <c r="L3" s="20"/>
      <c r="AT3" s="17" t="s">
        <v>85</v>
      </c>
    </row>
    <row r="4" s="1" customFormat="1" ht="24.96" customHeight="1">
      <c r="B4" s="20"/>
      <c r="D4" s="138" t="s">
        <v>92</v>
      </c>
      <c r="L4" s="20"/>
      <c r="M4" s="139" t="s">
        <v>10</v>
      </c>
      <c r="AT4" s="17" t="s">
        <v>4</v>
      </c>
    </row>
    <row r="5" s="1" customFormat="1" ht="6.96" customHeight="1">
      <c r="B5" s="20"/>
      <c r="L5" s="20"/>
    </row>
    <row r="6" s="1" customFormat="1" ht="12" customHeight="1">
      <c r="B6" s="20"/>
      <c r="D6" s="140" t="s">
        <v>16</v>
      </c>
      <c r="L6" s="20"/>
    </row>
    <row r="7" s="1" customFormat="1" ht="16.5" customHeight="1">
      <c r="B7" s="20"/>
      <c r="E7" s="141" t="str">
        <f>'Rekapitulace stavby'!K6</f>
        <v>22 - Oprava trati v úseku Malešice - Běchovice</v>
      </c>
      <c r="F7" s="140"/>
      <c r="G7" s="140"/>
      <c r="H7" s="140"/>
      <c r="L7" s="20"/>
    </row>
    <row r="8" s="2" customFormat="1" ht="12" customHeight="1">
      <c r="A8" s="38"/>
      <c r="B8" s="44"/>
      <c r="C8" s="38"/>
      <c r="D8" s="140" t="s">
        <v>93</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389</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s="2" customFormat="1" ht="12" customHeight="1">
      <c r="A12" s="38"/>
      <c r="B12" s="44"/>
      <c r="C12" s="38"/>
      <c r="D12" s="140" t="s">
        <v>20</v>
      </c>
      <c r="E12" s="38"/>
      <c r="F12" s="143" t="s">
        <v>21</v>
      </c>
      <c r="G12" s="38"/>
      <c r="H12" s="38"/>
      <c r="I12" s="140" t="s">
        <v>22</v>
      </c>
      <c r="J12" s="144" t="str">
        <f>'Rekapitulace stavby'!AN8</f>
        <v>17. 8. 2020</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24</v>
      </c>
      <c r="E14" s="38"/>
      <c r="F14" s="38"/>
      <c r="G14" s="38"/>
      <c r="H14" s="38"/>
      <c r="I14" s="140" t="s">
        <v>25</v>
      </c>
      <c r="J14" s="143"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
        <v>26</v>
      </c>
      <c r="F15" s="38"/>
      <c r="G15" s="38"/>
      <c r="H15" s="38"/>
      <c r="I15" s="140" t="s">
        <v>27</v>
      </c>
      <c r="J15" s="143"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28</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27</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30</v>
      </c>
      <c r="E20" s="38"/>
      <c r="F20" s="38"/>
      <c r="G20" s="38"/>
      <c r="H20" s="38"/>
      <c r="I20" s="140" t="s">
        <v>25</v>
      </c>
      <c r="J20" s="143" t="str">
        <f>IF('Rekapitulace stavby'!AN16="","",'Rekapitulace stavby'!AN16)</f>
        <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tr">
        <f>IF('Rekapitulace stavby'!E17="","",'Rekapitulace stavby'!E17)</f>
        <v xml:space="preserve"> </v>
      </c>
      <c r="F21" s="38"/>
      <c r="G21" s="38"/>
      <c r="H21" s="38"/>
      <c r="I21" s="140" t="s">
        <v>27</v>
      </c>
      <c r="J21" s="143" t="str">
        <f>IF('Rekapitulace stavby'!AN17="","",'Rekapitulace stavby'!AN17)</f>
        <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32</v>
      </c>
      <c r="E23" s="38"/>
      <c r="F23" s="38"/>
      <c r="G23" s="38"/>
      <c r="H23" s="38"/>
      <c r="I23" s="140" t="s">
        <v>25</v>
      </c>
      <c r="J23" s="143" t="s">
        <v>1</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
        <v>33</v>
      </c>
      <c r="F24" s="38"/>
      <c r="G24" s="38"/>
      <c r="H24" s="38"/>
      <c r="I24" s="140" t="s">
        <v>27</v>
      </c>
      <c r="J24" s="143" t="s">
        <v>1</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34</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35</v>
      </c>
      <c r="E30" s="38"/>
      <c r="F30" s="38"/>
      <c r="G30" s="38"/>
      <c r="H30" s="38"/>
      <c r="I30" s="38"/>
      <c r="J30" s="151">
        <f>ROUND(J117,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37</v>
      </c>
      <c r="G32" s="38"/>
      <c r="H32" s="38"/>
      <c r="I32" s="152" t="s">
        <v>36</v>
      </c>
      <c r="J32" s="152" t="s">
        <v>38</v>
      </c>
      <c r="K32" s="38"/>
      <c r="L32" s="63"/>
      <c r="S32" s="38"/>
      <c r="T32" s="38"/>
      <c r="U32" s="38"/>
      <c r="V32" s="38"/>
      <c r="W32" s="38"/>
      <c r="X32" s="38"/>
      <c r="Y32" s="38"/>
      <c r="Z32" s="38"/>
      <c r="AA32" s="38"/>
      <c r="AB32" s="38"/>
      <c r="AC32" s="38"/>
      <c r="AD32" s="38"/>
      <c r="AE32" s="38"/>
    </row>
    <row r="33" s="2" customFormat="1" ht="14.4" customHeight="1">
      <c r="A33" s="38"/>
      <c r="B33" s="44"/>
      <c r="C33" s="38"/>
      <c r="D33" s="153" t="s">
        <v>39</v>
      </c>
      <c r="E33" s="140" t="s">
        <v>40</v>
      </c>
      <c r="F33" s="154">
        <f>ROUND((SUM(BE117:BE133)),  2)</f>
        <v>0</v>
      </c>
      <c r="G33" s="38"/>
      <c r="H33" s="38"/>
      <c r="I33" s="155">
        <v>0.20999999999999999</v>
      </c>
      <c r="J33" s="154">
        <f>ROUND(((SUM(BE117:BE133))*I33),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41</v>
      </c>
      <c r="F34" s="154">
        <f>ROUND((SUM(BF117:BF133)),  2)</f>
        <v>0</v>
      </c>
      <c r="G34" s="38"/>
      <c r="H34" s="38"/>
      <c r="I34" s="155">
        <v>0.14999999999999999</v>
      </c>
      <c r="J34" s="154">
        <f>ROUND(((SUM(BF117:BF133))*I34),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42</v>
      </c>
      <c r="F35" s="154">
        <f>ROUND((SUM(BG117:BG133)),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43</v>
      </c>
      <c r="F36" s="154">
        <f>ROUND((SUM(BH117:BH133)),  2)</f>
        <v>0</v>
      </c>
      <c r="G36" s="38"/>
      <c r="H36" s="38"/>
      <c r="I36" s="155">
        <v>0.14999999999999999</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44</v>
      </c>
      <c r="F37" s="154">
        <f>ROUND((SUM(BI117:BI133)),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45</v>
      </c>
      <c r="E39" s="158"/>
      <c r="F39" s="158"/>
      <c r="G39" s="159" t="s">
        <v>46</v>
      </c>
      <c r="H39" s="160" t="s">
        <v>47</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48</v>
      </c>
      <c r="E50" s="164"/>
      <c r="F50" s="164"/>
      <c r="G50" s="163" t="s">
        <v>49</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50</v>
      </c>
      <c r="E61" s="166"/>
      <c r="F61" s="167" t="s">
        <v>51</v>
      </c>
      <c r="G61" s="165" t="s">
        <v>50</v>
      </c>
      <c r="H61" s="166"/>
      <c r="I61" s="166"/>
      <c r="J61" s="168" t="s">
        <v>51</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52</v>
      </c>
      <c r="E65" s="169"/>
      <c r="F65" s="169"/>
      <c r="G65" s="163" t="s">
        <v>53</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50</v>
      </c>
      <c r="E76" s="166"/>
      <c r="F76" s="167" t="s">
        <v>51</v>
      </c>
      <c r="G76" s="165" t="s">
        <v>50</v>
      </c>
      <c r="H76" s="166"/>
      <c r="I76" s="166"/>
      <c r="J76" s="168" t="s">
        <v>51</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s="2" customFormat="1" ht="24.96" customHeight="1">
      <c r="A82" s="38"/>
      <c r="B82" s="39"/>
      <c r="C82" s="23" t="s">
        <v>95</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74" t="str">
        <f>E7</f>
        <v>22 - Oprava trati v úseku Malešice - Běchovice</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93</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03 - VRN</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 xml:space="preserve"> </v>
      </c>
      <c r="G89" s="40"/>
      <c r="H89" s="40"/>
      <c r="I89" s="32" t="s">
        <v>22</v>
      </c>
      <c r="J89" s="79" t="str">
        <f>IF(J12="","",J12)</f>
        <v>17. 8. 2020</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Ing. Aleš Bednář</v>
      </c>
      <c r="G91" s="40"/>
      <c r="H91" s="40"/>
      <c r="I91" s="32" t="s">
        <v>30</v>
      </c>
      <c r="J91" s="36" t="str">
        <f>E21</f>
        <v xml:space="preserve"> </v>
      </c>
      <c r="K91" s="40"/>
      <c r="L91" s="63"/>
      <c r="S91" s="38"/>
      <c r="T91" s="38"/>
      <c r="U91" s="38"/>
      <c r="V91" s="38"/>
      <c r="W91" s="38"/>
      <c r="X91" s="38"/>
      <c r="Y91" s="38"/>
      <c r="Z91" s="38"/>
      <c r="AA91" s="38"/>
      <c r="AB91" s="38"/>
      <c r="AC91" s="38"/>
      <c r="AD91" s="38"/>
      <c r="AE91" s="38"/>
    </row>
    <row r="92" s="2" customFormat="1" ht="15.15" customHeight="1">
      <c r="A92" s="38"/>
      <c r="B92" s="39"/>
      <c r="C92" s="32" t="s">
        <v>28</v>
      </c>
      <c r="D92" s="40"/>
      <c r="E92" s="40"/>
      <c r="F92" s="27" t="str">
        <f>IF(E18="","",E18)</f>
        <v>Vyplň údaj</v>
      </c>
      <c r="G92" s="40"/>
      <c r="H92" s="40"/>
      <c r="I92" s="32" t="s">
        <v>32</v>
      </c>
      <c r="J92" s="36" t="str">
        <f>E24</f>
        <v>Jan Marušák</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5" t="s">
        <v>96</v>
      </c>
      <c r="D94" s="176"/>
      <c r="E94" s="176"/>
      <c r="F94" s="176"/>
      <c r="G94" s="176"/>
      <c r="H94" s="176"/>
      <c r="I94" s="176"/>
      <c r="J94" s="177" t="s">
        <v>97</v>
      </c>
      <c r="K94" s="176"/>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8" t="s">
        <v>98</v>
      </c>
      <c r="D96" s="40"/>
      <c r="E96" s="40"/>
      <c r="F96" s="40"/>
      <c r="G96" s="40"/>
      <c r="H96" s="40"/>
      <c r="I96" s="40"/>
      <c r="J96" s="110">
        <f>J117</f>
        <v>0</v>
      </c>
      <c r="K96" s="40"/>
      <c r="L96" s="63"/>
      <c r="S96" s="38"/>
      <c r="T96" s="38"/>
      <c r="U96" s="38"/>
      <c r="V96" s="38"/>
      <c r="W96" s="38"/>
      <c r="X96" s="38"/>
      <c r="Y96" s="38"/>
      <c r="Z96" s="38"/>
      <c r="AA96" s="38"/>
      <c r="AB96" s="38"/>
      <c r="AC96" s="38"/>
      <c r="AD96" s="38"/>
      <c r="AE96" s="38"/>
      <c r="AU96" s="17" t="s">
        <v>99</v>
      </c>
    </row>
    <row r="97" s="9" customFormat="1" ht="24.96" customHeight="1">
      <c r="A97" s="9"/>
      <c r="B97" s="179"/>
      <c r="C97" s="180"/>
      <c r="D97" s="181" t="s">
        <v>390</v>
      </c>
      <c r="E97" s="182"/>
      <c r="F97" s="182"/>
      <c r="G97" s="182"/>
      <c r="H97" s="182"/>
      <c r="I97" s="182"/>
      <c r="J97" s="183">
        <f>J118</f>
        <v>0</v>
      </c>
      <c r="K97" s="180"/>
      <c r="L97" s="184"/>
      <c r="S97" s="9"/>
      <c r="T97" s="9"/>
      <c r="U97" s="9"/>
      <c r="V97" s="9"/>
      <c r="W97" s="9"/>
      <c r="X97" s="9"/>
      <c r="Y97" s="9"/>
      <c r="Z97" s="9"/>
      <c r="AA97" s="9"/>
      <c r="AB97" s="9"/>
      <c r="AC97" s="9"/>
      <c r="AD97" s="9"/>
      <c r="AE97" s="9"/>
    </row>
    <row r="98" s="2" customFormat="1" ht="21.84" customHeight="1">
      <c r="A98" s="38"/>
      <c r="B98" s="39"/>
      <c r="C98" s="40"/>
      <c r="D98" s="40"/>
      <c r="E98" s="40"/>
      <c r="F98" s="40"/>
      <c r="G98" s="40"/>
      <c r="H98" s="40"/>
      <c r="I98" s="40"/>
      <c r="J98" s="40"/>
      <c r="K98" s="40"/>
      <c r="L98" s="63"/>
      <c r="S98" s="38"/>
      <c r="T98" s="38"/>
      <c r="U98" s="38"/>
      <c r="V98" s="38"/>
      <c r="W98" s="38"/>
      <c r="X98" s="38"/>
      <c r="Y98" s="38"/>
      <c r="Z98" s="38"/>
      <c r="AA98" s="38"/>
      <c r="AB98" s="38"/>
      <c r="AC98" s="38"/>
      <c r="AD98" s="38"/>
      <c r="AE98" s="38"/>
    </row>
    <row r="99" s="2" customFormat="1" ht="6.96" customHeight="1">
      <c r="A99" s="38"/>
      <c r="B99" s="66"/>
      <c r="C99" s="67"/>
      <c r="D99" s="67"/>
      <c r="E99" s="67"/>
      <c r="F99" s="67"/>
      <c r="G99" s="67"/>
      <c r="H99" s="67"/>
      <c r="I99" s="67"/>
      <c r="J99" s="67"/>
      <c r="K99" s="67"/>
      <c r="L99" s="63"/>
      <c r="S99" s="38"/>
      <c r="T99" s="38"/>
      <c r="U99" s="38"/>
      <c r="V99" s="38"/>
      <c r="W99" s="38"/>
      <c r="X99" s="38"/>
      <c r="Y99" s="38"/>
      <c r="Z99" s="38"/>
      <c r="AA99" s="38"/>
      <c r="AB99" s="38"/>
      <c r="AC99" s="38"/>
      <c r="AD99" s="38"/>
      <c r="AE99" s="38"/>
    </row>
    <row r="103" s="2" customFormat="1" ht="6.96" customHeight="1">
      <c r="A103" s="38"/>
      <c r="B103" s="68"/>
      <c r="C103" s="69"/>
      <c r="D103" s="69"/>
      <c r="E103" s="69"/>
      <c r="F103" s="69"/>
      <c r="G103" s="69"/>
      <c r="H103" s="69"/>
      <c r="I103" s="69"/>
      <c r="J103" s="69"/>
      <c r="K103" s="69"/>
      <c r="L103" s="63"/>
      <c r="S103" s="38"/>
      <c r="T103" s="38"/>
      <c r="U103" s="38"/>
      <c r="V103" s="38"/>
      <c r="W103" s="38"/>
      <c r="X103" s="38"/>
      <c r="Y103" s="38"/>
      <c r="Z103" s="38"/>
      <c r="AA103" s="38"/>
      <c r="AB103" s="38"/>
      <c r="AC103" s="38"/>
      <c r="AD103" s="38"/>
      <c r="AE103" s="38"/>
    </row>
    <row r="104" s="2" customFormat="1" ht="24.96" customHeight="1">
      <c r="A104" s="38"/>
      <c r="B104" s="39"/>
      <c r="C104" s="23" t="s">
        <v>103</v>
      </c>
      <c r="D104" s="40"/>
      <c r="E104" s="40"/>
      <c r="F104" s="40"/>
      <c r="G104" s="40"/>
      <c r="H104" s="40"/>
      <c r="I104" s="40"/>
      <c r="J104" s="40"/>
      <c r="K104" s="40"/>
      <c r="L104" s="63"/>
      <c r="S104" s="38"/>
      <c r="T104" s="38"/>
      <c r="U104" s="38"/>
      <c r="V104" s="38"/>
      <c r="W104" s="38"/>
      <c r="X104" s="38"/>
      <c r="Y104" s="38"/>
      <c r="Z104" s="38"/>
      <c r="AA104" s="38"/>
      <c r="AB104" s="38"/>
      <c r="AC104" s="38"/>
      <c r="AD104" s="38"/>
      <c r="AE104" s="38"/>
    </row>
    <row r="105" s="2" customFormat="1" ht="6.96" customHeight="1">
      <c r="A105" s="38"/>
      <c r="B105" s="39"/>
      <c r="C105" s="40"/>
      <c r="D105" s="40"/>
      <c r="E105" s="40"/>
      <c r="F105" s="40"/>
      <c r="G105" s="40"/>
      <c r="H105" s="40"/>
      <c r="I105" s="40"/>
      <c r="J105" s="40"/>
      <c r="K105" s="40"/>
      <c r="L105" s="63"/>
      <c r="S105" s="38"/>
      <c r="T105" s="38"/>
      <c r="U105" s="38"/>
      <c r="V105" s="38"/>
      <c r="W105" s="38"/>
      <c r="X105" s="38"/>
      <c r="Y105" s="38"/>
      <c r="Z105" s="38"/>
      <c r="AA105" s="38"/>
      <c r="AB105" s="38"/>
      <c r="AC105" s="38"/>
      <c r="AD105" s="38"/>
      <c r="AE105" s="38"/>
    </row>
    <row r="106" s="2" customFormat="1" ht="12" customHeight="1">
      <c r="A106" s="38"/>
      <c r="B106" s="39"/>
      <c r="C106" s="32" t="s">
        <v>16</v>
      </c>
      <c r="D106" s="40"/>
      <c r="E106" s="40"/>
      <c r="F106" s="40"/>
      <c r="G106" s="40"/>
      <c r="H106" s="40"/>
      <c r="I106" s="40"/>
      <c r="J106" s="40"/>
      <c r="K106" s="40"/>
      <c r="L106" s="63"/>
      <c r="S106" s="38"/>
      <c r="T106" s="38"/>
      <c r="U106" s="38"/>
      <c r="V106" s="38"/>
      <c r="W106" s="38"/>
      <c r="X106" s="38"/>
      <c r="Y106" s="38"/>
      <c r="Z106" s="38"/>
      <c r="AA106" s="38"/>
      <c r="AB106" s="38"/>
      <c r="AC106" s="38"/>
      <c r="AD106" s="38"/>
      <c r="AE106" s="38"/>
    </row>
    <row r="107" s="2" customFormat="1" ht="16.5" customHeight="1">
      <c r="A107" s="38"/>
      <c r="B107" s="39"/>
      <c r="C107" s="40"/>
      <c r="D107" s="40"/>
      <c r="E107" s="174" t="str">
        <f>E7</f>
        <v>22 - Oprava trati v úseku Malešice - Běchovice</v>
      </c>
      <c r="F107" s="32"/>
      <c r="G107" s="32"/>
      <c r="H107" s="32"/>
      <c r="I107" s="40"/>
      <c r="J107" s="40"/>
      <c r="K107" s="40"/>
      <c r="L107" s="63"/>
      <c r="S107" s="38"/>
      <c r="T107" s="38"/>
      <c r="U107" s="38"/>
      <c r="V107" s="38"/>
      <c r="W107" s="38"/>
      <c r="X107" s="38"/>
      <c r="Y107" s="38"/>
      <c r="Z107" s="38"/>
      <c r="AA107" s="38"/>
      <c r="AB107" s="38"/>
      <c r="AC107" s="38"/>
      <c r="AD107" s="38"/>
      <c r="AE107" s="38"/>
    </row>
    <row r="108" s="2" customFormat="1" ht="12" customHeight="1">
      <c r="A108" s="38"/>
      <c r="B108" s="39"/>
      <c r="C108" s="32" t="s">
        <v>93</v>
      </c>
      <c r="D108" s="40"/>
      <c r="E108" s="40"/>
      <c r="F108" s="40"/>
      <c r="G108" s="40"/>
      <c r="H108" s="40"/>
      <c r="I108" s="40"/>
      <c r="J108" s="40"/>
      <c r="K108" s="40"/>
      <c r="L108" s="63"/>
      <c r="S108" s="38"/>
      <c r="T108" s="38"/>
      <c r="U108" s="38"/>
      <c r="V108" s="38"/>
      <c r="W108" s="38"/>
      <c r="X108" s="38"/>
      <c r="Y108" s="38"/>
      <c r="Z108" s="38"/>
      <c r="AA108" s="38"/>
      <c r="AB108" s="38"/>
      <c r="AC108" s="38"/>
      <c r="AD108" s="38"/>
      <c r="AE108" s="38"/>
    </row>
    <row r="109" s="2" customFormat="1" ht="16.5" customHeight="1">
      <c r="A109" s="38"/>
      <c r="B109" s="39"/>
      <c r="C109" s="40"/>
      <c r="D109" s="40"/>
      <c r="E109" s="76" t="str">
        <f>E9</f>
        <v>03 - VRN</v>
      </c>
      <c r="F109" s="40"/>
      <c r="G109" s="40"/>
      <c r="H109" s="40"/>
      <c r="I109" s="40"/>
      <c r="J109" s="40"/>
      <c r="K109" s="40"/>
      <c r="L109" s="63"/>
      <c r="S109" s="38"/>
      <c r="T109" s="38"/>
      <c r="U109" s="38"/>
      <c r="V109" s="38"/>
      <c r="W109" s="38"/>
      <c r="X109" s="38"/>
      <c r="Y109" s="38"/>
      <c r="Z109" s="38"/>
      <c r="AA109" s="38"/>
      <c r="AB109" s="38"/>
      <c r="AC109" s="38"/>
      <c r="AD109" s="38"/>
      <c r="AE109" s="38"/>
    </row>
    <row r="110" s="2" customFormat="1" ht="6.96" customHeight="1">
      <c r="A110" s="38"/>
      <c r="B110" s="39"/>
      <c r="C110" s="40"/>
      <c r="D110" s="40"/>
      <c r="E110" s="40"/>
      <c r="F110" s="40"/>
      <c r="G110" s="40"/>
      <c r="H110" s="40"/>
      <c r="I110" s="40"/>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2" t="s">
        <v>20</v>
      </c>
      <c r="D111" s="40"/>
      <c r="E111" s="40"/>
      <c r="F111" s="27" t="str">
        <f>F12</f>
        <v xml:space="preserve"> </v>
      </c>
      <c r="G111" s="40"/>
      <c r="H111" s="40"/>
      <c r="I111" s="32" t="s">
        <v>22</v>
      </c>
      <c r="J111" s="79" t="str">
        <f>IF(J12="","",J12)</f>
        <v>17. 8. 2020</v>
      </c>
      <c r="K111" s="40"/>
      <c r="L111" s="63"/>
      <c r="S111" s="38"/>
      <c r="T111" s="38"/>
      <c r="U111" s="38"/>
      <c r="V111" s="38"/>
      <c r="W111" s="38"/>
      <c r="X111" s="38"/>
      <c r="Y111" s="38"/>
      <c r="Z111" s="38"/>
      <c r="AA111" s="38"/>
      <c r="AB111" s="38"/>
      <c r="AC111" s="38"/>
      <c r="AD111" s="38"/>
      <c r="AE111" s="38"/>
    </row>
    <row r="112" s="2" customFormat="1" ht="6.96" customHeight="1">
      <c r="A112" s="38"/>
      <c r="B112" s="39"/>
      <c r="C112" s="40"/>
      <c r="D112" s="40"/>
      <c r="E112" s="40"/>
      <c r="F112" s="40"/>
      <c r="G112" s="40"/>
      <c r="H112" s="40"/>
      <c r="I112" s="40"/>
      <c r="J112" s="40"/>
      <c r="K112" s="40"/>
      <c r="L112" s="63"/>
      <c r="S112" s="38"/>
      <c r="T112" s="38"/>
      <c r="U112" s="38"/>
      <c r="V112" s="38"/>
      <c r="W112" s="38"/>
      <c r="X112" s="38"/>
      <c r="Y112" s="38"/>
      <c r="Z112" s="38"/>
      <c r="AA112" s="38"/>
      <c r="AB112" s="38"/>
      <c r="AC112" s="38"/>
      <c r="AD112" s="38"/>
      <c r="AE112" s="38"/>
    </row>
    <row r="113" s="2" customFormat="1" ht="15.15" customHeight="1">
      <c r="A113" s="38"/>
      <c r="B113" s="39"/>
      <c r="C113" s="32" t="s">
        <v>24</v>
      </c>
      <c r="D113" s="40"/>
      <c r="E113" s="40"/>
      <c r="F113" s="27" t="str">
        <f>E15</f>
        <v>Ing. Aleš Bednář</v>
      </c>
      <c r="G113" s="40"/>
      <c r="H113" s="40"/>
      <c r="I113" s="32" t="s">
        <v>30</v>
      </c>
      <c r="J113" s="36" t="str">
        <f>E21</f>
        <v xml:space="preserve"> </v>
      </c>
      <c r="K113" s="40"/>
      <c r="L113" s="63"/>
      <c r="S113" s="38"/>
      <c r="T113" s="38"/>
      <c r="U113" s="38"/>
      <c r="V113" s="38"/>
      <c r="W113" s="38"/>
      <c r="X113" s="38"/>
      <c r="Y113" s="38"/>
      <c r="Z113" s="38"/>
      <c r="AA113" s="38"/>
      <c r="AB113" s="38"/>
      <c r="AC113" s="38"/>
      <c r="AD113" s="38"/>
      <c r="AE113" s="38"/>
    </row>
    <row r="114" s="2" customFormat="1" ht="15.15" customHeight="1">
      <c r="A114" s="38"/>
      <c r="B114" s="39"/>
      <c r="C114" s="32" t="s">
        <v>28</v>
      </c>
      <c r="D114" s="40"/>
      <c r="E114" s="40"/>
      <c r="F114" s="27" t="str">
        <f>IF(E18="","",E18)</f>
        <v>Vyplň údaj</v>
      </c>
      <c r="G114" s="40"/>
      <c r="H114" s="40"/>
      <c r="I114" s="32" t="s">
        <v>32</v>
      </c>
      <c r="J114" s="36" t="str">
        <f>E24</f>
        <v>Jan Marušák</v>
      </c>
      <c r="K114" s="40"/>
      <c r="L114" s="63"/>
      <c r="S114" s="38"/>
      <c r="T114" s="38"/>
      <c r="U114" s="38"/>
      <c r="V114" s="38"/>
      <c r="W114" s="38"/>
      <c r="X114" s="38"/>
      <c r="Y114" s="38"/>
      <c r="Z114" s="38"/>
      <c r="AA114" s="38"/>
      <c r="AB114" s="38"/>
      <c r="AC114" s="38"/>
      <c r="AD114" s="38"/>
      <c r="AE114" s="38"/>
    </row>
    <row r="115" s="2" customFormat="1" ht="10.32" customHeight="1">
      <c r="A115" s="38"/>
      <c r="B115" s="39"/>
      <c r="C115" s="40"/>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11" customFormat="1" ht="29.28" customHeight="1">
      <c r="A116" s="191"/>
      <c r="B116" s="192"/>
      <c r="C116" s="193" t="s">
        <v>104</v>
      </c>
      <c r="D116" s="194" t="s">
        <v>60</v>
      </c>
      <c r="E116" s="194" t="s">
        <v>56</v>
      </c>
      <c r="F116" s="194" t="s">
        <v>57</v>
      </c>
      <c r="G116" s="194" t="s">
        <v>105</v>
      </c>
      <c r="H116" s="194" t="s">
        <v>106</v>
      </c>
      <c r="I116" s="194" t="s">
        <v>107</v>
      </c>
      <c r="J116" s="195" t="s">
        <v>97</v>
      </c>
      <c r="K116" s="196" t="s">
        <v>108</v>
      </c>
      <c r="L116" s="197"/>
      <c r="M116" s="100" t="s">
        <v>1</v>
      </c>
      <c r="N116" s="101" t="s">
        <v>39</v>
      </c>
      <c r="O116" s="101" t="s">
        <v>109</v>
      </c>
      <c r="P116" s="101" t="s">
        <v>110</v>
      </c>
      <c r="Q116" s="101" t="s">
        <v>111</v>
      </c>
      <c r="R116" s="101" t="s">
        <v>112</v>
      </c>
      <c r="S116" s="101" t="s">
        <v>113</v>
      </c>
      <c r="T116" s="102" t="s">
        <v>114</v>
      </c>
      <c r="U116" s="191"/>
      <c r="V116" s="191"/>
      <c r="W116" s="191"/>
      <c r="X116" s="191"/>
      <c r="Y116" s="191"/>
      <c r="Z116" s="191"/>
      <c r="AA116" s="191"/>
      <c r="AB116" s="191"/>
      <c r="AC116" s="191"/>
      <c r="AD116" s="191"/>
      <c r="AE116" s="191"/>
    </row>
    <row r="117" s="2" customFormat="1" ht="22.8" customHeight="1">
      <c r="A117" s="38"/>
      <c r="B117" s="39"/>
      <c r="C117" s="107" t="s">
        <v>115</v>
      </c>
      <c r="D117" s="40"/>
      <c r="E117" s="40"/>
      <c r="F117" s="40"/>
      <c r="G117" s="40"/>
      <c r="H117" s="40"/>
      <c r="I117" s="40"/>
      <c r="J117" s="198">
        <f>BK117</f>
        <v>0</v>
      </c>
      <c r="K117" s="40"/>
      <c r="L117" s="44"/>
      <c r="M117" s="103"/>
      <c r="N117" s="199"/>
      <c r="O117" s="104"/>
      <c r="P117" s="200">
        <f>P118</f>
        <v>0</v>
      </c>
      <c r="Q117" s="104"/>
      <c r="R117" s="200">
        <f>R118</f>
        <v>0</v>
      </c>
      <c r="S117" s="104"/>
      <c r="T117" s="201">
        <f>T118</f>
        <v>0</v>
      </c>
      <c r="U117" s="38"/>
      <c r="V117" s="38"/>
      <c r="W117" s="38"/>
      <c r="X117" s="38"/>
      <c r="Y117" s="38"/>
      <c r="Z117" s="38"/>
      <c r="AA117" s="38"/>
      <c r="AB117" s="38"/>
      <c r="AC117" s="38"/>
      <c r="AD117" s="38"/>
      <c r="AE117" s="38"/>
      <c r="AT117" s="17" t="s">
        <v>74</v>
      </c>
      <c r="AU117" s="17" t="s">
        <v>99</v>
      </c>
      <c r="BK117" s="202">
        <f>BK118</f>
        <v>0</v>
      </c>
    </row>
    <row r="118" s="12" customFormat="1" ht="25.92" customHeight="1">
      <c r="A118" s="12"/>
      <c r="B118" s="203"/>
      <c r="C118" s="204"/>
      <c r="D118" s="205" t="s">
        <v>74</v>
      </c>
      <c r="E118" s="206" t="s">
        <v>90</v>
      </c>
      <c r="F118" s="206" t="s">
        <v>391</v>
      </c>
      <c r="G118" s="204"/>
      <c r="H118" s="204"/>
      <c r="I118" s="207"/>
      <c r="J118" s="208">
        <f>BK118</f>
        <v>0</v>
      </c>
      <c r="K118" s="204"/>
      <c r="L118" s="209"/>
      <c r="M118" s="210"/>
      <c r="N118" s="211"/>
      <c r="O118" s="211"/>
      <c r="P118" s="212">
        <f>SUM(P119:P133)</f>
        <v>0</v>
      </c>
      <c r="Q118" s="211"/>
      <c r="R118" s="212">
        <f>SUM(R119:R133)</f>
        <v>0</v>
      </c>
      <c r="S118" s="211"/>
      <c r="T118" s="213">
        <f>SUM(T119:T133)</f>
        <v>0</v>
      </c>
      <c r="U118" s="12"/>
      <c r="V118" s="12"/>
      <c r="W118" s="12"/>
      <c r="X118" s="12"/>
      <c r="Y118" s="12"/>
      <c r="Z118" s="12"/>
      <c r="AA118" s="12"/>
      <c r="AB118" s="12"/>
      <c r="AC118" s="12"/>
      <c r="AD118" s="12"/>
      <c r="AE118" s="12"/>
      <c r="AR118" s="214" t="s">
        <v>119</v>
      </c>
      <c r="AT118" s="215" t="s">
        <v>74</v>
      </c>
      <c r="AU118" s="215" t="s">
        <v>75</v>
      </c>
      <c r="AY118" s="214" t="s">
        <v>118</v>
      </c>
      <c r="BK118" s="216">
        <f>SUM(BK119:BK133)</f>
        <v>0</v>
      </c>
    </row>
    <row r="119" s="2" customFormat="1" ht="76.35" customHeight="1">
      <c r="A119" s="38"/>
      <c r="B119" s="39"/>
      <c r="C119" s="219" t="s">
        <v>83</v>
      </c>
      <c r="D119" s="219" t="s">
        <v>121</v>
      </c>
      <c r="E119" s="220" t="s">
        <v>392</v>
      </c>
      <c r="F119" s="221" t="s">
        <v>393</v>
      </c>
      <c r="G119" s="222" t="s">
        <v>162</v>
      </c>
      <c r="H119" s="223">
        <v>1</v>
      </c>
      <c r="I119" s="224"/>
      <c r="J119" s="225">
        <f>ROUND(I119*H119,2)</f>
        <v>0</v>
      </c>
      <c r="K119" s="226"/>
      <c r="L119" s="44"/>
      <c r="M119" s="227" t="s">
        <v>1</v>
      </c>
      <c r="N119" s="228" t="s">
        <v>40</v>
      </c>
      <c r="O119" s="91"/>
      <c r="P119" s="229">
        <f>O119*H119</f>
        <v>0</v>
      </c>
      <c r="Q119" s="229">
        <v>0</v>
      </c>
      <c r="R119" s="229">
        <f>Q119*H119</f>
        <v>0</v>
      </c>
      <c r="S119" s="229">
        <v>0</v>
      </c>
      <c r="T119" s="230">
        <f>S119*H119</f>
        <v>0</v>
      </c>
      <c r="U119" s="38"/>
      <c r="V119" s="38"/>
      <c r="W119" s="38"/>
      <c r="X119" s="38"/>
      <c r="Y119" s="38"/>
      <c r="Z119" s="38"/>
      <c r="AA119" s="38"/>
      <c r="AB119" s="38"/>
      <c r="AC119" s="38"/>
      <c r="AD119" s="38"/>
      <c r="AE119" s="38"/>
      <c r="AR119" s="231" t="s">
        <v>125</v>
      </c>
      <c r="AT119" s="231" t="s">
        <v>121</v>
      </c>
      <c r="AU119" s="231" t="s">
        <v>83</v>
      </c>
      <c r="AY119" s="17" t="s">
        <v>118</v>
      </c>
      <c r="BE119" s="232">
        <f>IF(N119="základní",J119,0)</f>
        <v>0</v>
      </c>
      <c r="BF119" s="232">
        <f>IF(N119="snížená",J119,0)</f>
        <v>0</v>
      </c>
      <c r="BG119" s="232">
        <f>IF(N119="zákl. přenesená",J119,0)</f>
        <v>0</v>
      </c>
      <c r="BH119" s="232">
        <f>IF(N119="sníž. přenesená",J119,0)</f>
        <v>0</v>
      </c>
      <c r="BI119" s="232">
        <f>IF(N119="nulová",J119,0)</f>
        <v>0</v>
      </c>
      <c r="BJ119" s="17" t="s">
        <v>83</v>
      </c>
      <c r="BK119" s="232">
        <f>ROUND(I119*H119,2)</f>
        <v>0</v>
      </c>
      <c r="BL119" s="17" t="s">
        <v>125</v>
      </c>
      <c r="BM119" s="231" t="s">
        <v>394</v>
      </c>
    </row>
    <row r="120" s="13" customFormat="1">
      <c r="A120" s="13"/>
      <c r="B120" s="233"/>
      <c r="C120" s="234"/>
      <c r="D120" s="235" t="s">
        <v>127</v>
      </c>
      <c r="E120" s="236" t="s">
        <v>1</v>
      </c>
      <c r="F120" s="237" t="s">
        <v>83</v>
      </c>
      <c r="G120" s="234"/>
      <c r="H120" s="238">
        <v>1</v>
      </c>
      <c r="I120" s="239"/>
      <c r="J120" s="234"/>
      <c r="K120" s="234"/>
      <c r="L120" s="240"/>
      <c r="M120" s="241"/>
      <c r="N120" s="242"/>
      <c r="O120" s="242"/>
      <c r="P120" s="242"/>
      <c r="Q120" s="242"/>
      <c r="R120" s="242"/>
      <c r="S120" s="242"/>
      <c r="T120" s="243"/>
      <c r="U120" s="13"/>
      <c r="V120" s="13"/>
      <c r="W120" s="13"/>
      <c r="X120" s="13"/>
      <c r="Y120" s="13"/>
      <c r="Z120" s="13"/>
      <c r="AA120" s="13"/>
      <c r="AB120" s="13"/>
      <c r="AC120" s="13"/>
      <c r="AD120" s="13"/>
      <c r="AE120" s="13"/>
      <c r="AT120" s="244" t="s">
        <v>127</v>
      </c>
      <c r="AU120" s="244" t="s">
        <v>83</v>
      </c>
      <c r="AV120" s="13" t="s">
        <v>85</v>
      </c>
      <c r="AW120" s="13" t="s">
        <v>31</v>
      </c>
      <c r="AX120" s="13" t="s">
        <v>75</v>
      </c>
      <c r="AY120" s="244" t="s">
        <v>118</v>
      </c>
    </row>
    <row r="121" s="14" customFormat="1">
      <c r="A121" s="14"/>
      <c r="B121" s="245"/>
      <c r="C121" s="246"/>
      <c r="D121" s="235" t="s">
        <v>127</v>
      </c>
      <c r="E121" s="247" t="s">
        <v>1</v>
      </c>
      <c r="F121" s="248" t="s">
        <v>134</v>
      </c>
      <c r="G121" s="246"/>
      <c r="H121" s="249">
        <v>1</v>
      </c>
      <c r="I121" s="250"/>
      <c r="J121" s="246"/>
      <c r="K121" s="246"/>
      <c r="L121" s="251"/>
      <c r="M121" s="252"/>
      <c r="N121" s="253"/>
      <c r="O121" s="253"/>
      <c r="P121" s="253"/>
      <c r="Q121" s="253"/>
      <c r="R121" s="253"/>
      <c r="S121" s="253"/>
      <c r="T121" s="254"/>
      <c r="U121" s="14"/>
      <c r="V121" s="14"/>
      <c r="W121" s="14"/>
      <c r="X121" s="14"/>
      <c r="Y121" s="14"/>
      <c r="Z121" s="14"/>
      <c r="AA121" s="14"/>
      <c r="AB121" s="14"/>
      <c r="AC121" s="14"/>
      <c r="AD121" s="14"/>
      <c r="AE121" s="14"/>
      <c r="AT121" s="255" t="s">
        <v>127</v>
      </c>
      <c r="AU121" s="255" t="s">
        <v>83</v>
      </c>
      <c r="AV121" s="14" t="s">
        <v>125</v>
      </c>
      <c r="AW121" s="14" t="s">
        <v>31</v>
      </c>
      <c r="AX121" s="14" t="s">
        <v>83</v>
      </c>
      <c r="AY121" s="255" t="s">
        <v>118</v>
      </c>
    </row>
    <row r="122" s="2" customFormat="1" ht="114.9" customHeight="1">
      <c r="A122" s="38"/>
      <c r="B122" s="39"/>
      <c r="C122" s="219" t="s">
        <v>85</v>
      </c>
      <c r="D122" s="219" t="s">
        <v>121</v>
      </c>
      <c r="E122" s="220" t="s">
        <v>395</v>
      </c>
      <c r="F122" s="221" t="s">
        <v>396</v>
      </c>
      <c r="G122" s="222" t="s">
        <v>138</v>
      </c>
      <c r="H122" s="223">
        <v>10.658</v>
      </c>
      <c r="I122" s="224"/>
      <c r="J122" s="225">
        <f>ROUND(I122*H122,2)</f>
        <v>0</v>
      </c>
      <c r="K122" s="226"/>
      <c r="L122" s="44"/>
      <c r="M122" s="227" t="s">
        <v>1</v>
      </c>
      <c r="N122" s="228" t="s">
        <v>40</v>
      </c>
      <c r="O122" s="91"/>
      <c r="P122" s="229">
        <f>O122*H122</f>
        <v>0</v>
      </c>
      <c r="Q122" s="229">
        <v>0</v>
      </c>
      <c r="R122" s="229">
        <f>Q122*H122</f>
        <v>0</v>
      </c>
      <c r="S122" s="229">
        <v>0</v>
      </c>
      <c r="T122" s="230">
        <f>S122*H122</f>
        <v>0</v>
      </c>
      <c r="U122" s="38"/>
      <c r="V122" s="38"/>
      <c r="W122" s="38"/>
      <c r="X122" s="38"/>
      <c r="Y122" s="38"/>
      <c r="Z122" s="38"/>
      <c r="AA122" s="38"/>
      <c r="AB122" s="38"/>
      <c r="AC122" s="38"/>
      <c r="AD122" s="38"/>
      <c r="AE122" s="38"/>
      <c r="AR122" s="231" t="s">
        <v>125</v>
      </c>
      <c r="AT122" s="231" t="s">
        <v>121</v>
      </c>
      <c r="AU122" s="231" t="s">
        <v>83</v>
      </c>
      <c r="AY122" s="17" t="s">
        <v>118</v>
      </c>
      <c r="BE122" s="232">
        <f>IF(N122="základní",J122,0)</f>
        <v>0</v>
      </c>
      <c r="BF122" s="232">
        <f>IF(N122="snížená",J122,0)</f>
        <v>0</v>
      </c>
      <c r="BG122" s="232">
        <f>IF(N122="zákl. přenesená",J122,0)</f>
        <v>0</v>
      </c>
      <c r="BH122" s="232">
        <f>IF(N122="sníž. přenesená",J122,0)</f>
        <v>0</v>
      </c>
      <c r="BI122" s="232">
        <f>IF(N122="nulová",J122,0)</f>
        <v>0</v>
      </c>
      <c r="BJ122" s="17" t="s">
        <v>83</v>
      </c>
      <c r="BK122" s="232">
        <f>ROUND(I122*H122,2)</f>
        <v>0</v>
      </c>
      <c r="BL122" s="17" t="s">
        <v>125</v>
      </c>
      <c r="BM122" s="231" t="s">
        <v>397</v>
      </c>
    </row>
    <row r="123" s="13" customFormat="1">
      <c r="A123" s="13"/>
      <c r="B123" s="233"/>
      <c r="C123" s="234"/>
      <c r="D123" s="235" t="s">
        <v>127</v>
      </c>
      <c r="E123" s="236" t="s">
        <v>1</v>
      </c>
      <c r="F123" s="237" t="s">
        <v>398</v>
      </c>
      <c r="G123" s="234"/>
      <c r="H123" s="238">
        <v>10.658</v>
      </c>
      <c r="I123" s="239"/>
      <c r="J123" s="234"/>
      <c r="K123" s="234"/>
      <c r="L123" s="240"/>
      <c r="M123" s="241"/>
      <c r="N123" s="242"/>
      <c r="O123" s="242"/>
      <c r="P123" s="242"/>
      <c r="Q123" s="242"/>
      <c r="R123" s="242"/>
      <c r="S123" s="242"/>
      <c r="T123" s="243"/>
      <c r="U123" s="13"/>
      <c r="V123" s="13"/>
      <c r="W123" s="13"/>
      <c r="X123" s="13"/>
      <c r="Y123" s="13"/>
      <c r="Z123" s="13"/>
      <c r="AA123" s="13"/>
      <c r="AB123" s="13"/>
      <c r="AC123" s="13"/>
      <c r="AD123" s="13"/>
      <c r="AE123" s="13"/>
      <c r="AT123" s="244" t="s">
        <v>127</v>
      </c>
      <c r="AU123" s="244" t="s">
        <v>83</v>
      </c>
      <c r="AV123" s="13" t="s">
        <v>85</v>
      </c>
      <c r="AW123" s="13" t="s">
        <v>31</v>
      </c>
      <c r="AX123" s="13" t="s">
        <v>75</v>
      </c>
      <c r="AY123" s="244" t="s">
        <v>118</v>
      </c>
    </row>
    <row r="124" s="14" customFormat="1">
      <c r="A124" s="14"/>
      <c r="B124" s="245"/>
      <c r="C124" s="246"/>
      <c r="D124" s="235" t="s">
        <v>127</v>
      </c>
      <c r="E124" s="247" t="s">
        <v>1</v>
      </c>
      <c r="F124" s="248" t="s">
        <v>134</v>
      </c>
      <c r="G124" s="246"/>
      <c r="H124" s="249">
        <v>10.658</v>
      </c>
      <c r="I124" s="250"/>
      <c r="J124" s="246"/>
      <c r="K124" s="246"/>
      <c r="L124" s="251"/>
      <c r="M124" s="252"/>
      <c r="N124" s="253"/>
      <c r="O124" s="253"/>
      <c r="P124" s="253"/>
      <c r="Q124" s="253"/>
      <c r="R124" s="253"/>
      <c r="S124" s="253"/>
      <c r="T124" s="254"/>
      <c r="U124" s="14"/>
      <c r="V124" s="14"/>
      <c r="W124" s="14"/>
      <c r="X124" s="14"/>
      <c r="Y124" s="14"/>
      <c r="Z124" s="14"/>
      <c r="AA124" s="14"/>
      <c r="AB124" s="14"/>
      <c r="AC124" s="14"/>
      <c r="AD124" s="14"/>
      <c r="AE124" s="14"/>
      <c r="AT124" s="255" t="s">
        <v>127</v>
      </c>
      <c r="AU124" s="255" t="s">
        <v>83</v>
      </c>
      <c r="AV124" s="14" t="s">
        <v>125</v>
      </c>
      <c r="AW124" s="14" t="s">
        <v>31</v>
      </c>
      <c r="AX124" s="14" t="s">
        <v>83</v>
      </c>
      <c r="AY124" s="255" t="s">
        <v>118</v>
      </c>
    </row>
    <row r="125" s="2" customFormat="1" ht="76.35" customHeight="1">
      <c r="A125" s="38"/>
      <c r="B125" s="39"/>
      <c r="C125" s="219" t="s">
        <v>135</v>
      </c>
      <c r="D125" s="219" t="s">
        <v>121</v>
      </c>
      <c r="E125" s="220" t="s">
        <v>399</v>
      </c>
      <c r="F125" s="221" t="s">
        <v>400</v>
      </c>
      <c r="G125" s="222" t="s">
        <v>401</v>
      </c>
      <c r="H125" s="223">
        <v>1</v>
      </c>
      <c r="I125" s="224"/>
      <c r="J125" s="225">
        <f>ROUND(I125*H125,2)</f>
        <v>0</v>
      </c>
      <c r="K125" s="226"/>
      <c r="L125" s="44"/>
      <c r="M125" s="227" t="s">
        <v>1</v>
      </c>
      <c r="N125" s="228" t="s">
        <v>40</v>
      </c>
      <c r="O125" s="91"/>
      <c r="P125" s="229">
        <f>O125*H125</f>
        <v>0</v>
      </c>
      <c r="Q125" s="229">
        <v>0</v>
      </c>
      <c r="R125" s="229">
        <f>Q125*H125</f>
        <v>0</v>
      </c>
      <c r="S125" s="229">
        <v>0</v>
      </c>
      <c r="T125" s="230">
        <f>S125*H125</f>
        <v>0</v>
      </c>
      <c r="U125" s="38"/>
      <c r="V125" s="38"/>
      <c r="W125" s="38"/>
      <c r="X125" s="38"/>
      <c r="Y125" s="38"/>
      <c r="Z125" s="38"/>
      <c r="AA125" s="38"/>
      <c r="AB125" s="38"/>
      <c r="AC125" s="38"/>
      <c r="AD125" s="38"/>
      <c r="AE125" s="38"/>
      <c r="AR125" s="231" t="s">
        <v>125</v>
      </c>
      <c r="AT125" s="231" t="s">
        <v>121</v>
      </c>
      <c r="AU125" s="231" t="s">
        <v>83</v>
      </c>
      <c r="AY125" s="17" t="s">
        <v>118</v>
      </c>
      <c r="BE125" s="232">
        <f>IF(N125="základní",J125,0)</f>
        <v>0</v>
      </c>
      <c r="BF125" s="232">
        <f>IF(N125="snížená",J125,0)</f>
        <v>0</v>
      </c>
      <c r="BG125" s="232">
        <f>IF(N125="zákl. přenesená",J125,0)</f>
        <v>0</v>
      </c>
      <c r="BH125" s="232">
        <f>IF(N125="sníž. přenesená",J125,0)</f>
        <v>0</v>
      </c>
      <c r="BI125" s="232">
        <f>IF(N125="nulová",J125,0)</f>
        <v>0</v>
      </c>
      <c r="BJ125" s="17" t="s">
        <v>83</v>
      </c>
      <c r="BK125" s="232">
        <f>ROUND(I125*H125,2)</f>
        <v>0</v>
      </c>
      <c r="BL125" s="17" t="s">
        <v>125</v>
      </c>
      <c r="BM125" s="231" t="s">
        <v>402</v>
      </c>
    </row>
    <row r="126" s="13" customFormat="1">
      <c r="A126" s="13"/>
      <c r="B126" s="233"/>
      <c r="C126" s="234"/>
      <c r="D126" s="235" t="s">
        <v>127</v>
      </c>
      <c r="E126" s="236" t="s">
        <v>1</v>
      </c>
      <c r="F126" s="237" t="s">
        <v>83</v>
      </c>
      <c r="G126" s="234"/>
      <c r="H126" s="238">
        <v>1</v>
      </c>
      <c r="I126" s="239"/>
      <c r="J126" s="234"/>
      <c r="K126" s="234"/>
      <c r="L126" s="240"/>
      <c r="M126" s="241"/>
      <c r="N126" s="242"/>
      <c r="O126" s="242"/>
      <c r="P126" s="242"/>
      <c r="Q126" s="242"/>
      <c r="R126" s="242"/>
      <c r="S126" s="242"/>
      <c r="T126" s="243"/>
      <c r="U126" s="13"/>
      <c r="V126" s="13"/>
      <c r="W126" s="13"/>
      <c r="X126" s="13"/>
      <c r="Y126" s="13"/>
      <c r="Z126" s="13"/>
      <c r="AA126" s="13"/>
      <c r="AB126" s="13"/>
      <c r="AC126" s="13"/>
      <c r="AD126" s="13"/>
      <c r="AE126" s="13"/>
      <c r="AT126" s="244" t="s">
        <v>127</v>
      </c>
      <c r="AU126" s="244" t="s">
        <v>83</v>
      </c>
      <c r="AV126" s="13" t="s">
        <v>85</v>
      </c>
      <c r="AW126" s="13" t="s">
        <v>31</v>
      </c>
      <c r="AX126" s="13" t="s">
        <v>75</v>
      </c>
      <c r="AY126" s="244" t="s">
        <v>118</v>
      </c>
    </row>
    <row r="127" s="14" customFormat="1">
      <c r="A127" s="14"/>
      <c r="B127" s="245"/>
      <c r="C127" s="246"/>
      <c r="D127" s="235" t="s">
        <v>127</v>
      </c>
      <c r="E127" s="247" t="s">
        <v>1</v>
      </c>
      <c r="F127" s="248" t="s">
        <v>134</v>
      </c>
      <c r="G127" s="246"/>
      <c r="H127" s="249">
        <v>1</v>
      </c>
      <c r="I127" s="250"/>
      <c r="J127" s="246"/>
      <c r="K127" s="246"/>
      <c r="L127" s="251"/>
      <c r="M127" s="252"/>
      <c r="N127" s="253"/>
      <c r="O127" s="253"/>
      <c r="P127" s="253"/>
      <c r="Q127" s="253"/>
      <c r="R127" s="253"/>
      <c r="S127" s="253"/>
      <c r="T127" s="254"/>
      <c r="U127" s="14"/>
      <c r="V127" s="14"/>
      <c r="W127" s="14"/>
      <c r="X127" s="14"/>
      <c r="Y127" s="14"/>
      <c r="Z127" s="14"/>
      <c r="AA127" s="14"/>
      <c r="AB127" s="14"/>
      <c r="AC127" s="14"/>
      <c r="AD127" s="14"/>
      <c r="AE127" s="14"/>
      <c r="AT127" s="255" t="s">
        <v>127</v>
      </c>
      <c r="AU127" s="255" t="s">
        <v>83</v>
      </c>
      <c r="AV127" s="14" t="s">
        <v>125</v>
      </c>
      <c r="AW127" s="14" t="s">
        <v>31</v>
      </c>
      <c r="AX127" s="14" t="s">
        <v>83</v>
      </c>
      <c r="AY127" s="255" t="s">
        <v>118</v>
      </c>
    </row>
    <row r="128" s="2" customFormat="1" ht="62.7" customHeight="1">
      <c r="A128" s="38"/>
      <c r="B128" s="39"/>
      <c r="C128" s="219" t="s">
        <v>125</v>
      </c>
      <c r="D128" s="219" t="s">
        <v>121</v>
      </c>
      <c r="E128" s="220" t="s">
        <v>403</v>
      </c>
      <c r="F128" s="221" t="s">
        <v>404</v>
      </c>
      <c r="G128" s="222" t="s">
        <v>401</v>
      </c>
      <c r="H128" s="223">
        <v>1</v>
      </c>
      <c r="I128" s="224"/>
      <c r="J128" s="225">
        <f>ROUND(I128*H128,2)</f>
        <v>0</v>
      </c>
      <c r="K128" s="226"/>
      <c r="L128" s="44"/>
      <c r="M128" s="227" t="s">
        <v>1</v>
      </c>
      <c r="N128" s="228" t="s">
        <v>40</v>
      </c>
      <c r="O128" s="91"/>
      <c r="P128" s="229">
        <f>O128*H128</f>
        <v>0</v>
      </c>
      <c r="Q128" s="229">
        <v>0</v>
      </c>
      <c r="R128" s="229">
        <f>Q128*H128</f>
        <v>0</v>
      </c>
      <c r="S128" s="229">
        <v>0</v>
      </c>
      <c r="T128" s="230">
        <f>S128*H128</f>
        <v>0</v>
      </c>
      <c r="U128" s="38"/>
      <c r="V128" s="38"/>
      <c r="W128" s="38"/>
      <c r="X128" s="38"/>
      <c r="Y128" s="38"/>
      <c r="Z128" s="38"/>
      <c r="AA128" s="38"/>
      <c r="AB128" s="38"/>
      <c r="AC128" s="38"/>
      <c r="AD128" s="38"/>
      <c r="AE128" s="38"/>
      <c r="AR128" s="231" t="s">
        <v>125</v>
      </c>
      <c r="AT128" s="231" t="s">
        <v>121</v>
      </c>
      <c r="AU128" s="231" t="s">
        <v>83</v>
      </c>
      <c r="AY128" s="17" t="s">
        <v>118</v>
      </c>
      <c r="BE128" s="232">
        <f>IF(N128="základní",J128,0)</f>
        <v>0</v>
      </c>
      <c r="BF128" s="232">
        <f>IF(N128="snížená",J128,0)</f>
        <v>0</v>
      </c>
      <c r="BG128" s="232">
        <f>IF(N128="zákl. přenesená",J128,0)</f>
        <v>0</v>
      </c>
      <c r="BH128" s="232">
        <f>IF(N128="sníž. přenesená",J128,0)</f>
        <v>0</v>
      </c>
      <c r="BI128" s="232">
        <f>IF(N128="nulová",J128,0)</f>
        <v>0</v>
      </c>
      <c r="BJ128" s="17" t="s">
        <v>83</v>
      </c>
      <c r="BK128" s="232">
        <f>ROUND(I128*H128,2)</f>
        <v>0</v>
      </c>
      <c r="BL128" s="17" t="s">
        <v>125</v>
      </c>
      <c r="BM128" s="231" t="s">
        <v>405</v>
      </c>
    </row>
    <row r="129" s="13" customFormat="1">
      <c r="A129" s="13"/>
      <c r="B129" s="233"/>
      <c r="C129" s="234"/>
      <c r="D129" s="235" t="s">
        <v>127</v>
      </c>
      <c r="E129" s="236" t="s">
        <v>1</v>
      </c>
      <c r="F129" s="237" t="s">
        <v>406</v>
      </c>
      <c r="G129" s="234"/>
      <c r="H129" s="238">
        <v>1</v>
      </c>
      <c r="I129" s="239"/>
      <c r="J129" s="234"/>
      <c r="K129" s="234"/>
      <c r="L129" s="240"/>
      <c r="M129" s="241"/>
      <c r="N129" s="242"/>
      <c r="O129" s="242"/>
      <c r="P129" s="242"/>
      <c r="Q129" s="242"/>
      <c r="R129" s="242"/>
      <c r="S129" s="242"/>
      <c r="T129" s="243"/>
      <c r="U129" s="13"/>
      <c r="V129" s="13"/>
      <c r="W129" s="13"/>
      <c r="X129" s="13"/>
      <c r="Y129" s="13"/>
      <c r="Z129" s="13"/>
      <c r="AA129" s="13"/>
      <c r="AB129" s="13"/>
      <c r="AC129" s="13"/>
      <c r="AD129" s="13"/>
      <c r="AE129" s="13"/>
      <c r="AT129" s="244" t="s">
        <v>127</v>
      </c>
      <c r="AU129" s="244" t="s">
        <v>83</v>
      </c>
      <c r="AV129" s="13" t="s">
        <v>85</v>
      </c>
      <c r="AW129" s="13" t="s">
        <v>31</v>
      </c>
      <c r="AX129" s="13" t="s">
        <v>75</v>
      </c>
      <c r="AY129" s="244" t="s">
        <v>118</v>
      </c>
    </row>
    <row r="130" s="14" customFormat="1">
      <c r="A130" s="14"/>
      <c r="B130" s="245"/>
      <c r="C130" s="246"/>
      <c r="D130" s="235" t="s">
        <v>127</v>
      </c>
      <c r="E130" s="247" t="s">
        <v>1</v>
      </c>
      <c r="F130" s="248" t="s">
        <v>134</v>
      </c>
      <c r="G130" s="246"/>
      <c r="H130" s="249">
        <v>1</v>
      </c>
      <c r="I130" s="250"/>
      <c r="J130" s="246"/>
      <c r="K130" s="246"/>
      <c r="L130" s="251"/>
      <c r="M130" s="252"/>
      <c r="N130" s="253"/>
      <c r="O130" s="253"/>
      <c r="P130" s="253"/>
      <c r="Q130" s="253"/>
      <c r="R130" s="253"/>
      <c r="S130" s="253"/>
      <c r="T130" s="254"/>
      <c r="U130" s="14"/>
      <c r="V130" s="14"/>
      <c r="W130" s="14"/>
      <c r="X130" s="14"/>
      <c r="Y130" s="14"/>
      <c r="Z130" s="14"/>
      <c r="AA130" s="14"/>
      <c r="AB130" s="14"/>
      <c r="AC130" s="14"/>
      <c r="AD130" s="14"/>
      <c r="AE130" s="14"/>
      <c r="AT130" s="255" t="s">
        <v>127</v>
      </c>
      <c r="AU130" s="255" t="s">
        <v>83</v>
      </c>
      <c r="AV130" s="14" t="s">
        <v>125</v>
      </c>
      <c r="AW130" s="14" t="s">
        <v>31</v>
      </c>
      <c r="AX130" s="14" t="s">
        <v>83</v>
      </c>
      <c r="AY130" s="255" t="s">
        <v>118</v>
      </c>
    </row>
    <row r="131" s="2" customFormat="1" ht="62.7" customHeight="1">
      <c r="A131" s="38"/>
      <c r="B131" s="39"/>
      <c r="C131" s="219" t="s">
        <v>119</v>
      </c>
      <c r="D131" s="219" t="s">
        <v>121</v>
      </c>
      <c r="E131" s="220" t="s">
        <v>407</v>
      </c>
      <c r="F131" s="221" t="s">
        <v>408</v>
      </c>
      <c r="G131" s="222" t="s">
        <v>401</v>
      </c>
      <c r="H131" s="223">
        <v>1</v>
      </c>
      <c r="I131" s="224"/>
      <c r="J131" s="225">
        <f>ROUND(I131*H131,2)</f>
        <v>0</v>
      </c>
      <c r="K131" s="226"/>
      <c r="L131" s="44"/>
      <c r="M131" s="227" t="s">
        <v>1</v>
      </c>
      <c r="N131" s="228" t="s">
        <v>40</v>
      </c>
      <c r="O131" s="91"/>
      <c r="P131" s="229">
        <f>O131*H131</f>
        <v>0</v>
      </c>
      <c r="Q131" s="229">
        <v>0</v>
      </c>
      <c r="R131" s="229">
        <f>Q131*H131</f>
        <v>0</v>
      </c>
      <c r="S131" s="229">
        <v>0</v>
      </c>
      <c r="T131" s="230">
        <f>S131*H131</f>
        <v>0</v>
      </c>
      <c r="U131" s="38"/>
      <c r="V131" s="38"/>
      <c r="W131" s="38"/>
      <c r="X131" s="38"/>
      <c r="Y131" s="38"/>
      <c r="Z131" s="38"/>
      <c r="AA131" s="38"/>
      <c r="AB131" s="38"/>
      <c r="AC131" s="38"/>
      <c r="AD131" s="38"/>
      <c r="AE131" s="38"/>
      <c r="AR131" s="231" t="s">
        <v>125</v>
      </c>
      <c r="AT131" s="231" t="s">
        <v>121</v>
      </c>
      <c r="AU131" s="231" t="s">
        <v>83</v>
      </c>
      <c r="AY131" s="17" t="s">
        <v>118</v>
      </c>
      <c r="BE131" s="232">
        <f>IF(N131="základní",J131,0)</f>
        <v>0</v>
      </c>
      <c r="BF131" s="232">
        <f>IF(N131="snížená",J131,0)</f>
        <v>0</v>
      </c>
      <c r="BG131" s="232">
        <f>IF(N131="zákl. přenesená",J131,0)</f>
        <v>0</v>
      </c>
      <c r="BH131" s="232">
        <f>IF(N131="sníž. přenesená",J131,0)</f>
        <v>0</v>
      </c>
      <c r="BI131" s="232">
        <f>IF(N131="nulová",J131,0)</f>
        <v>0</v>
      </c>
      <c r="BJ131" s="17" t="s">
        <v>83</v>
      </c>
      <c r="BK131" s="232">
        <f>ROUND(I131*H131,2)</f>
        <v>0</v>
      </c>
      <c r="BL131" s="17" t="s">
        <v>125</v>
      </c>
      <c r="BM131" s="231" t="s">
        <v>409</v>
      </c>
    </row>
    <row r="132" s="13" customFormat="1">
      <c r="A132" s="13"/>
      <c r="B132" s="233"/>
      <c r="C132" s="234"/>
      <c r="D132" s="235" t="s">
        <v>127</v>
      </c>
      <c r="E132" s="236" t="s">
        <v>1</v>
      </c>
      <c r="F132" s="237" t="s">
        <v>410</v>
      </c>
      <c r="G132" s="234"/>
      <c r="H132" s="238">
        <v>1</v>
      </c>
      <c r="I132" s="239"/>
      <c r="J132" s="234"/>
      <c r="K132" s="234"/>
      <c r="L132" s="240"/>
      <c r="M132" s="241"/>
      <c r="N132" s="242"/>
      <c r="O132" s="242"/>
      <c r="P132" s="242"/>
      <c r="Q132" s="242"/>
      <c r="R132" s="242"/>
      <c r="S132" s="242"/>
      <c r="T132" s="243"/>
      <c r="U132" s="13"/>
      <c r="V132" s="13"/>
      <c r="W132" s="13"/>
      <c r="X132" s="13"/>
      <c r="Y132" s="13"/>
      <c r="Z132" s="13"/>
      <c r="AA132" s="13"/>
      <c r="AB132" s="13"/>
      <c r="AC132" s="13"/>
      <c r="AD132" s="13"/>
      <c r="AE132" s="13"/>
      <c r="AT132" s="244" t="s">
        <v>127</v>
      </c>
      <c r="AU132" s="244" t="s">
        <v>83</v>
      </c>
      <c r="AV132" s="13" t="s">
        <v>85</v>
      </c>
      <c r="AW132" s="13" t="s">
        <v>31</v>
      </c>
      <c r="AX132" s="13" t="s">
        <v>75</v>
      </c>
      <c r="AY132" s="244" t="s">
        <v>118</v>
      </c>
    </row>
    <row r="133" s="14" customFormat="1">
      <c r="A133" s="14"/>
      <c r="B133" s="245"/>
      <c r="C133" s="246"/>
      <c r="D133" s="235" t="s">
        <v>127</v>
      </c>
      <c r="E133" s="247" t="s">
        <v>1</v>
      </c>
      <c r="F133" s="248" t="s">
        <v>134</v>
      </c>
      <c r="G133" s="246"/>
      <c r="H133" s="249">
        <v>1</v>
      </c>
      <c r="I133" s="250"/>
      <c r="J133" s="246"/>
      <c r="K133" s="246"/>
      <c r="L133" s="251"/>
      <c r="M133" s="280"/>
      <c r="N133" s="281"/>
      <c r="O133" s="281"/>
      <c r="P133" s="281"/>
      <c r="Q133" s="281"/>
      <c r="R133" s="281"/>
      <c r="S133" s="281"/>
      <c r="T133" s="282"/>
      <c r="U133" s="14"/>
      <c r="V133" s="14"/>
      <c r="W133" s="14"/>
      <c r="X133" s="14"/>
      <c r="Y133" s="14"/>
      <c r="Z133" s="14"/>
      <c r="AA133" s="14"/>
      <c r="AB133" s="14"/>
      <c r="AC133" s="14"/>
      <c r="AD133" s="14"/>
      <c r="AE133" s="14"/>
      <c r="AT133" s="255" t="s">
        <v>127</v>
      </c>
      <c r="AU133" s="255" t="s">
        <v>83</v>
      </c>
      <c r="AV133" s="14" t="s">
        <v>125</v>
      </c>
      <c r="AW133" s="14" t="s">
        <v>31</v>
      </c>
      <c r="AX133" s="14" t="s">
        <v>83</v>
      </c>
      <c r="AY133" s="255" t="s">
        <v>118</v>
      </c>
    </row>
    <row r="134" s="2" customFormat="1" ht="6.96" customHeight="1">
      <c r="A134" s="38"/>
      <c r="B134" s="66"/>
      <c r="C134" s="67"/>
      <c r="D134" s="67"/>
      <c r="E134" s="67"/>
      <c r="F134" s="67"/>
      <c r="G134" s="67"/>
      <c r="H134" s="67"/>
      <c r="I134" s="67"/>
      <c r="J134" s="67"/>
      <c r="K134" s="67"/>
      <c r="L134" s="44"/>
      <c r="M134" s="38"/>
      <c r="O134" s="38"/>
      <c r="P134" s="38"/>
      <c r="Q134" s="38"/>
      <c r="R134" s="38"/>
      <c r="S134" s="38"/>
      <c r="T134" s="38"/>
      <c r="U134" s="38"/>
      <c r="V134" s="38"/>
      <c r="W134" s="38"/>
      <c r="X134" s="38"/>
      <c r="Y134" s="38"/>
      <c r="Z134" s="38"/>
      <c r="AA134" s="38"/>
      <c r="AB134" s="38"/>
      <c r="AC134" s="38"/>
      <c r="AD134" s="38"/>
      <c r="AE134" s="38"/>
    </row>
  </sheetData>
  <sheetProtection sheet="1" autoFilter="0" formatColumns="0" formatRows="0" objects="1" scenarios="1" spinCount="100000" saltValue="OILfs2c+O3LISYc70aIyRQcdSiupqHZBjMzCGUK1FTwuN7S+2vH7xZrUT2G0mt2E0mAncmJXgTuerCArcic0bQ==" hashValue="ZASMg3CKk27JRp/0Pv4IMQuauzzlmGD+H485XiDxvFjGXGuGzUI/ptuH9Z2io2TLDv3FHmAtnDuqUvSlcc9KnA==" algorithmName="SHA-512" password="CC35"/>
  <autoFilter ref="C116:K133"/>
  <mergeCells count="9">
    <mergeCell ref="E7:H7"/>
    <mergeCell ref="E9:H9"/>
    <mergeCell ref="E18:H18"/>
    <mergeCell ref="E27:H27"/>
    <mergeCell ref="E85:H85"/>
    <mergeCell ref="E87:H87"/>
    <mergeCell ref="E107:H107"/>
    <mergeCell ref="E109:H10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Marušák Jan</dc:creator>
  <cp:lastModifiedBy>Marušák Jan</cp:lastModifiedBy>
  <dcterms:created xsi:type="dcterms:W3CDTF">2020-08-27T10:52:41Z</dcterms:created>
  <dcterms:modified xsi:type="dcterms:W3CDTF">2020-08-27T10:52:45Z</dcterms:modified>
</cp:coreProperties>
</file>