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OLC\ST OLC (-63320210-) Opr. tr. v úseku Olc - Mor. Beroun\ZD pro uchazeče\"/>
    </mc:Choice>
  </mc:AlternateContent>
  <bookViews>
    <workbookView xWindow="0" yWindow="0" windowWidth="21570" windowHeight="9405" activeTab="1"/>
  </bookViews>
  <sheets>
    <sheet name="Rekapitulace stavby" sheetId="1" r:id="rId1"/>
    <sheet name="SO 01 - železniční svršek" sheetId="2" r:id="rId2"/>
    <sheet name="SO 02 - VON" sheetId="3" r:id="rId3"/>
    <sheet name="SO 03 - Materiál dodávaný..." sheetId="4" r:id="rId4"/>
  </sheets>
  <definedNames>
    <definedName name="_xlnm._FilterDatabase" localSheetId="1" hidden="1">'SO 01 - železniční svršek'!$C$118:$K$345</definedName>
    <definedName name="_xlnm._FilterDatabase" localSheetId="2" hidden="1">'SO 02 - VON'!$C$116:$K$137</definedName>
    <definedName name="_xlnm._FilterDatabase" localSheetId="3" hidden="1">'SO 03 - Materiál dodávaný...'!$C$115:$K$157</definedName>
    <definedName name="_xlnm.Print_Titles" localSheetId="0">'Rekapitulace stavby'!$92:$92</definedName>
    <definedName name="_xlnm.Print_Titles" localSheetId="1">'SO 01 - železniční svršek'!$118:$118</definedName>
    <definedName name="_xlnm.Print_Titles" localSheetId="2">'SO 02 - VON'!$116:$116</definedName>
    <definedName name="_xlnm.Print_Titles" localSheetId="3">'SO 03 - Materiál dodávaný...'!$115:$115</definedName>
    <definedName name="_xlnm.Print_Area" localSheetId="0">'Rekapitulace stavby'!$D$4:$AO$76,'Rekapitulace stavby'!$C$82:$AQ$98</definedName>
    <definedName name="_xlnm.Print_Area" localSheetId="1">'SO 01 - železniční svršek'!$C$4:$J$76,'SO 01 - železniční svršek'!$C$82:$J$100,'SO 01 - železniční svršek'!$C$106:$J$345</definedName>
    <definedName name="_xlnm.Print_Area" localSheetId="2">'SO 02 - VON'!$C$4:$J$76,'SO 02 - VON'!$C$82:$J$98,'SO 02 - VON'!$C$104:$J$137</definedName>
    <definedName name="_xlnm.Print_Area" localSheetId="3">'SO 03 - Materiál dodávaný...'!$C$4:$J$76,'SO 03 - Materiál dodávaný...'!$C$82:$J$97,'SO 03 - Materiál dodávaný...'!$C$103:$J$157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F110" i="4"/>
  <c r="E108" i="4"/>
  <c r="F89" i="4"/>
  <c r="E87" i="4"/>
  <c r="J24" i="4"/>
  <c r="E24" i="4"/>
  <c r="J113" i="4" s="1"/>
  <c r="J23" i="4"/>
  <c r="J21" i="4"/>
  <c r="E21" i="4"/>
  <c r="J112" i="4" s="1"/>
  <c r="J20" i="4"/>
  <c r="J18" i="4"/>
  <c r="E18" i="4"/>
  <c r="F113" i="4" s="1"/>
  <c r="J17" i="4"/>
  <c r="J15" i="4"/>
  <c r="E15" i="4"/>
  <c r="F112" i="4" s="1"/>
  <c r="J14" i="4"/>
  <c r="J12" i="4"/>
  <c r="J110" i="4" s="1"/>
  <c r="E7" i="4"/>
  <c r="E106" i="4" s="1"/>
  <c r="J37" i="3"/>
  <c r="J36" i="3"/>
  <c r="AY96" i="1" s="1"/>
  <c r="J35" i="3"/>
  <c r="AX96" i="1" s="1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114" i="3" s="1"/>
  <c r="J17" i="3"/>
  <c r="J15" i="3"/>
  <c r="E15" i="3"/>
  <c r="F113" i="3" s="1"/>
  <c r="J14" i="3"/>
  <c r="J12" i="3"/>
  <c r="J111" i="3" s="1"/>
  <c r="E7" i="3"/>
  <c r="E107" i="3"/>
  <c r="J37" i="2"/>
  <c r="J36" i="2"/>
  <c r="AY95" i="1" s="1"/>
  <c r="J35" i="2"/>
  <c r="AX95" i="1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F113" i="2"/>
  <c r="E111" i="2"/>
  <c r="F89" i="2"/>
  <c r="E87" i="2"/>
  <c r="J24" i="2"/>
  <c r="E24" i="2"/>
  <c r="J92" i="2" s="1"/>
  <c r="J23" i="2"/>
  <c r="J21" i="2"/>
  <c r="E21" i="2"/>
  <c r="J115" i="2" s="1"/>
  <c r="J20" i="2"/>
  <c r="J18" i="2"/>
  <c r="E18" i="2"/>
  <c r="F116" i="2" s="1"/>
  <c r="J17" i="2"/>
  <c r="J15" i="2"/>
  <c r="E15" i="2"/>
  <c r="F91" i="2" s="1"/>
  <c r="J14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BK155" i="4"/>
  <c r="J155" i="4"/>
  <c r="BK152" i="4"/>
  <c r="J152" i="4"/>
  <c r="BK149" i="4"/>
  <c r="J149" i="4"/>
  <c r="BK146" i="4"/>
  <c r="J146" i="4"/>
  <c r="BK143" i="4"/>
  <c r="J143" i="4"/>
  <c r="BK141" i="4"/>
  <c r="BK136" i="4"/>
  <c r="BK134" i="4"/>
  <c r="J134" i="4"/>
  <c r="J132" i="4"/>
  <c r="BK126" i="4"/>
  <c r="J126" i="4"/>
  <c r="BK124" i="4"/>
  <c r="J124" i="4"/>
  <c r="BK122" i="4"/>
  <c r="J122" i="4"/>
  <c r="BK120" i="4"/>
  <c r="J120" i="4"/>
  <c r="BK117" i="4"/>
  <c r="J117" i="4"/>
  <c r="BK135" i="3"/>
  <c r="J135" i="3"/>
  <c r="BK132" i="3"/>
  <c r="J132" i="3"/>
  <c r="BK130" i="3"/>
  <c r="J130" i="3"/>
  <c r="BK128" i="3"/>
  <c r="J128" i="3"/>
  <c r="BK126" i="3"/>
  <c r="J126" i="3"/>
  <c r="BK123" i="3"/>
  <c r="J123" i="3"/>
  <c r="BK121" i="3"/>
  <c r="J121" i="3"/>
  <c r="BK119" i="3"/>
  <c r="J119" i="3"/>
  <c r="J344" i="2"/>
  <c r="BK341" i="2"/>
  <c r="BK338" i="2"/>
  <c r="J335" i="2"/>
  <c r="BK332" i="2"/>
  <c r="J329" i="2"/>
  <c r="BK325" i="2"/>
  <c r="J316" i="2"/>
  <c r="BK314" i="2"/>
  <c r="J311" i="2"/>
  <c r="BK308" i="2"/>
  <c r="BK305" i="2"/>
  <c r="J299" i="2"/>
  <c r="J297" i="2"/>
  <c r="BK294" i="2"/>
  <c r="BK282" i="2"/>
  <c r="BK279" i="2"/>
  <c r="J277" i="2"/>
  <c r="BK275" i="2"/>
  <c r="BK273" i="2"/>
  <c r="J273" i="2"/>
  <c r="J271" i="2"/>
  <c r="BK269" i="2"/>
  <c r="BK266" i="2"/>
  <c r="BK263" i="2"/>
  <c r="J263" i="2"/>
  <c r="J260" i="2"/>
  <c r="BK257" i="2"/>
  <c r="J248" i="2"/>
  <c r="J245" i="2"/>
  <c r="J242" i="2"/>
  <c r="J239" i="2"/>
  <c r="BK236" i="2"/>
  <c r="J234" i="2"/>
  <c r="BK231" i="2"/>
  <c r="BK228" i="2"/>
  <c r="J225" i="2"/>
  <c r="BK223" i="2"/>
  <c r="BK221" i="2"/>
  <c r="J218" i="2"/>
  <c r="BK215" i="2"/>
  <c r="BK213" i="2"/>
  <c r="BK204" i="2"/>
  <c r="BK201" i="2"/>
  <c r="BK198" i="2"/>
  <c r="J195" i="2"/>
  <c r="J192" i="2"/>
  <c r="J189" i="2"/>
  <c r="BK187" i="2"/>
  <c r="BK185" i="2"/>
  <c r="BK182" i="2"/>
  <c r="BK179" i="2"/>
  <c r="J176" i="2"/>
  <c r="BK173" i="2"/>
  <c r="BK170" i="2"/>
  <c r="BK167" i="2"/>
  <c r="J164" i="2"/>
  <c r="BK161" i="2"/>
  <c r="BK146" i="2"/>
  <c r="J141" i="2"/>
  <c r="BK138" i="2"/>
  <c r="J136" i="2"/>
  <c r="BK134" i="2"/>
  <c r="BK132" i="2"/>
  <c r="J129" i="2"/>
  <c r="J126" i="2"/>
  <c r="J123" i="2"/>
  <c r="BK120" i="2"/>
  <c r="BK139" i="4"/>
  <c r="J129" i="4"/>
  <c r="J341" i="2"/>
  <c r="BK335" i="2"/>
  <c r="J332" i="2"/>
  <c r="BK329" i="2"/>
  <c r="J327" i="2"/>
  <c r="J325" i="2"/>
  <c r="BK323" i="2"/>
  <c r="BK319" i="2"/>
  <c r="BK316" i="2"/>
  <c r="J314" i="2"/>
  <c r="J302" i="2"/>
  <c r="BK299" i="2"/>
  <c r="BK297" i="2"/>
  <c r="J294" i="2"/>
  <c r="BK291" i="2"/>
  <c r="J288" i="2"/>
  <c r="J285" i="2"/>
  <c r="J282" i="2"/>
  <c r="J279" i="2"/>
  <c r="BK277" i="2"/>
  <c r="J275" i="2"/>
  <c r="J269" i="2"/>
  <c r="BK260" i="2"/>
  <c r="BK254" i="2"/>
  <c r="J251" i="2"/>
  <c r="BK248" i="2"/>
  <c r="J228" i="2"/>
  <c r="BK225" i="2"/>
  <c r="J223" i="2"/>
  <c r="J210" i="2"/>
  <c r="J207" i="2"/>
  <c r="J201" i="2"/>
  <c r="J187" i="2"/>
  <c r="J185" i="2"/>
  <c r="J179" i="2"/>
  <c r="BK176" i="2"/>
  <c r="J173" i="2"/>
  <c r="J158" i="2"/>
  <c r="BK155" i="2"/>
  <c r="BK152" i="2"/>
  <c r="J149" i="2"/>
  <c r="J146" i="2"/>
  <c r="BK141" i="2"/>
  <c r="J138" i="2"/>
  <c r="BK136" i="2"/>
  <c r="BK129" i="2"/>
  <c r="BK126" i="2"/>
  <c r="J120" i="2"/>
  <c r="AS94" i="1"/>
  <c r="J141" i="4"/>
  <c r="J139" i="4"/>
  <c r="J136" i="4"/>
  <c r="BK132" i="4"/>
  <c r="BK129" i="4"/>
  <c r="BK344" i="2"/>
  <c r="J338" i="2"/>
  <c r="BK327" i="2"/>
  <c r="J323" i="2"/>
  <c r="J319" i="2"/>
  <c r="BK311" i="2"/>
  <c r="J308" i="2"/>
  <c r="J305" i="2"/>
  <c r="BK302" i="2"/>
  <c r="J291" i="2"/>
  <c r="BK288" i="2"/>
  <c r="BK285" i="2"/>
  <c r="BK271" i="2"/>
  <c r="J266" i="2"/>
  <c r="J257" i="2"/>
  <c r="J254" i="2"/>
  <c r="BK251" i="2"/>
  <c r="BK245" i="2"/>
  <c r="BK242" i="2"/>
  <c r="BK239" i="2"/>
  <c r="J236" i="2"/>
  <c r="BK234" i="2"/>
  <c r="J231" i="2"/>
  <c r="J221" i="2"/>
  <c r="BK218" i="2"/>
  <c r="J215" i="2"/>
  <c r="J213" i="2"/>
  <c r="BK210" i="2"/>
  <c r="BK207" i="2"/>
  <c r="J204" i="2"/>
  <c r="J198" i="2"/>
  <c r="BK195" i="2"/>
  <c r="BK192" i="2"/>
  <c r="BK189" i="2"/>
  <c r="J182" i="2"/>
  <c r="J170" i="2"/>
  <c r="J167" i="2"/>
  <c r="BK164" i="2"/>
  <c r="J161" i="2"/>
  <c r="BK158" i="2"/>
  <c r="J155" i="2"/>
  <c r="J152" i="2"/>
  <c r="BK149" i="2"/>
  <c r="J134" i="2"/>
  <c r="J132" i="2"/>
  <c r="BK123" i="2"/>
  <c r="T145" i="2" l="1"/>
  <c r="T144" i="2" s="1"/>
  <c r="R322" i="2"/>
  <c r="P116" i="4"/>
  <c r="AU97" i="1" s="1"/>
  <c r="BK145" i="2"/>
  <c r="BK144" i="2" s="1"/>
  <c r="J144" i="2" s="1"/>
  <c r="J97" i="2" s="1"/>
  <c r="R116" i="4"/>
  <c r="P145" i="2"/>
  <c r="P144" i="2" s="1"/>
  <c r="R145" i="2"/>
  <c r="R144" i="2" s="1"/>
  <c r="BK322" i="2"/>
  <c r="J322" i="2" s="1"/>
  <c r="J99" i="2" s="1"/>
  <c r="P322" i="2"/>
  <c r="P119" i="2" s="1"/>
  <c r="AU95" i="1" s="1"/>
  <c r="T322" i="2"/>
  <c r="T119" i="2" s="1"/>
  <c r="BK118" i="3"/>
  <c r="J118" i="3" s="1"/>
  <c r="J97" i="3" s="1"/>
  <c r="P118" i="3"/>
  <c r="P117" i="3"/>
  <c r="AU96" i="1" s="1"/>
  <c r="R118" i="3"/>
  <c r="R117" i="3" s="1"/>
  <c r="T118" i="3"/>
  <c r="T117" i="3" s="1"/>
  <c r="BK116" i="4"/>
  <c r="J116" i="4"/>
  <c r="J96" i="4" s="1"/>
  <c r="T116" i="4"/>
  <c r="J89" i="2"/>
  <c r="F92" i="2"/>
  <c r="F115" i="2"/>
  <c r="J116" i="2"/>
  <c r="BE126" i="2"/>
  <c r="BE134" i="2"/>
  <c r="BE136" i="2"/>
  <c r="BE138" i="2"/>
  <c r="BE141" i="2"/>
  <c r="BE170" i="2"/>
  <c r="BE173" i="2"/>
  <c r="BE185" i="2"/>
  <c r="BE198" i="2"/>
  <c r="BE228" i="2"/>
  <c r="BE260" i="2"/>
  <c r="BE273" i="2"/>
  <c r="BE294" i="2"/>
  <c r="BE314" i="2"/>
  <c r="BE316" i="2"/>
  <c r="BE329" i="2"/>
  <c r="BE332" i="2"/>
  <c r="BE335" i="2"/>
  <c r="BE338" i="2"/>
  <c r="BE344" i="2"/>
  <c r="BE126" i="4"/>
  <c r="J91" i="2"/>
  <c r="BE132" i="2"/>
  <c r="BE158" i="2"/>
  <c r="BE161" i="2"/>
  <c r="BE164" i="2"/>
  <c r="BE167" i="2"/>
  <c r="BE179" i="2"/>
  <c r="BE187" i="2"/>
  <c r="BE192" i="2"/>
  <c r="BE195" i="2"/>
  <c r="BE201" i="2"/>
  <c r="BE210" i="2"/>
  <c r="BE215" i="2"/>
  <c r="BE218" i="2"/>
  <c r="BE221" i="2"/>
  <c r="BE242" i="2"/>
  <c r="BE245" i="2"/>
  <c r="BE263" i="2"/>
  <c r="BE266" i="2"/>
  <c r="BE302" i="2"/>
  <c r="BE308" i="2"/>
  <c r="BE311" i="2"/>
  <c r="BE327" i="2"/>
  <c r="BE341" i="2"/>
  <c r="BE129" i="4"/>
  <c r="BE134" i="4"/>
  <c r="BE141" i="4"/>
  <c r="BE143" i="4"/>
  <c r="E85" i="2"/>
  <c r="BE120" i="2"/>
  <c r="BE123" i="2"/>
  <c r="BE129" i="2"/>
  <c r="BE146" i="2"/>
  <c r="BE149" i="2"/>
  <c r="BE152" i="2"/>
  <c r="BE155" i="2"/>
  <c r="BE176" i="2"/>
  <c r="BE182" i="2"/>
  <c r="BE189" i="2"/>
  <c r="BE204" i="2"/>
  <c r="BE207" i="2"/>
  <c r="BE213" i="2"/>
  <c r="BE223" i="2"/>
  <c r="BE225" i="2"/>
  <c r="BE231" i="2"/>
  <c r="BE234" i="2"/>
  <c r="BE236" i="2"/>
  <c r="BE239" i="2"/>
  <c r="BE248" i="2"/>
  <c r="BE251" i="2"/>
  <c r="BE254" i="2"/>
  <c r="BE257" i="2"/>
  <c r="BE269" i="2"/>
  <c r="BE271" i="2"/>
  <c r="BE275" i="2"/>
  <c r="BE277" i="2"/>
  <c r="BE279" i="2"/>
  <c r="BE282" i="2"/>
  <c r="BE285" i="2"/>
  <c r="BE288" i="2"/>
  <c r="BE291" i="2"/>
  <c r="BE297" i="2"/>
  <c r="BE299" i="2"/>
  <c r="BE305" i="2"/>
  <c r="BE319" i="2"/>
  <c r="BE323" i="2"/>
  <c r="BE325" i="2"/>
  <c r="E85" i="3"/>
  <c r="J89" i="3"/>
  <c r="F91" i="3"/>
  <c r="J91" i="3"/>
  <c r="F92" i="3"/>
  <c r="J92" i="3"/>
  <c r="BE119" i="3"/>
  <c r="BE121" i="3"/>
  <c r="BE123" i="3"/>
  <c r="BE126" i="3"/>
  <c r="BE128" i="3"/>
  <c r="BE130" i="3"/>
  <c r="BE132" i="3"/>
  <c r="BE135" i="3"/>
  <c r="E85" i="4"/>
  <c r="J89" i="4"/>
  <c r="F91" i="4"/>
  <c r="J91" i="4"/>
  <c r="F92" i="4"/>
  <c r="J92" i="4"/>
  <c r="BE117" i="4"/>
  <c r="BE120" i="4"/>
  <c r="BE122" i="4"/>
  <c r="BE124" i="4"/>
  <c r="BE132" i="4"/>
  <c r="BE136" i="4"/>
  <c r="BE139" i="4"/>
  <c r="BE146" i="4"/>
  <c r="BE149" i="4"/>
  <c r="BE152" i="4"/>
  <c r="BE155" i="4"/>
  <c r="F35" i="2"/>
  <c r="BB95" i="1" s="1"/>
  <c r="F36" i="3"/>
  <c r="BC96" i="1" s="1"/>
  <c r="F35" i="4"/>
  <c r="BB97" i="1" s="1"/>
  <c r="F36" i="2"/>
  <c r="BC95" i="1" s="1"/>
  <c r="J34" i="2"/>
  <c r="AW95" i="1" s="1"/>
  <c r="J34" i="4"/>
  <c r="AW97" i="1" s="1"/>
  <c r="F37" i="4"/>
  <c r="BD97" i="1" s="1"/>
  <c r="F34" i="2"/>
  <c r="BA95" i="1" s="1"/>
  <c r="F37" i="2"/>
  <c r="BD95" i="1" s="1"/>
  <c r="F34" i="3"/>
  <c r="BA96" i="1" s="1"/>
  <c r="J34" i="3"/>
  <c r="AW96" i="1"/>
  <c r="F35" i="3"/>
  <c r="BB96" i="1" s="1"/>
  <c r="F37" i="3"/>
  <c r="BD96" i="1" s="1"/>
  <c r="F34" i="4"/>
  <c r="BA97" i="1" s="1"/>
  <c r="F36" i="4"/>
  <c r="BC97" i="1" s="1"/>
  <c r="BK119" i="2" l="1"/>
  <c r="J119" i="2" s="1"/>
  <c r="J30" i="2" s="1"/>
  <c r="AG95" i="1" s="1"/>
  <c r="R119" i="2"/>
  <c r="J96" i="2"/>
  <c r="J145" i="2"/>
  <c r="J98" i="2" s="1"/>
  <c r="BK117" i="3"/>
  <c r="J117" i="3" s="1"/>
  <c r="J96" i="3" s="1"/>
  <c r="BD94" i="1"/>
  <c r="W33" i="1" s="1"/>
  <c r="BA94" i="1"/>
  <c r="W30" i="1" s="1"/>
  <c r="F33" i="2"/>
  <c r="AZ95" i="1" s="1"/>
  <c r="J30" i="4"/>
  <c r="AG97" i="1"/>
  <c r="BB94" i="1"/>
  <c r="W31" i="1" s="1"/>
  <c r="AU94" i="1"/>
  <c r="BC94" i="1"/>
  <c r="W32" i="1" s="1"/>
  <c r="F33" i="3"/>
  <c r="AZ96" i="1" s="1"/>
  <c r="J33" i="3"/>
  <c r="AV96" i="1" s="1"/>
  <c r="AT96" i="1" s="1"/>
  <c r="F33" i="4"/>
  <c r="AZ97" i="1"/>
  <c r="J33" i="2"/>
  <c r="AV95" i="1" s="1"/>
  <c r="AT95" i="1" s="1"/>
  <c r="J33" i="4"/>
  <c r="AV97" i="1" s="1"/>
  <c r="AT97" i="1" s="1"/>
  <c r="J39" i="4" l="1"/>
  <c r="J39" i="2"/>
  <c r="AN95" i="1"/>
  <c r="AN97" i="1"/>
  <c r="AZ94" i="1"/>
  <c r="W29" i="1" s="1"/>
  <c r="J30" i="3"/>
  <c r="AG96" i="1" s="1"/>
  <c r="AN96" i="1" s="1"/>
  <c r="AY94" i="1"/>
  <c r="AX94" i="1"/>
  <c r="AW94" i="1"/>
  <c r="AK30" i="1" s="1"/>
  <c r="J39" i="3" l="1"/>
  <c r="AG94" i="1"/>
  <c r="AK26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<sst xmlns="http://schemas.openxmlformats.org/spreadsheetml/2006/main" count="3031" uniqueCount="663">
  <si>
    <t>Export Komplet</t>
  </si>
  <si>
    <t/>
  </si>
  <si>
    <t>2.0</t>
  </si>
  <si>
    <t>False</t>
  </si>
  <si>
    <t>{988e6d48-9d88-43d8-b6e9-7bc1c038872a}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</si>
  <si>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</si>
  <si>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</si>
  <si>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</si>
  <si>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</si>
  <si>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</si>
  <si>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</si>
  <si>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</si>
  <si>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</si>
  <si>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</si>
  <si>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20_016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</si>
  <si>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</si>
  <si>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</si>
  <si>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Olomouc - Moravský Beroun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</si>
  <si>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</si>
  <si>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</si>
  <si>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</si>
  <si>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</si>
  <si>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</si>
  <si>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</si>
  <si>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</si>
  <si>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</si>
  <si>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</si>
  <si>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</si>
  <si>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</si>
  <si>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</si>
  <si>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</si>
  <si>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</si>
  <si>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</si>
  <si>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</si>
  <si>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</si>
  <si>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</si>
  <si>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</si>
  <si>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</si>
  <si>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</si>
  <si>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</si>
  <si>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</si>
  <si>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</si>
  <si>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</si>
  <si>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</si>
  <si>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</si>
  <si>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</si>
  <si>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</si>
  <si>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</si>
  <si>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</si>
  <si>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</si>
  <si>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</si>
  <si>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</si>
  <si>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</si>
  <si>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</si>
  <si>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</si>
  <si>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</si>
  <si>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</si>
  <si>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</si>
  <si>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</si>
  <si>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</si>
  <si>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</si>
  <si>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</si>
  <si>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</si>
  <si>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</si>
  <si>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</si>
  <si>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</si>
  <si>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</si>
  <si>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</si>
  <si>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</si>
  <si>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</si>
  <si>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</si>
  <si>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</si>
  <si>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</si>
  <si>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</si>
  <si>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</si>
  <si>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</si>
  <si>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</si>
  <si>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</si>
  <si>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</t>
  </si>
  <si>
    <t>STA</t>
  </si>
  <si>
    <t>1</t>
  </si>
  <si>
    <t>{783110b4-266f-474c-85e3-d378155aa97f}</t>
  </si>
  <si>
    <t>2</t>
  </si>
  <si>
    <t>SO 02</t>
  </si>
  <si>
    <t>VON</t>
  </si>
  <si>
    <t>{e08036bf-588e-4746-9f24-12b284ff06f3}</t>
  </si>
  <si>
    <t>SO 03</t>
  </si>
  <si>
    <t>Materiál dodávaný objednatelem</t>
  </si>
  <si>
    <t>{e97a57e1-a067-473c-a6eb-c20bc7c6e576}</t>
  </si>
  <si>
    <t>KRYCÍ LIST SOUPISU PRACÍ</t>
  </si>
  <si>
    <t>Objekt:</t>
  </si>
  <si>
    <t>SO 01 -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</si>
  <si>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</si>
  <si>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</si>
  <si>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</si>
  <si>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</si>
  <si>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</si>
  <si>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</si>
  <si>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</si>
  <si>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</si>
  <si>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</si>
  <si>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</si>
  <si>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</si>
  <si>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</si>
  <si>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</si>
  <si>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</si>
  <si>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</si>
  <si>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</si>
  <si>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</si>
  <si>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</si>
  <si>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</si>
  <si>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</si>
  <si>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</si>
  <si>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</si>
  <si>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5955101005</t>
  </si>
  <si>
    <t>Kamenivo drcené štěrk frakce 31,5/63 třídy min. BII</t>
  </si>
  <si>
    <t>t</t>
  </si>
  <si>
    <t>8</t>
  </si>
  <si>
    <t>ROZPOCET</t>
  </si>
  <si>
    <t>4</t>
  </si>
  <si>
    <t>2120792758</t>
  </si>
  <si>
    <t>PP</t>
  </si>
  <si>
    <t>VV</t>
  </si>
  <si>
    <t>(420*1+219*1,88)*1,67+(380*1+238*1,88+64*1,88+34*1,88)*1,67</t>
  </si>
  <si>
    <t>5964161010</t>
  </si>
  <si>
    <t>Beton lehce zhutnitelný C 20/25;X0 F5 2 285 2 765</t>
  </si>
  <si>
    <t>m3</t>
  </si>
  <si>
    <t>339049798</t>
  </si>
  <si>
    <t>16*0,3+(138+150)*0,1+150*0,6*0,05*2</t>
  </si>
  <si>
    <t>3</t>
  </si>
  <si>
    <t>5955101030</t>
  </si>
  <si>
    <t>Kamenivo drcené drť frakce 8/16</t>
  </si>
  <si>
    <t>-88106917</t>
  </si>
  <si>
    <t>(543*2-150+172+380-140)*0,05*1,8</t>
  </si>
  <si>
    <t>5963101007</t>
  </si>
  <si>
    <t>Přejezd celopryžový pro nezatížené komunikace se závěrnou zídkou tv. T</t>
  </si>
  <si>
    <t>m</t>
  </si>
  <si>
    <t>2108958568</t>
  </si>
  <si>
    <t>4*(3*0,9)</t>
  </si>
  <si>
    <t>5</t>
  </si>
  <si>
    <t>5962119020</t>
  </si>
  <si>
    <t>Zajištění PPK štítek konzolové a hřebové značky</t>
  </si>
  <si>
    <t>kus</t>
  </si>
  <si>
    <t>1632811256</t>
  </si>
  <si>
    <t>6</t>
  </si>
  <si>
    <t>5962119025</t>
  </si>
  <si>
    <t>Zajištění PPK betonový sloupek pro konzolovou značku</t>
  </si>
  <si>
    <t>79236789</t>
  </si>
  <si>
    <t>7</t>
  </si>
  <si>
    <t>5962119000</t>
  </si>
  <si>
    <t>Zajištění PPK sloupek zajišťovací značka</t>
  </si>
  <si>
    <t>972526073</t>
  </si>
  <si>
    <t>5958125010</t>
  </si>
  <si>
    <t>Komplety s antikorozní úpravou ŽS 4 (svěrka ŽS4, šroub RS 1, matice M24, podložka Fe6)</t>
  </si>
  <si>
    <t>-1082994082</t>
  </si>
  <si>
    <t>5*4*2</t>
  </si>
  <si>
    <t>9</t>
  </si>
  <si>
    <t>5958125000</t>
  </si>
  <si>
    <t>Komplety s antikorozní úpravou Skl 14 (svěrka Skl14, vrtule R1, podložka Uls7)</t>
  </si>
  <si>
    <t>-1296850457</t>
  </si>
  <si>
    <t>HSV</t>
  </si>
  <si>
    <t>Práce a dodávky HSV</t>
  </si>
  <si>
    <t>Komunikace pozemní</t>
  </si>
  <si>
    <t>10</t>
  </si>
  <si>
    <t>K</t>
  </si>
  <si>
    <t>5905023020</t>
  </si>
  <si>
    <t>Úprava povrchu stezky rozprostřením štěrkodrtě přes 3 do 5 cm</t>
  </si>
  <si>
    <t>m2</t>
  </si>
  <si>
    <t>493794479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</si>
  <si>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</si>
  <si>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543*2-150+172+380-140</t>
  </si>
  <si>
    <t>11</t>
  </si>
  <si>
    <t>5905025110</t>
  </si>
  <si>
    <t>Doplnění stezky štěrkodrtí souvislé</t>
  </si>
  <si>
    <t>1389482559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</si>
  <si>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</si>
  <si>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1348*0,05</t>
  </si>
  <si>
    <t>12</t>
  </si>
  <si>
    <t>5905050030</t>
  </si>
  <si>
    <t>Souvislá výměna KL se snesením KR koleje pražce dřevěné rozdělení "u"</t>
  </si>
  <si>
    <t>km</t>
  </si>
  <si>
    <t>-537454771</t>
  </si>
  <si>
    <t>Souvislá výměna KL se snesením KR koleje pražce dřevěné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</si>
  <si>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(2*6+3*6)/1000</t>
  </si>
  <si>
    <t>13</t>
  </si>
  <si>
    <t>5905050050</t>
  </si>
  <si>
    <t>Souvislá výměna KL se snesením KR koleje pražce betonové rozdělení "c"</t>
  </si>
  <si>
    <t>-1206852959</t>
  </si>
  <si>
    <t>Souvislá výměna KL se snesením KR koleje pražce betonové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</si>
  <si>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(64+34)/1000</t>
  </si>
  <si>
    <t>14</t>
  </si>
  <si>
    <t>5905050060</t>
  </si>
  <si>
    <t>Souvislá výměna KL se snesením KR koleje pražce betonové rozdělení "d"</t>
  </si>
  <si>
    <t>1190535238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</si>
  <si>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</si>
  <si>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(216-6-6+22-6)/1000</t>
  </si>
  <si>
    <t>5905050070</t>
  </si>
  <si>
    <t>Souvislá výměna KL se snesením KR koleje pražce betonové rozdělení "u"</t>
  </si>
  <si>
    <t>847109477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</si>
  <si>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</si>
  <si>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(639-6-420-6)/1000</t>
  </si>
  <si>
    <t>16</t>
  </si>
  <si>
    <t>5905065010</t>
  </si>
  <si>
    <t>Samostatná úprava vrstvy kolejového lože pod ložnou plochou pražců v koleji</t>
  </si>
  <si>
    <t>956559405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</si>
  <si>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</si>
  <si>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(639-200-19+402-22)*3,5</t>
  </si>
  <si>
    <t>17</t>
  </si>
  <si>
    <t>5905085040</t>
  </si>
  <si>
    <t>Souvislé čištění KL strojně koleje pražce betonové rozdělení "c"</t>
  </si>
  <si>
    <t>-279986132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</si>
  <si>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</si>
  <si>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(402-22)/1000</t>
  </si>
  <si>
    <t>18</t>
  </si>
  <si>
    <t>5905085050</t>
  </si>
  <si>
    <t>Souvislé čištění KL strojně koleje pražce betonové rozdělení "d"</t>
  </si>
  <si>
    <t>1533597836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</si>
  <si>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</si>
  <si>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(639-200-19)/1000</t>
  </si>
  <si>
    <t>19</t>
  </si>
  <si>
    <t>5905105030</t>
  </si>
  <si>
    <t>Doplnění KL kamenivem souvisle strojně v koleji</t>
  </si>
  <si>
    <t>808024808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</si>
  <si>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</si>
  <si>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420*1+380*1</t>
  </si>
  <si>
    <t>20</t>
  </si>
  <si>
    <t>5906020010</t>
  </si>
  <si>
    <t>Souvislá výměna pražců v KL otevřeném i zapuštěném pražce dřevěné příčné nevystrojené</t>
  </si>
  <si>
    <t>1483966975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</si>
  <si>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</si>
  <si>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17+6</t>
  </si>
  <si>
    <t>5906020030</t>
  </si>
  <si>
    <t>Souvislá výměna pražců v KL otevřeném i zapuštěném pražce dřevěné výhybkové délky do 3 m</t>
  </si>
  <si>
    <t>-84986623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</si>
  <si>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</si>
  <si>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11+23*2</t>
  </si>
  <si>
    <t>22</t>
  </si>
  <si>
    <t>5906020040</t>
  </si>
  <si>
    <t>Souvislá výměna pražců v KL otevřeném i zapuštěném pražce dřevěné výhybkové délky přes 3 do 4 m</t>
  </si>
  <si>
    <t>-1223870973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</si>
  <si>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</si>
  <si>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17*2</t>
  </si>
  <si>
    <t>23</t>
  </si>
  <si>
    <t>5906020050</t>
  </si>
  <si>
    <t>Souvislá výměna pražců v KL otevřeném i zapuštěném pražce dřevěné výhybkové délky přes 4 do 5 m</t>
  </si>
  <si>
    <t>1961541356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</si>
  <si>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</si>
  <si>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24</t>
  </si>
  <si>
    <t>5906020120</t>
  </si>
  <si>
    <t>Souvislá výměna pražců v KL otevřeném i zapuštěném pražce betonové příčné vystrojené</t>
  </si>
  <si>
    <t>1074028122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</si>
  <si>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</si>
  <si>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25</t>
  </si>
  <si>
    <t>5906130090</t>
  </si>
  <si>
    <t>Montáž kolejového roštu v ose koleje pražce dřevěné nevystrojené tv. S49 rozdělení "u"</t>
  </si>
  <si>
    <t>-500396267</t>
  </si>
  <si>
    <t>Montáž kolejového roštu v ose koleje pražce dřevěné nevystrojené tv. S49 rozdělení "u". Poznámka: 1. V cenách jsou započteny náklady na manipulaci a montáž KR, u pražců dřevěných nevystrojených i na vrtání pražců. 2. V cenách nejsou obsaženy náklady na dodávku materiálu.</t>
  </si>
  <si>
    <t>(6+6+6+6+6)/1000</t>
  </si>
  <si>
    <t>26</t>
  </si>
  <si>
    <t>5906130380</t>
  </si>
  <si>
    <t>Montáž kolejového roštu v ose koleje pražce betonové vystrojené tv. S49 rozdělení "c"</t>
  </si>
  <si>
    <t>-719825469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</si>
  <si>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</si>
  <si>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27</t>
  </si>
  <si>
    <t>5906130390</t>
  </si>
  <si>
    <t>Montáž kolejového roštu v ose koleje pražce betonové vystrojené tv. S49 rozdělení "d"</t>
  </si>
  <si>
    <t>-278157172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</si>
  <si>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</si>
  <si>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(216-6-6+402-6)/1000</t>
  </si>
  <si>
    <t>28</t>
  </si>
  <si>
    <t>5906130400</t>
  </si>
  <si>
    <t>Montáž kolejového roštu v ose koleje pražce betonové vystrojené tv. S49 rozdělení "u"</t>
  </si>
  <si>
    <t>-1637663708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</si>
  <si>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</si>
  <si>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(639-6-6)/1000</t>
  </si>
  <si>
    <t>29</t>
  </si>
  <si>
    <t>5906135070</t>
  </si>
  <si>
    <t>Demontáž kolejového roštu koleje na úložišti pražce dřevěné tv. S49 rozdělení "c"</t>
  </si>
  <si>
    <t>1099999804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</si>
  <si>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</si>
  <si>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(64+11)/1000</t>
  </si>
  <si>
    <t>30</t>
  </si>
  <si>
    <t>5906135080</t>
  </si>
  <si>
    <t>Demontáž kolejového roštu koleje na úložišti pražce dřevěné tv. S49 rozdělení "d"</t>
  </si>
  <si>
    <t>-1292987243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</si>
  <si>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</si>
  <si>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639/1000</t>
  </si>
  <si>
    <t>31</t>
  </si>
  <si>
    <t>5906135110</t>
  </si>
  <si>
    <t>Demontáž kolejového roštu koleje na úložišti pražce dřevěné tv. T nebo A rozdělení "d"</t>
  </si>
  <si>
    <t>-1346439223</t>
  </si>
  <si>
    <t>Demontáž kolejového roštu koleje na úložišti pražce dřevěné tv. T nebo A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</si>
  <si>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(154+68+2)/1000</t>
  </si>
  <si>
    <t>32</t>
  </si>
  <si>
    <t>5906135190</t>
  </si>
  <si>
    <t>Demontáž kolejového roštu koleje na úložišti pražce betonové tv. S49 "c"</t>
  </si>
  <si>
    <t>1256797391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</si>
  <si>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</si>
  <si>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(216+402)/1000</t>
  </si>
  <si>
    <t>33</t>
  </si>
  <si>
    <t>5907050120</t>
  </si>
  <si>
    <t>Dělení kolejnic kyslíkem tv. S49</t>
  </si>
  <si>
    <t>-709582169</t>
  </si>
  <si>
    <t>Dělení kolejnic kyslíkem tv. S49. Poznámka: 1. V cenách jsou započteny náklady na manipulaci podložení, označení a provedení řezu kolejnice.</t>
  </si>
  <si>
    <t>34</t>
  </si>
  <si>
    <t>5908056010</t>
  </si>
  <si>
    <t>Příplatek za kompletaci na úložišti ŽS4</t>
  </si>
  <si>
    <t>-1154896468</t>
  </si>
  <si>
    <t>Příplatek za kompletaci na úložišti ŽS4. Poznámka: 1. V cenách jsou započteny i náklady na ošetření závitů antikorozním přípravkem, kompletaci nových nebo užitých součástí a případnou manipulaci.</t>
  </si>
  <si>
    <t>(1150+50)*4</t>
  </si>
  <si>
    <t>35</t>
  </si>
  <si>
    <t>5909030020</t>
  </si>
  <si>
    <t>Následná úprava GPK koleje směrové a výškové uspořádání pražce betonové</t>
  </si>
  <si>
    <t>-159764612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</si>
  <si>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</si>
  <si>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(639+216+402)/1000</t>
  </si>
  <si>
    <t>36</t>
  </si>
  <si>
    <t>5909032020</t>
  </si>
  <si>
    <t>Přesná úprava GPK koleje směrové a výškové uspořádání pražce betonové</t>
  </si>
  <si>
    <t>-1407182064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</si>
  <si>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</si>
  <si>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37</t>
  </si>
  <si>
    <t>5909040010</t>
  </si>
  <si>
    <t>Následná úprava GPK výhybky směrové a výškové uspořádání pražce dřevěné nebo ocelové</t>
  </si>
  <si>
    <t>-195605687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</si>
  <si>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</si>
  <si>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38</t>
  </si>
  <si>
    <t>5909042010</t>
  </si>
  <si>
    <t>Přesná úprava GPK výhybky směrové a výškové uspořádání pražce dřevěné nebo ocelové</t>
  </si>
  <si>
    <t>584307486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</si>
  <si>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</si>
  <si>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3*49,85+1*43,75+4*37,83</t>
  </si>
  <si>
    <t>39</t>
  </si>
  <si>
    <t>5910010030</t>
  </si>
  <si>
    <t>Odtavovací stykové svařování kolejnic užitých ve stabilní svařovně vstupní délky do 10 m tv. S49</t>
  </si>
  <si>
    <t>782549255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</si>
  <si>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</si>
  <si>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2*100+2*35</t>
  </si>
  <si>
    <t>40</t>
  </si>
  <si>
    <t>5910010130</t>
  </si>
  <si>
    <t>Odtavovací stykové svařování kolejnic užitých ve stabilní svařovně vstupní délky přes 10 m tv. S49</t>
  </si>
  <si>
    <t>-933158791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</si>
  <si>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</si>
  <si>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4*100+6*110+2*65</t>
  </si>
  <si>
    <t>41</t>
  </si>
  <si>
    <t>5910015020</t>
  </si>
  <si>
    <t>Odtavovací stykové svařování mobilní svářečkou kolejnic nových délky do 150 m tv. S49</t>
  </si>
  <si>
    <t>svar</t>
  </si>
  <si>
    <t>1823736253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</si>
  <si>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</si>
  <si>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42</t>
  </si>
  <si>
    <t>5910020030</t>
  </si>
  <si>
    <t>Svařování kolejnic termitem plný předehřev standardní spára svar sériový tv. S49</t>
  </si>
  <si>
    <t>-1149502227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</si>
  <si>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</si>
  <si>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4+6+2</t>
  </si>
  <si>
    <t>43</t>
  </si>
  <si>
    <t>5910020130</t>
  </si>
  <si>
    <t>Svařování kolejnic termitem plný předehřev standardní spára svar jednotlivý tv. S49</t>
  </si>
  <si>
    <t>-2143811736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</si>
  <si>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</si>
  <si>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6+2+4+2+2</t>
  </si>
  <si>
    <t>44</t>
  </si>
  <si>
    <t>5910035030</t>
  </si>
  <si>
    <t>Dosažení dovolené upínací teploty v BK prodloužením kolejnicového pásu v koleji tv. S49</t>
  </si>
  <si>
    <t>-1754322213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</si>
  <si>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</si>
  <si>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45</t>
  </si>
  <si>
    <t>5910040310</t>
  </si>
  <si>
    <t>Umožnění volné dilatace kolejnice demontáž upevňovadel s osazením kluzných podložek rozdělení pražců "c"</t>
  </si>
  <si>
    <t>-634075987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</si>
  <si>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</si>
  <si>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(64+34)*2</t>
  </si>
  <si>
    <t>46</t>
  </si>
  <si>
    <t>5910040320</t>
  </si>
  <si>
    <t>Umožnění volné dilatace kolejnice demontáž upevňovadel s osazením kluzných podložek rozdělení pražců "d"</t>
  </si>
  <si>
    <t>-666640494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</si>
  <si>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</si>
  <si>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(216+402)*2</t>
  </si>
  <si>
    <t>47</t>
  </si>
  <si>
    <t>5910040330</t>
  </si>
  <si>
    <t>Umožnění volné dilatace kolejnice demontáž upevňovadel s osazením kluzných podložek rozdělení pražců "u"</t>
  </si>
  <si>
    <t>970495626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</si>
  <si>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</si>
  <si>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639*2</t>
  </si>
  <si>
    <t>48</t>
  </si>
  <si>
    <t>5910040410</t>
  </si>
  <si>
    <t>Umožnění volné dilatace kolejnice montáž upevňovadel s odstraněním kluzných podložek rozdělení pražců "c"</t>
  </si>
  <si>
    <t>1079704785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</si>
  <si>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</si>
  <si>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49</t>
  </si>
  <si>
    <t>5910040420</t>
  </si>
  <si>
    <t>Umožnění volné dilatace kolejnice montáž upevňovadel s odstraněním kluzných podložek rozdělení pražců "d"</t>
  </si>
  <si>
    <t>-330876405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</si>
  <si>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</si>
  <si>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50</t>
  </si>
  <si>
    <t>5910040430</t>
  </si>
  <si>
    <t>Umožnění volné dilatace kolejnice montáž upevňovadel s odstraněním kluzných podložek rozdělení pražců "u"</t>
  </si>
  <si>
    <t>-448699540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</si>
  <si>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</si>
  <si>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51</t>
  </si>
  <si>
    <t>5910045030</t>
  </si>
  <si>
    <t>Zajištění polohy kolejnice bočními válečkovými opěrkami rozdělení pražců "u"</t>
  </si>
  <si>
    <t>1274127124</t>
  </si>
  <si>
    <t>Zajištění polohy kolejnice bočními válečkovými opěrkami rozdělení pražců "u". Poznámka: 1. V cenách jsou započteny náklady na montáž a demontáž bočních opěrek v oblouku o malém poloměru.</t>
  </si>
  <si>
    <t>400*4</t>
  </si>
  <si>
    <t>52</t>
  </si>
  <si>
    <t>5910136010</t>
  </si>
  <si>
    <t>Montáž pražcové kotvy v koleji</t>
  </si>
  <si>
    <t>-1698521550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</si>
  <si>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</si>
  <si>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2*150</t>
  </si>
  <si>
    <t>53</t>
  </si>
  <si>
    <t>5960101030</t>
  </si>
  <si>
    <t>Pražcové kotvy TDHB pro pražec betonový B 03</t>
  </si>
  <si>
    <t>616469346</t>
  </si>
  <si>
    <t>54</t>
  </si>
  <si>
    <t>5960101010</t>
  </si>
  <si>
    <t>Pražcové kotvy TDHB pro pražec betonový SB 6</t>
  </si>
  <si>
    <t>-1431027855</t>
  </si>
  <si>
    <t>55</t>
  </si>
  <si>
    <t>5911655040</t>
  </si>
  <si>
    <t>Demontáž jednoduché výhybky na úložišti dřevěné pražce soustavy S49</t>
  </si>
  <si>
    <t>1633055172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</si>
  <si>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</si>
  <si>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56</t>
  </si>
  <si>
    <t>5911655210</t>
  </si>
  <si>
    <t>Demontáž jednoduché výhybky na úložišti ocelové pražce válcované soustavy T</t>
  </si>
  <si>
    <t>908714491</t>
  </si>
  <si>
    <t>Demontáž jednoduché výhybky na úložišti ocelové pražce válcované soustavy T. Poznámka: 1. V cenách jsou započteny náklady na demontáž do součástí, manipulaci, naložení na dopravní prostředek a uložení vyzískaného materiálu na úložišti.</t>
  </si>
  <si>
    <t>57</t>
  </si>
  <si>
    <t>5912065210</t>
  </si>
  <si>
    <t>Montáž zajišťovací značky včetně sloupku a základu konzolové</t>
  </si>
  <si>
    <t>805873401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</si>
  <si>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</si>
  <si>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58</t>
  </si>
  <si>
    <t>5913035010</t>
  </si>
  <si>
    <t>Demontáž celopryžové přejezdové konstrukce málo zatížené v koleji část vnější a vnitřní bez závěrných zídek</t>
  </si>
  <si>
    <t>2030289361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</si>
  <si>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</si>
  <si>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</t>
  </si>
  <si>
    <t>5913040010</t>
  </si>
  <si>
    <t>Montáž celopryžové přejezdové konstrukce málo zatížené v koleji část vnější a vnitřní bez závěrných zídek</t>
  </si>
  <si>
    <t>669657946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</si>
  <si>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</si>
  <si>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60</t>
  </si>
  <si>
    <t>5913040030</t>
  </si>
  <si>
    <t>Montáž celopryžové přejezdové konstrukce málo zatížené v koleji část vnější a vnitřní včetně závěrných zídek</t>
  </si>
  <si>
    <t>1082119305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</si>
  <si>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</si>
  <si>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4*(0,9*3)</t>
  </si>
  <si>
    <t>61</t>
  </si>
  <si>
    <t>5913070020</t>
  </si>
  <si>
    <t>Demontáž betonové přejezdové konstrukce část vnitřní</t>
  </si>
  <si>
    <t>2141509914</t>
  </si>
  <si>
    <t>Demontáž betonové přejezdové konstrukce část vnitřní. Poznámka: 1. V cenách jsou započteny náklady na demontáž konstrukce a naložení na dopravní prostředek.</t>
  </si>
  <si>
    <t>4*2</t>
  </si>
  <si>
    <t>62</t>
  </si>
  <si>
    <t>5913250010</t>
  </si>
  <si>
    <t>Zřízení konstrukce vozovky asfaltobetonové dle vzorového listu Ž lehké - ložní a obrusná vrstva tloušťky do 12 cm</t>
  </si>
  <si>
    <t>485321339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</si>
  <si>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</si>
  <si>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2*4,5*2*2</t>
  </si>
  <si>
    <t>63</t>
  </si>
  <si>
    <t>5914120010</t>
  </si>
  <si>
    <t>Demontáž nástupiště úrovňového sypaného v celé šíři</t>
  </si>
  <si>
    <t>-1822134680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</si>
  <si>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</si>
  <si>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138+150</t>
  </si>
  <si>
    <t>64</t>
  </si>
  <si>
    <t>5914120050</t>
  </si>
  <si>
    <t>Demontáž nástupiště úrovňového Sudop K (KD,KS) 145</t>
  </si>
  <si>
    <t>-1790905459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</si>
  <si>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</si>
  <si>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65</t>
  </si>
  <si>
    <t>5914130060</t>
  </si>
  <si>
    <t>Montáž nástupiště úrovňového Sudop K (KD,KS) 145Z</t>
  </si>
  <si>
    <t>-1480004855</t>
  </si>
  <si>
    <t>Montáž nástupiště úrovňového Sudop K (KD,KS) 145Z. Poznámka: 1. V cenách jsou započteny náklady na úpravu terénu, montáž a zásyp podle vzorového listu. 2. V cenách nejsou obsaženy náklady na dodávku materiálu.</t>
  </si>
  <si>
    <t>138+150+150</t>
  </si>
  <si>
    <t>66</t>
  </si>
  <si>
    <t>5964147000</t>
  </si>
  <si>
    <t>Nástupištní díly blok úložný U65</t>
  </si>
  <si>
    <t>-1280806346</t>
  </si>
  <si>
    <t>138+1+150+1+150+1</t>
  </si>
  <si>
    <t>67</t>
  </si>
  <si>
    <t>5964147015</t>
  </si>
  <si>
    <t>Nástupištní díly podložka pod tvárnici Tischer</t>
  </si>
  <si>
    <t>1983547876</t>
  </si>
  <si>
    <t>138*2+150*2</t>
  </si>
  <si>
    <t>68</t>
  </si>
  <si>
    <t>5964147030</t>
  </si>
  <si>
    <t>Nástupištní díly konzolová deska K 145 Z</t>
  </si>
  <si>
    <t>1269295043</t>
  </si>
  <si>
    <t>69</t>
  </si>
  <si>
    <t>5915005010</t>
  </si>
  <si>
    <t>Hloubení rýh nebo jam na železničním spodku I. třídy</t>
  </si>
  <si>
    <t>1247251144</t>
  </si>
  <si>
    <t>Hloubení rýh nebo jam na železničním spodku I. třídy. Poznámka: 1. V cenách jsou započteny náklady na hloubení a uložení výzisku na terén nebo naložení na dopravní prostředek a uložení na úložišti.</t>
  </si>
  <si>
    <t>(138+150)*0,4*0,6</t>
  </si>
  <si>
    <t>70</t>
  </si>
  <si>
    <t>5915015010</t>
  </si>
  <si>
    <t>Svahování zemního tělesa železničního spodku v náspu</t>
  </si>
  <si>
    <t>-861496825</t>
  </si>
  <si>
    <t>Svahování zemního tělesa železničního spodku v náspu. Poznámka: 1. V cenách jsou započteny náklady na svahování železničního tělesa a uložení výzisku na terén nebo naložení na dopravní prostředek.</t>
  </si>
  <si>
    <t>71</t>
  </si>
  <si>
    <t>5999010010</t>
  </si>
  <si>
    <t>Vyjmutí a snesení konstrukcí nebo dílů hmotnosti do 10 t</t>
  </si>
  <si>
    <t>-1187181608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</si>
  <si>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</si>
  <si>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639/1000*309,230+9,5+64/1000*295,298+(154+68+2)/1000*309,230+10</t>
  </si>
  <si>
    <t>72</t>
  </si>
  <si>
    <t>5999010020</t>
  </si>
  <si>
    <t>Vyjmutí a snesení konstrukcí nebo dílů hmotnosti přes 10 do 20 t</t>
  </si>
  <si>
    <t>437837350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</si>
  <si>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</si>
  <si>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(216+402)/1000*546,098</t>
  </si>
  <si>
    <t>OST</t>
  </si>
  <si>
    <t>Ostatní</t>
  </si>
  <si>
    <t>73</t>
  </si>
  <si>
    <t>7592005074</t>
  </si>
  <si>
    <t>Montáž počítacího bodu počítače náprav SIEMENS</t>
  </si>
  <si>
    <t>512</t>
  </si>
  <si>
    <t>-1342373337</t>
  </si>
  <si>
    <t>Montáž počítacího bodu počítače náprav SIEMENS - uložení a připevnění na určené místo, seřízení polohy, přezkoušení</t>
  </si>
  <si>
    <t>74</t>
  </si>
  <si>
    <t>7592007074</t>
  </si>
  <si>
    <t>Demontáž počítacího bodu počítače náprav SIEMENS</t>
  </si>
  <si>
    <t>-669415604</t>
  </si>
  <si>
    <t>75</t>
  </si>
  <si>
    <t>9902100100</t>
  </si>
  <si>
    <t>Doprava obousměrná (např. dodávek z vlastních zásob zhotovitele nebo objednatele nebo výzisku) mechanizací o nosnosti přes 3,5 t sypanin (kameniva, písku, suti, dlažebních kostek, atd.) do 10 km (výzisk šl)</t>
  </si>
  <si>
    <t>-1194847119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</si>
  <si>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</si>
  <si>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76</t>
  </si>
  <si>
    <t>9902100300</t>
  </si>
  <si>
    <t>Doprava obousměrná (např. dodávek z vlastních zásob zhotovitele nebo objednatele nebo výzisku) mechanizací o nosnosti přes 3,5 t sypanin (kameniva, písku, suti, dlažebních kostek, atd.) do 30 km (beton)</t>
  </si>
  <si>
    <t>-701109772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</si>
  <si>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</si>
  <si>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42,6*2,2</t>
  </si>
  <si>
    <t>77</t>
  </si>
  <si>
    <t>9902300100</t>
  </si>
  <si>
    <t>Doprava jednosměrná (např. nakupovaného materiálu) mechanizací o nosnosti přes 3,5 t sypanin (kameniva, písku, suti, dlažebních kostek, atd.) do 10 km (štěrky)</t>
  </si>
  <si>
    <t>134287058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</si>
  <si>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</si>
  <si>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3078,478+121,32</t>
  </si>
  <si>
    <t>78</t>
  </si>
  <si>
    <t>9902400500</t>
  </si>
  <si>
    <t>Doprava jednosměrná (např. nakupovaného materiálu) mechanizací o nosnosti přes 3,5 t objemnějšího kusového materiálu (prefabrikátů, stožárů, výhybek, rozvaděčů, vybouraných hmot atd.) do 60 km (pražce sb6 + regenerované kolejnice)</t>
  </si>
  <si>
    <t>1518461614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</si>
  <si>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</si>
  <si>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1150*0,275+1460*0,049</t>
  </si>
  <si>
    <t>79</t>
  </si>
  <si>
    <t>9902400600</t>
  </si>
  <si>
    <t>Doprava jednosměrná (např. nakupovaného materiálu) mechanizací o nosnosti přes 3,5 t objemnějšího kusového materiálu (prefabrikátů, stožárů, výhybek, rozvaděčů, vybouraných hmot atd.) do 80 km (pražce B03, nástupištní díly)</t>
  </si>
  <si>
    <t>906728646</t>
  </si>
  <si>
    <t>Doprava jednosměrná (např. nakupovaného materiálu)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</si>
  <si>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1040*0,252+57,024+58,212+144,978</t>
  </si>
  <si>
    <t>80</t>
  </si>
  <si>
    <t>9902900200</t>
  </si>
  <si>
    <t>Naložení objemnějšího kusového materiálu, vybouraných hmot (pražce sb6 a regenerované kolejnice)</t>
  </si>
  <si>
    <t>2060547362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</si>
  <si>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</si>
  <si>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81</t>
  </si>
  <si>
    <t>9903200100</t>
  </si>
  <si>
    <t>Přeprava mechanizace na místo prováděných prací o hmotnosti přes 12 t přes 50 do 100 km (ASP 2x, UK, čistička, Pušl 2x)</t>
  </si>
  <si>
    <t>-2010808570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</si>
  <si>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</si>
  <si>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SO 02 - VON</t>
  </si>
  <si>
    <t>VRN - Vedlejší rozpočtové náklady</t>
  </si>
  <si>
    <t>VRN</t>
  </si>
  <si>
    <t>Vedlejší rozpočtové náklady</t>
  </si>
  <si>
    <t>011101001</t>
  </si>
  <si>
    <t>Finanční náklady pojistné</t>
  </si>
  <si>
    <t>%</t>
  </si>
  <si>
    <t>-74355501</t>
  </si>
  <si>
    <t>021211001</t>
  </si>
  <si>
    <t>Průzkumné práce pro opravy Doplňující laboratorní rozbor kontaminace zeminy nebo kol. lože</t>
  </si>
  <si>
    <t>1400331828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</si>
  <si>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</si>
  <si>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</si>
  <si>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</si>
  <si>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-1572702377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</si>
  <si>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</si>
  <si>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(639+216+402)/1000*4+0,8*2+0,098*2</t>
  </si>
  <si>
    <t>022121001</t>
  </si>
  <si>
    <t>Geodetické práce Diagnostika technické infrastruktury Vytýčení trasy inženýrských sítí</t>
  </si>
  <si>
    <t>ks</t>
  </si>
  <si>
    <t>-791793657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</si>
  <si>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</si>
  <si>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024101401</t>
  </si>
  <si>
    <t>Inženýrská činnost koordinační a kompletační činnost</t>
  </si>
  <si>
    <t>-1223849140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</si>
  <si>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</si>
  <si>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</si>
  <si>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-497303715</t>
  </si>
  <si>
    <t>033131001</t>
  </si>
  <si>
    <t>Provozní vlivy Organizační zajištění prací při zřizování a udržování BK kolejí a výhybek</t>
  </si>
  <si>
    <t>-539486321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</si>
  <si>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</si>
  <si>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639+216+402+64+34</t>
  </si>
  <si>
    <t>034111001</t>
  </si>
  <si>
    <t>Další náklady na pracovníky Zákonné příplatky ke mzdě za práci o sobotách, nedělích a státem uznaných svátcích</t>
  </si>
  <si>
    <t>Kč/hod</t>
  </si>
  <si>
    <t>1224138625</t>
  </si>
  <si>
    <t>4*10*10</t>
  </si>
  <si>
    <t>SO 03 - Materiál dodávaný objednatelem</t>
  </si>
  <si>
    <t>5956213040</t>
  </si>
  <si>
    <t>Pražec betonový příčný vystrojený  užitý SB6</t>
  </si>
  <si>
    <t>447488110</t>
  </si>
  <si>
    <t>1000+95+55</t>
  </si>
  <si>
    <t>5958164000</t>
  </si>
  <si>
    <t>Podložka pro úpravu rozchodu koleje klínová TN 774</t>
  </si>
  <si>
    <t>-41275804</t>
  </si>
  <si>
    <t>5958134080</t>
  </si>
  <si>
    <t>Součásti upevňovací vrtule R2 (160)</t>
  </si>
  <si>
    <t>-1815798650</t>
  </si>
  <si>
    <t>5956116005</t>
  </si>
  <si>
    <t>Pražce dřevěné výhybkové dub skupina 4 150x260</t>
  </si>
  <si>
    <t>162458354</t>
  </si>
  <si>
    <t>5957201010</t>
  </si>
  <si>
    <t>Kolejnice užité tv. S49</t>
  </si>
  <si>
    <t>-1196967832</t>
  </si>
  <si>
    <t>6*110+6*100+2*65+2*35</t>
  </si>
  <si>
    <t>5958134025</t>
  </si>
  <si>
    <t>Součásti upevňovací svěrka ŽS 4</t>
  </si>
  <si>
    <t>-1372508528</t>
  </si>
  <si>
    <t>5958134044</t>
  </si>
  <si>
    <t>Součásti upevňovací šroub svěrkový RS 1 (M24x80)</t>
  </si>
  <si>
    <t>-63725586</t>
  </si>
  <si>
    <t>5958134115</t>
  </si>
  <si>
    <t>Součásti upevňovací matice M24</t>
  </si>
  <si>
    <t>-1904961890</t>
  </si>
  <si>
    <t>5958158005</t>
  </si>
  <si>
    <t>Podložka pryžová pod patu kolejnice S49  183/126/6</t>
  </si>
  <si>
    <t>-1075069982</t>
  </si>
  <si>
    <t>(1150+80)*2</t>
  </si>
  <si>
    <t>5956140015</t>
  </si>
  <si>
    <t>Pražec betonový příčný nevystrojený tv. B03R (S)</t>
  </si>
  <si>
    <t>884737038</t>
  </si>
  <si>
    <t>Pražec betonový příčný nevystrojený tv. B03 (S)</t>
  </si>
  <si>
    <t>5957104025</t>
  </si>
  <si>
    <t>Kolejnicové pásy třídy R260 tv. 49 E1 délky 75 metrů</t>
  </si>
  <si>
    <t>38287146</t>
  </si>
  <si>
    <t>5958140005</t>
  </si>
  <si>
    <t>Podkladnice žebrová tv. S4pl</t>
  </si>
  <si>
    <t>-1879078088</t>
  </si>
  <si>
    <t>50*2</t>
  </si>
  <si>
    <t>5958134075</t>
  </si>
  <si>
    <t>Součásti upevňovací vrtule R1(145)</t>
  </si>
  <si>
    <t>602193415</t>
  </si>
  <si>
    <t>50*8+400</t>
  </si>
  <si>
    <t>5958158070</t>
  </si>
  <si>
    <t>Podložka polyetylenová pod podkladnici 380/160/2 (S4, R4)</t>
  </si>
  <si>
    <t>401211562</t>
  </si>
  <si>
    <t>5958134040</t>
  </si>
  <si>
    <t>Součásti upevňovací kroužek pružný dvojitý Fe 6</t>
  </si>
  <si>
    <t>-177330926</t>
  </si>
  <si>
    <t>4800+400+720</t>
  </si>
  <si>
    <t>5956101000</t>
  </si>
  <si>
    <t>Pražec dřevěný příčný nevystrojený dub 2600x260x160 mm</t>
  </si>
  <si>
    <t>-2123553891</t>
  </si>
  <si>
    <t>2*10+3*10+30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</si>
</sst>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89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20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8"/>
      <c r="BE5" s="217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22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8"/>
      <c r="BE6" s="218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18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218"/>
      <c r="BS8" s="15" t="s">
        <v>6</v>
      </c>
    </row>
    <row r="9" spans="1:74" s="1" customFormat="1" ht="14.45" customHeight="1">
      <c r="B9" s="18"/>
      <c r="AR9" s="18"/>
      <c r="BE9" s="218"/>
      <c r="BS9" s="15" t="s">
        <v>6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218"/>
      <c r="BS10" s="15" t="s">
        <v>6</v>
      </c>
    </row>
    <row r="11" spans="1:74" s="1" customFormat="1" ht="18.399999999999999" customHeight="1">
      <c r="B11" s="18"/>
      <c r="E11" s="23" t="s">
        <v>21</v>
      </c>
      <c r="AK11" s="25" t="s">
        <v>25</v>
      </c>
      <c r="AN11" s="23" t="s">
        <v>1</v>
      </c>
      <c r="AR11" s="18"/>
      <c r="BE11" s="218"/>
      <c r="BS11" s="15" t="s">
        <v>6</v>
      </c>
    </row>
    <row r="12" spans="1:74" s="1" customFormat="1" ht="6.95" customHeight="1">
      <c r="B12" s="18"/>
      <c r="AR12" s="18"/>
      <c r="BE12" s="218"/>
      <c r="BS12" s="15" t="s">
        <v>6</v>
      </c>
    </row>
    <row r="13" spans="1:74" s="1" customFormat="1" ht="12" customHeight="1">
      <c r="B13" s="18"/>
      <c r="D13" s="25" t="s">
        <v>26</v>
      </c>
      <c r="AK13" s="25" t="s">
        <v>24</v>
      </c>
      <c r="AN13" s="27" t="s">
        <v>27</v>
      </c>
      <c r="AR13" s="18"/>
      <c r="BE13" s="218"/>
      <c r="BS13" s="15" t="s">
        <v>6</v>
      </c>
    </row>
    <row r="14" spans="1:74" ht="12.75">
      <c r="B14" s="18"/>
      <c r="E14" s="222" t="s">
        <v>27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5" t="s">
        <v>25</v>
      </c>
      <c r="AN14" s="27" t="s">
        <v>27</v>
      </c>
      <c r="AR14" s="18"/>
      <c r="BE14" s="218"/>
      <c r="BS14" s="15" t="s">
        <v>6</v>
      </c>
    </row>
    <row r="15" spans="1:74" s="1" customFormat="1" ht="6.95" customHeight="1">
      <c r="B15" s="18"/>
      <c r="AR15" s="18"/>
      <c r="BE15" s="218"/>
      <c r="BS15" s="15" t="s">
        <v>3</v>
      </c>
    </row>
    <row r="16" spans="1:74" s="1" customFormat="1" ht="12" customHeight="1">
      <c r="B16" s="18"/>
      <c r="D16" s="25" t="s">
        <v>28</v>
      </c>
      <c r="AK16" s="25" t="s">
        <v>24</v>
      </c>
      <c r="AN16" s="23" t="s">
        <v>1</v>
      </c>
      <c r="AR16" s="18"/>
      <c r="BE16" s="218"/>
      <c r="BS16" s="15" t="s">
        <v>3</v>
      </c>
    </row>
    <row r="17" spans="1:71" s="1" customFormat="1" ht="18.399999999999999" customHeight="1">
      <c r="B17" s="18"/>
      <c r="E17" s="23" t="s">
        <v>21</v>
      </c>
      <c r="AK17" s="25" t="s">
        <v>25</v>
      </c>
      <c r="AN17" s="23" t="s">
        <v>1</v>
      </c>
      <c r="AR17" s="18"/>
      <c r="BE17" s="218"/>
      <c r="BS17" s="15" t="s">
        <v>29</v>
      </c>
    </row>
    <row r="18" spans="1:71" s="1" customFormat="1" ht="6.95" customHeight="1">
      <c r="B18" s="18"/>
      <c r="AR18" s="18"/>
      <c r="BE18" s="218"/>
      <c r="BS18" s="15" t="s">
        <v>6</v>
      </c>
    </row>
    <row r="19" spans="1:71" s="1" customFormat="1" ht="12" customHeight="1">
      <c r="B19" s="18"/>
      <c r="D19" s="25" t="s">
        <v>30</v>
      </c>
      <c r="AK19" s="25" t="s">
        <v>24</v>
      </c>
      <c r="AN19" s="23" t="s">
        <v>1</v>
      </c>
      <c r="AR19" s="18"/>
      <c r="BE19" s="218"/>
      <c r="BS19" s="15" t="s">
        <v>6</v>
      </c>
    </row>
    <row r="20" spans="1:71" s="1" customFormat="1" ht="18.399999999999999" customHeight="1">
      <c r="B20" s="18"/>
      <c r="E20" s="23" t="s">
        <v>21</v>
      </c>
      <c r="AK20" s="25" t="s">
        <v>25</v>
      </c>
      <c r="AN20" s="23" t="s">
        <v>1</v>
      </c>
      <c r="AR20" s="18"/>
      <c r="BE20" s="218"/>
      <c r="BS20" s="15" t="s">
        <v>29</v>
      </c>
    </row>
    <row r="21" spans="1:71" s="1" customFormat="1" ht="6.95" customHeight="1">
      <c r="B21" s="18"/>
      <c r="AR21" s="18"/>
      <c r="BE21" s="218"/>
    </row>
    <row r="22" spans="1:71" s="1" customFormat="1" ht="12" customHeight="1">
      <c r="B22" s="18"/>
      <c r="D22" s="25" t="s">
        <v>31</v>
      </c>
      <c r="AR22" s="18"/>
      <c r="BE22" s="218"/>
    </row>
    <row r="23" spans="1:71" s="1" customFormat="1" ht="16.5" customHeight="1">
      <c r="B23" s="18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R23" s="18"/>
      <c r="BE23" s="218"/>
    </row>
    <row r="24" spans="1:71" s="1" customFormat="1" ht="6.95" customHeight="1">
      <c r="B24" s="18"/>
      <c r="AR24" s="18"/>
      <c r="BE24" s="218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8"/>
    </row>
    <row r="26" spans="1:71" s="2" customFormat="1" ht="25.9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5">
        <f>ROUND(AG94,2)</f>
        <v>4536780</v>
      </c>
      <c r="AL26" s="226"/>
      <c r="AM26" s="226"/>
      <c r="AN26" s="226"/>
      <c r="AO26" s="226"/>
      <c r="AP26" s="30"/>
      <c r="AQ26" s="30"/>
      <c r="AR26" s="31"/>
      <c r="BE26" s="218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18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7" t="s">
        <v>33</v>
      </c>
      <c r="M28" s="227"/>
      <c r="N28" s="227"/>
      <c r="O28" s="227"/>
      <c r="P28" s="227"/>
      <c r="Q28" s="30"/>
      <c r="R28" s="30"/>
      <c r="S28" s="30"/>
      <c r="T28" s="30"/>
      <c r="U28" s="30"/>
      <c r="V28" s="30"/>
      <c r="W28" s="227" t="s">
        <v>34</v>
      </c>
      <c r="X28" s="227"/>
      <c r="Y28" s="227"/>
      <c r="Z28" s="227"/>
      <c r="AA28" s="227"/>
      <c r="AB28" s="227"/>
      <c r="AC28" s="227"/>
      <c r="AD28" s="227"/>
      <c r="AE28" s="227"/>
      <c r="AF28" s="30"/>
      <c r="AG28" s="30"/>
      <c r="AH28" s="30"/>
      <c r="AI28" s="30"/>
      <c r="AJ28" s="30"/>
      <c r="AK28" s="227" t="s">
        <v>35</v>
      </c>
      <c r="AL28" s="227"/>
      <c r="AM28" s="227"/>
      <c r="AN28" s="227"/>
      <c r="AO28" s="227"/>
      <c r="AP28" s="30"/>
      <c r="AQ28" s="30"/>
      <c r="AR28" s="31"/>
      <c r="BE28" s="218"/>
    </row>
    <row r="29" spans="1:71" s="3" customFormat="1" ht="14.45" customHeight="1">
      <c r="B29" s="35"/>
      <c r="D29" s="25" t="s">
        <v>36</v>
      </c>
      <c r="F29" s="25" t="s">
        <v>37</v>
      </c>
      <c r="L29" s="212">
        <v>0.21</v>
      </c>
      <c r="M29" s="211"/>
      <c r="N29" s="211"/>
      <c r="O29" s="211"/>
      <c r="P29" s="211"/>
      <c r="W29" s="210">
        <f>ROUND(AZ94, 2)</f>
        <v>4536780</v>
      </c>
      <c r="X29" s="211"/>
      <c r="Y29" s="211"/>
      <c r="Z29" s="211"/>
      <c r="AA29" s="211"/>
      <c r="AB29" s="211"/>
      <c r="AC29" s="211"/>
      <c r="AD29" s="211"/>
      <c r="AE29" s="211"/>
      <c r="AK29" s="210">
        <f>ROUND(AV94, 2)</f>
        <v>952723.8</v>
      </c>
      <c r="AL29" s="211"/>
      <c r="AM29" s="211"/>
      <c r="AN29" s="211"/>
      <c r="AO29" s="211"/>
      <c r="AR29" s="35"/>
      <c r="BE29" s="219"/>
    </row>
    <row r="30" spans="1:71" s="3" customFormat="1" ht="14.45" customHeight="1">
      <c r="B30" s="35"/>
      <c r="F30" s="25" t="s">
        <v>38</v>
      </c>
      <c r="L30" s="212">
        <v>0.15</v>
      </c>
      <c r="M30" s="211"/>
      <c r="N30" s="211"/>
      <c r="O30" s="211"/>
      <c r="P30" s="211"/>
      <c r="W30" s="210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K30" s="210">
        <f>ROUND(AW94, 2)</f>
        <v>0</v>
      </c>
      <c r="AL30" s="211"/>
      <c r="AM30" s="211"/>
      <c r="AN30" s="211"/>
      <c r="AO30" s="211"/>
      <c r="AR30" s="35"/>
      <c r="BE30" s="219"/>
    </row>
    <row r="31" spans="1:71" s="3" customFormat="1" ht="14.45" hidden="1" customHeight="1">
      <c r="B31" s="35"/>
      <c r="F31" s="25" t="s">
        <v>39</v>
      </c>
      <c r="L31" s="212">
        <v>0.21</v>
      </c>
      <c r="M31" s="211"/>
      <c r="N31" s="211"/>
      <c r="O31" s="211"/>
      <c r="P31" s="211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0">
        <v>0</v>
      </c>
      <c r="AL31" s="211"/>
      <c r="AM31" s="211"/>
      <c r="AN31" s="211"/>
      <c r="AO31" s="211"/>
      <c r="AR31" s="35"/>
      <c r="BE31" s="219"/>
    </row>
    <row r="32" spans="1:71" s="3" customFormat="1" ht="14.45" hidden="1" customHeight="1">
      <c r="B32" s="35"/>
      <c r="F32" s="25" t="s">
        <v>40</v>
      </c>
      <c r="L32" s="212">
        <v>0.15</v>
      </c>
      <c r="M32" s="211"/>
      <c r="N32" s="211"/>
      <c r="O32" s="211"/>
      <c r="P32" s="211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0">
        <v>0</v>
      </c>
      <c r="AL32" s="211"/>
      <c r="AM32" s="211"/>
      <c r="AN32" s="211"/>
      <c r="AO32" s="211"/>
      <c r="AR32" s="35"/>
      <c r="BE32" s="219"/>
    </row>
    <row r="33" spans="1:57" s="3" customFormat="1" ht="14.45" hidden="1" customHeight="1">
      <c r="B33" s="35"/>
      <c r="F33" s="25" t="s">
        <v>41</v>
      </c>
      <c r="L33" s="212">
        <v>0</v>
      </c>
      <c r="M33" s="211"/>
      <c r="N33" s="211"/>
      <c r="O33" s="211"/>
      <c r="P33" s="211"/>
      <c r="W33" s="210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K33" s="210">
        <v>0</v>
      </c>
      <c r="AL33" s="211"/>
      <c r="AM33" s="211"/>
      <c r="AN33" s="211"/>
      <c r="AO33" s="211"/>
      <c r="AR33" s="35"/>
      <c r="BE33" s="219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18"/>
    </row>
    <row r="35" spans="1:57" s="2" customFormat="1" ht="25.9" customHeight="1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13" t="s">
        <v>44</v>
      </c>
      <c r="Y35" s="214"/>
      <c r="Z35" s="214"/>
      <c r="AA35" s="214"/>
      <c r="AB35" s="214"/>
      <c r="AC35" s="38"/>
      <c r="AD35" s="38"/>
      <c r="AE35" s="38"/>
      <c r="AF35" s="38"/>
      <c r="AG35" s="38"/>
      <c r="AH35" s="38"/>
      <c r="AI35" s="38"/>
      <c r="AJ35" s="38"/>
      <c r="AK35" s="215">
        <f>SUM(AK26:AK33)</f>
        <v>5489503.7999999998</v>
      </c>
      <c r="AL35" s="214"/>
      <c r="AM35" s="214"/>
      <c r="AN35" s="214"/>
      <c r="AO35" s="216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47</v>
      </c>
      <c r="AI60" s="33"/>
      <c r="AJ60" s="33"/>
      <c r="AK60" s="33"/>
      <c r="AL60" s="33"/>
      <c r="AM60" s="43" t="s">
        <v>48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50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47</v>
      </c>
      <c r="AI75" s="33"/>
      <c r="AJ75" s="33"/>
      <c r="AK75" s="33"/>
      <c r="AL75" s="33"/>
      <c r="AM75" s="43" t="s">
        <v>48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20_016</v>
      </c>
      <c r="AR84" s="49"/>
    </row>
    <row r="85" spans="1:91" s="5" customFormat="1" ht="36.950000000000003" customHeight="1">
      <c r="B85" s="50"/>
      <c r="C85" s="51" t="s">
        <v>16</v>
      </c>
      <c r="L85" s="201" t="str">
        <f>K6</f>
        <v>Oprava trati v úseku Olomouc - Moravský Beroun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03" t="str">
        <f>IF(AN8= "","",AN8)</f>
        <v/>
      </c>
      <c r="AN87" s="203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204" t="str">
        <f>IF(E17="","",E17)</f>
        <v xml:space="preserve"> </v>
      </c>
      <c r="AN89" s="205"/>
      <c r="AO89" s="205"/>
      <c r="AP89" s="205"/>
      <c r="AQ89" s="30"/>
      <c r="AR89" s="31"/>
      <c r="AS89" s="206" t="s">
        <v>52</v>
      </c>
      <c r="AT89" s="20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204" t="str">
        <f>IF(E20="","",E20)</f>
        <v xml:space="preserve"> </v>
      </c>
      <c r="AN90" s="205"/>
      <c r="AO90" s="205"/>
      <c r="AP90" s="205"/>
      <c r="AQ90" s="30"/>
      <c r="AR90" s="31"/>
      <c r="AS90" s="208"/>
      <c r="AT90" s="20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8"/>
      <c r="AT91" s="20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194" t="s">
        <v>53</v>
      </c>
      <c r="D92" s="195"/>
      <c r="E92" s="195"/>
      <c r="F92" s="195"/>
      <c r="G92" s="195"/>
      <c r="H92" s="58"/>
      <c r="I92" s="196" t="s">
        <v>54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55</v>
      </c>
      <c r="AH92" s="195"/>
      <c r="AI92" s="195"/>
      <c r="AJ92" s="195"/>
      <c r="AK92" s="195"/>
      <c r="AL92" s="195"/>
      <c r="AM92" s="195"/>
      <c r="AN92" s="196" t="s">
        <v>56</v>
      </c>
      <c r="AO92" s="195"/>
      <c r="AP92" s="198"/>
      <c r="AQ92" s="59" t="s">
        <v>57</v>
      </c>
      <c r="AR92" s="31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70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99">
        <f>ROUND(SUM(AG95:AG97),2)</f>
        <v>4536780</v>
      </c>
      <c r="AH94" s="199"/>
      <c r="AI94" s="199"/>
      <c r="AJ94" s="199"/>
      <c r="AK94" s="199"/>
      <c r="AL94" s="199"/>
      <c r="AM94" s="199"/>
      <c r="AN94" s="200">
        <f>SUM(AG94,AT94)</f>
        <v>5489503.7999999998</v>
      </c>
      <c r="AO94" s="200"/>
      <c r="AP94" s="200"/>
      <c r="AQ94" s="70" t="s">
        <v>1</v>
      </c>
      <c r="AR94" s="66"/>
      <c r="AS94" s="71">
        <f>ROUND(SUM(AS95:AS97),2)</f>
        <v>0</v>
      </c>
      <c r="AT94" s="72">
        <f>ROUND(SUM(AV94:AW94),2)</f>
        <v>952723.8</v>
      </c>
      <c r="AU94" s="73">
        <f>ROUND(SUM(AU95:AU97),5)</f>
        <v>0</v>
      </c>
      <c r="AV94" s="72">
        <f>ROUND(AZ94*L29,2)</f>
        <v>952723.8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ROUND(SUM(AZ95:AZ97),2)</f>
        <v>4536780</v>
      </c>
      <c r="BA94" s="72">
        <f>ROUND(SUM(BA95:BA97),2)</f>
        <v>0</v>
      </c>
      <c r="BB94" s="72">
        <f>ROUND(SUM(BB95:BB97),2)</f>
        <v>0</v>
      </c>
      <c r="BC94" s="72">
        <f>ROUND(SUM(BC95:BC97),2)</f>
        <v>0</v>
      </c>
      <c r="BD94" s="74">
        <f>ROUND(SUM(BD95:BD97),2)</f>
        <v>0</v>
      </c>
      <c r="BS94" s="75" t="s">
        <v>71</v>
      </c>
      <c r="BT94" s="75" t="s">
        <v>72</v>
      </c>
      <c r="BU94" s="76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1" s="7" customFormat="1" ht="16.5" customHeight="1">
      <c r="A95" s="77" t="s">
        <v>76</v>
      </c>
      <c r="B95" s="78"/>
      <c r="C95" s="79"/>
      <c r="D95" s="193" t="s">
        <v>77</v>
      </c>
      <c r="E95" s="193"/>
      <c r="F95" s="193"/>
      <c r="G95" s="193"/>
      <c r="H95" s="193"/>
      <c r="I95" s="80"/>
      <c r="J95" s="193" t="s">
        <v>78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železniční svršek'!J30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81" t="s">
        <v>79</v>
      </c>
      <c r="AR95" s="78"/>
      <c r="AS95" s="82">
        <v>0</v>
      </c>
      <c r="AT95" s="83">
        <f>ROUND(SUM(AV95:AW95),2)</f>
        <v>0</v>
      </c>
      <c r="AU95" s="84">
        <f>'SO 01 - železniční svršek'!P119</f>
        <v>0</v>
      </c>
      <c r="AV95" s="83">
        <f>'SO 01 - železniční svršek'!J33</f>
        <v>0</v>
      </c>
      <c r="AW95" s="83">
        <f>'SO 01 - železniční svršek'!J34</f>
        <v>0</v>
      </c>
      <c r="AX95" s="83">
        <f>'SO 01 - železniční svršek'!J35</f>
        <v>0</v>
      </c>
      <c r="AY95" s="83">
        <f>'SO 01 - železniční svršek'!J36</f>
        <v>0</v>
      </c>
      <c r="AZ95" s="83">
        <f>'SO 01 - železniční svršek'!F33</f>
        <v>0</v>
      </c>
      <c r="BA95" s="83">
        <f>'SO 01 - železniční svršek'!F34</f>
        <v>0</v>
      </c>
      <c r="BB95" s="83">
        <f>'SO 01 - železniční svršek'!F35</f>
        <v>0</v>
      </c>
      <c r="BC95" s="83">
        <f>'SO 01 - železniční svršek'!F36</f>
        <v>0</v>
      </c>
      <c r="BD95" s="85">
        <f>'SO 01 - železniční svršek'!F37</f>
        <v>0</v>
      </c>
      <c r="BT95" s="86" t="s">
        <v>80</v>
      </c>
      <c r="BV95" s="86" t="s">
        <v>74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7" customFormat="1" ht="16.5" customHeight="1">
      <c r="A96" s="77" t="s">
        <v>76</v>
      </c>
      <c r="B96" s="78"/>
      <c r="C96" s="79"/>
      <c r="D96" s="193" t="s">
        <v>83</v>
      </c>
      <c r="E96" s="193"/>
      <c r="F96" s="193"/>
      <c r="G96" s="193"/>
      <c r="H96" s="193"/>
      <c r="I96" s="80"/>
      <c r="J96" s="193" t="s">
        <v>84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1">
        <f>'SO 02 - VON'!J30</f>
        <v>0</v>
      </c>
      <c r="AH96" s="192"/>
      <c r="AI96" s="192"/>
      <c r="AJ96" s="192"/>
      <c r="AK96" s="192"/>
      <c r="AL96" s="192"/>
      <c r="AM96" s="192"/>
      <c r="AN96" s="191">
        <f>SUM(AG96,AT96)</f>
        <v>0</v>
      </c>
      <c r="AO96" s="192"/>
      <c r="AP96" s="192"/>
      <c r="AQ96" s="81" t="s">
        <v>79</v>
      </c>
      <c r="AR96" s="78"/>
      <c r="AS96" s="82">
        <v>0</v>
      </c>
      <c r="AT96" s="83">
        <f>ROUND(SUM(AV96:AW96),2)</f>
        <v>0</v>
      </c>
      <c r="AU96" s="84">
        <f>'SO 02 - VON'!P117</f>
        <v>0</v>
      </c>
      <c r="AV96" s="83">
        <f>'SO 02 - VON'!J33</f>
        <v>0</v>
      </c>
      <c r="AW96" s="83">
        <f>'SO 02 - VON'!J34</f>
        <v>0</v>
      </c>
      <c r="AX96" s="83">
        <f>'SO 02 - VON'!J35</f>
        <v>0</v>
      </c>
      <c r="AY96" s="83">
        <f>'SO 02 - VON'!J36</f>
        <v>0</v>
      </c>
      <c r="AZ96" s="83">
        <f>'SO 02 - VON'!F33</f>
        <v>0</v>
      </c>
      <c r="BA96" s="83">
        <f>'SO 02 - VON'!F34</f>
        <v>0</v>
      </c>
      <c r="BB96" s="83">
        <f>'SO 02 - VON'!F35</f>
        <v>0</v>
      </c>
      <c r="BC96" s="83">
        <f>'SO 02 - VON'!F36</f>
        <v>0</v>
      </c>
      <c r="BD96" s="85">
        <f>'SO 02 - VON'!F37</f>
        <v>0</v>
      </c>
      <c r="BT96" s="86" t="s">
        <v>80</v>
      </c>
      <c r="BV96" s="86" t="s">
        <v>74</v>
      </c>
      <c r="BW96" s="86" t="s">
        <v>85</v>
      </c>
      <c r="BX96" s="86" t="s">
        <v>4</v>
      </c>
      <c r="CL96" s="86" t="s">
        <v>1</v>
      </c>
      <c r="CM96" s="86" t="s">
        <v>82</v>
      </c>
    </row>
    <row r="97" spans="1:91" s="7" customFormat="1" ht="16.5" customHeight="1">
      <c r="A97" s="77" t="s">
        <v>76</v>
      </c>
      <c r="B97" s="78"/>
      <c r="C97" s="79"/>
      <c r="D97" s="193" t="s">
        <v>86</v>
      </c>
      <c r="E97" s="193"/>
      <c r="F97" s="193"/>
      <c r="G97" s="193"/>
      <c r="H97" s="193"/>
      <c r="I97" s="80"/>
      <c r="J97" s="193" t="s">
        <v>87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1">
        <f>'SO 03 - Materiál dodávaný...'!J30</f>
        <v>4536780</v>
      </c>
      <c r="AH97" s="192"/>
      <c r="AI97" s="192"/>
      <c r="AJ97" s="192"/>
      <c r="AK97" s="192"/>
      <c r="AL97" s="192"/>
      <c r="AM97" s="192"/>
      <c r="AN97" s="191">
        <f>SUM(AG97,AT97)</f>
        <v>5489503.7999999998</v>
      </c>
      <c r="AO97" s="192"/>
      <c r="AP97" s="192"/>
      <c r="AQ97" s="81" t="s">
        <v>79</v>
      </c>
      <c r="AR97" s="78"/>
      <c r="AS97" s="87">
        <v>0</v>
      </c>
      <c r="AT97" s="88">
        <f>ROUND(SUM(AV97:AW97),2)</f>
        <v>952723.8</v>
      </c>
      <c r="AU97" s="89">
        <f>'SO 03 - Materiál dodávaný...'!P116</f>
        <v>0</v>
      </c>
      <c r="AV97" s="88">
        <f>'SO 03 - Materiál dodávaný...'!J33</f>
        <v>952723.8</v>
      </c>
      <c r="AW97" s="88">
        <f>'SO 03 - Materiál dodávaný...'!J34</f>
        <v>0</v>
      </c>
      <c r="AX97" s="88">
        <f>'SO 03 - Materiál dodávaný...'!J35</f>
        <v>0</v>
      </c>
      <c r="AY97" s="88">
        <f>'SO 03 - Materiál dodávaný...'!J36</f>
        <v>0</v>
      </c>
      <c r="AZ97" s="88">
        <f>'SO 03 - Materiál dodávaný...'!F33</f>
        <v>4536780</v>
      </c>
      <c r="BA97" s="88">
        <f>'SO 03 - Materiál dodávaný...'!F34</f>
        <v>0</v>
      </c>
      <c r="BB97" s="88">
        <f>'SO 03 - Materiál dodávaný...'!F35</f>
        <v>0</v>
      </c>
      <c r="BC97" s="88">
        <f>'SO 03 - Materiál dodávaný...'!F36</f>
        <v>0</v>
      </c>
      <c r="BD97" s="90">
        <f>'SO 03 - Materiál dodávaný...'!F37</f>
        <v>0</v>
      </c>
      <c r="BT97" s="86" t="s">
        <v>80</v>
      </c>
      <c r="BV97" s="86" t="s">
        <v>74</v>
      </c>
      <c r="BW97" s="86" t="s">
        <v>88</v>
      </c>
      <c r="BX97" s="86" t="s">
        <v>4</v>
      </c>
      <c r="CL97" s="86" t="s">
        <v>1</v>
      </c>
      <c r="CM97" s="86" t="s">
        <v>82</v>
      </c>
    </row>
    <row r="98" spans="1:91" s="2" customFormat="1" ht="30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  <row r="99" spans="1:91" s="2" customFormat="1" ht="6.95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železniční svršek'!C2" display="/"/>
    <hyperlink ref="A96" location="'SO 02 - VON'!C2" display="/"/>
    <hyperlink ref="A97" location="'SO 03 - Materiál dodávan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6"/>
  <sheetViews>
    <sheetView showGridLines="0" tabSelected="1" topLeftCell="A12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89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trati v úseku Olomouc - Moravský Beroun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91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20"/>
      <c r="G18" s="220"/>
      <c r="H18" s="220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24" t="s">
        <v>1</v>
      </c>
      <c r="F27" s="224"/>
      <c r="G27" s="224"/>
      <c r="H27" s="2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ROUND((SUM(BE119:BE345)),  2)</f>
        <v>0</v>
      </c>
      <c r="G33" s="30"/>
      <c r="H33" s="30"/>
      <c r="I33" s="98">
        <v>0.21</v>
      </c>
      <c r="J33" s="97">
        <f>ROUND(((SUM(BE119:BE345))*I33),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ROUND((SUM(BF119:BF345)),  2)</f>
        <v>0</v>
      </c>
      <c r="G34" s="30"/>
      <c r="H34" s="30"/>
      <c r="I34" s="98">
        <v>0.15</v>
      </c>
      <c r="J34" s="97">
        <f>ROUND(((SUM(BF119:BF345))*I34),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ROUND((SUM(BG119:BG345)),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ROUND((SUM(BH119:BH345)),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ROUND((SUM(BI119:BI345)),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trati v úseku Olomouc - Moravský Beroun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SO 01 - železniční svršek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93</v>
      </c>
      <c r="D94" s="99"/>
      <c r="E94" s="99"/>
      <c r="F94" s="99"/>
      <c r="G94" s="99"/>
      <c r="H94" s="99"/>
      <c r="I94" s="99"/>
      <c r="J94" s="108" t="s">
        <v>94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95</v>
      </c>
      <c r="D96" s="30"/>
      <c r="E96" s="30"/>
      <c r="F96" s="30"/>
      <c r="G96" s="30"/>
      <c r="H96" s="30"/>
      <c r="I96" s="30"/>
      <c r="J96" s="69">
        <f>J119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96</v>
      </c>
    </row>
    <row r="97" spans="1:31" s="9" customFormat="1" ht="24.95" customHeight="1">
      <c r="B97" s="110"/>
      <c r="D97" s="111" t="s">
        <v>97</v>
      </c>
      <c r="E97" s="112"/>
      <c r="F97" s="112"/>
      <c r="G97" s="112"/>
      <c r="H97" s="112"/>
      <c r="I97" s="112"/>
      <c r="J97" s="113">
        <f>J144</f>
        <v>0</v>
      </c>
      <c r="L97" s="110"/>
    </row>
    <row r="98" spans="1:31" s="10" customFormat="1" ht="19.899999999999999" customHeight="1">
      <c r="B98" s="114"/>
      <c r="D98" s="115" t="s">
        <v>98</v>
      </c>
      <c r="E98" s="116"/>
      <c r="F98" s="116"/>
      <c r="G98" s="116"/>
      <c r="H98" s="116"/>
      <c r="I98" s="116"/>
      <c r="J98" s="117">
        <f>J145</f>
        <v>0</v>
      </c>
      <c r="L98" s="114"/>
    </row>
    <row r="99" spans="1:31" s="9" customFormat="1" ht="24.95" customHeight="1">
      <c r="B99" s="110"/>
      <c r="D99" s="111" t="s">
        <v>99</v>
      </c>
      <c r="E99" s="112"/>
      <c r="F99" s="112"/>
      <c r="G99" s="112"/>
      <c r="H99" s="112"/>
      <c r="I99" s="112"/>
      <c r="J99" s="113">
        <f>J322</f>
        <v>0</v>
      </c>
      <c r="L99" s="110"/>
    </row>
    <row r="100" spans="1:31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19" t="s">
        <v>100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16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29" t="str">
        <f>E7</f>
        <v>Oprava trati v úseku Olomouc - Moravský Beroun</v>
      </c>
      <c r="F109" s="230"/>
      <c r="G109" s="230"/>
      <c r="H109" s="2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90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01" t="str">
        <f>E9</f>
        <v>SO 01 - železniční svršek</v>
      </c>
      <c r="F111" s="228"/>
      <c r="G111" s="228"/>
      <c r="H111" s="228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20</v>
      </c>
      <c r="D113" s="30"/>
      <c r="E113" s="30"/>
      <c r="F113" s="23" t="str">
        <f>F12</f>
        <v xml:space="preserve"> </v>
      </c>
      <c r="G113" s="30"/>
      <c r="H113" s="30"/>
      <c r="I113" s="25" t="s">
        <v>22</v>
      </c>
      <c r="J113" s="53">
        <f>IF(J12="","",J12)</f>
        <v>0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23</v>
      </c>
      <c r="D115" s="30"/>
      <c r="E115" s="30"/>
      <c r="F115" s="23" t="str">
        <f>E15</f>
        <v xml:space="preserve"> </v>
      </c>
      <c r="G115" s="30"/>
      <c r="H115" s="30"/>
      <c r="I115" s="25" t="s">
        <v>28</v>
      </c>
      <c r="J115" s="28" t="str">
        <f>E21</f>
        <v xml:space="preserve"> 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26</v>
      </c>
      <c r="D116" s="30"/>
      <c r="E116" s="30"/>
      <c r="F116" s="23" t="str">
        <f>IF(E18="","",E18)</f>
        <v>Vyplň údaj</v>
      </c>
      <c r="G116" s="30"/>
      <c r="H116" s="30"/>
      <c r="I116" s="25" t="s">
        <v>30</v>
      </c>
      <c r="J116" s="28" t="str">
        <f>E24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18"/>
      <c r="B118" s="119"/>
      <c r="C118" s="120" t="s">
        <v>101</v>
      </c>
      <c r="D118" s="121" t="s">
        <v>57</v>
      </c>
      <c r="E118" s="121" t="s">
        <v>53</v>
      </c>
      <c r="F118" s="121" t="s">
        <v>54</v>
      </c>
      <c r="G118" s="121" t="s">
        <v>102</v>
      </c>
      <c r="H118" s="121" t="s">
        <v>103</v>
      </c>
      <c r="I118" s="121" t="s">
        <v>104</v>
      </c>
      <c r="J118" s="122" t="s">
        <v>94</v>
      </c>
      <c r="K118" s="123" t="s">
        <v>105</v>
      </c>
      <c r="L118" s="124"/>
      <c r="M118" s="60" t="s">
        <v>1</v>
      </c>
      <c r="N118" s="61" t="s">
        <v>36</v>
      </c>
      <c r="O118" s="61" t="s">
        <v>106</v>
      </c>
      <c r="P118" s="61" t="s">
        <v>107</v>
      </c>
      <c r="Q118" s="61" t="s">
        <v>108</v>
      </c>
      <c r="R118" s="61" t="s">
        <v>109</v>
      </c>
      <c r="S118" s="61" t="s">
        <v>110</v>
      </c>
      <c r="T118" s="62" t="s">
        <v>111</v>
      </c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</row>
    <row r="119" spans="1:65" s="2" customFormat="1" ht="22.9" customHeight="1">
      <c r="A119" s="30"/>
      <c r="B119" s="31"/>
      <c r="C119" s="67" t="s">
        <v>112</v>
      </c>
      <c r="D119" s="30"/>
      <c r="E119" s="30"/>
      <c r="F119" s="30"/>
      <c r="G119" s="30"/>
      <c r="H119" s="30"/>
      <c r="I119" s="30"/>
      <c r="J119" s="125">
        <f>BK119</f>
        <v>0</v>
      </c>
      <c r="K119" s="30"/>
      <c r="L119" s="31"/>
      <c r="M119" s="63"/>
      <c r="N119" s="54"/>
      <c r="O119" s="64"/>
      <c r="P119" s="126">
        <f>P120+SUM(P121:P144)+P322</f>
        <v>0</v>
      </c>
      <c r="Q119" s="64"/>
      <c r="R119" s="126">
        <f>R120+SUM(R121:R144)+R322</f>
        <v>3569.3136</v>
      </c>
      <c r="S119" s="64"/>
      <c r="T119" s="127">
        <f>T120+SUM(T121:T144)+T322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5" t="s">
        <v>71</v>
      </c>
      <c r="AU119" s="15" t="s">
        <v>96</v>
      </c>
      <c r="BK119" s="128">
        <f>BK120+SUM(BK121:BK144)+BK322</f>
        <v>0</v>
      </c>
    </row>
    <row r="120" spans="1:65" s="2" customFormat="1" ht="14.45" customHeight="1">
      <c r="A120" s="30"/>
      <c r="B120" s="129"/>
      <c r="C120" s="130" t="s">
        <v>80</v>
      </c>
      <c r="D120" s="130" t="s">
        <v>113</v>
      </c>
      <c r="E120" s="131" t="s">
        <v>114</v>
      </c>
      <c r="F120" s="132" t="s">
        <v>115</v>
      </c>
      <c r="G120" s="133" t="s">
        <v>116</v>
      </c>
      <c r="H120" s="134">
        <v>3078.4780000000001</v>
      </c>
      <c r="I120" s="135"/>
      <c r="J120" s="136">
        <f>ROUND(I120*H120,2)</f>
        <v>0</v>
      </c>
      <c r="K120" s="137"/>
      <c r="L120" s="138"/>
      <c r="M120" s="139" t="s">
        <v>1</v>
      </c>
      <c r="N120" s="140" t="s">
        <v>37</v>
      </c>
      <c r="O120" s="56"/>
      <c r="P120" s="141">
        <f>O120*H120</f>
        <v>0</v>
      </c>
      <c r="Q120" s="141">
        <v>1</v>
      </c>
      <c r="R120" s="141">
        <f>Q120*H120</f>
        <v>3078.4780000000001</v>
      </c>
      <c r="S120" s="141">
        <v>0</v>
      </c>
      <c r="T120" s="142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3" t="s">
        <v>117</v>
      </c>
      <c r="AT120" s="143" t="s">
        <v>113</v>
      </c>
      <c r="AU120" s="143" t="s">
        <v>72</v>
      </c>
      <c r="AY120" s="15" t="s">
        <v>118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5" t="s">
        <v>80</v>
      </c>
      <c r="BK120" s="144">
        <f>ROUND(I120*H120,2)</f>
        <v>0</v>
      </c>
      <c r="BL120" s="15" t="s">
        <v>119</v>
      </c>
      <c r="BM120" s="143" t="s">
        <v>120</v>
      </c>
    </row>
    <row r="121" spans="1:65" s="2" customFormat="1">
      <c r="A121" s="30"/>
      <c r="B121" s="31"/>
      <c r="C121" s="30"/>
      <c r="D121" s="145" t="s">
        <v>121</v>
      </c>
      <c r="E121" s="30"/>
      <c r="F121" s="146" t="s">
        <v>115</v>
      </c>
      <c r="G121" s="30"/>
      <c r="H121" s="30"/>
      <c r="I121" s="147"/>
      <c r="J121" s="30"/>
      <c r="K121" s="30"/>
      <c r="L121" s="31"/>
      <c r="M121" s="148"/>
      <c r="N121" s="149"/>
      <c r="O121" s="56"/>
      <c r="P121" s="56"/>
      <c r="Q121" s="56"/>
      <c r="R121" s="56"/>
      <c r="S121" s="56"/>
      <c r="T121" s="57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121</v>
      </c>
      <c r="AU121" s="15" t="s">
        <v>72</v>
      </c>
    </row>
    <row r="122" spans="1:65" s="12" customFormat="1" ht="22.5">
      <c r="B122" s="150"/>
      <c r="D122" s="145" t="s">
        <v>122</v>
      </c>
      <c r="E122" s="151" t="s">
        <v>1</v>
      </c>
      <c r="F122" s="152" t="s">
        <v>123</v>
      </c>
      <c r="H122" s="153">
        <v>3078.4780000000001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1" t="s">
        <v>122</v>
      </c>
      <c r="AU122" s="151" t="s">
        <v>72</v>
      </c>
      <c r="AV122" s="12" t="s">
        <v>82</v>
      </c>
      <c r="AW122" s="12" t="s">
        <v>29</v>
      </c>
      <c r="AX122" s="12" t="s">
        <v>80</v>
      </c>
      <c r="AY122" s="151" t="s">
        <v>118</v>
      </c>
    </row>
    <row r="123" spans="1:65" s="2" customFormat="1" ht="14.45" customHeight="1">
      <c r="A123" s="30"/>
      <c r="B123" s="129"/>
      <c r="C123" s="130" t="s">
        <v>82</v>
      </c>
      <c r="D123" s="130" t="s">
        <v>113</v>
      </c>
      <c r="E123" s="131" t="s">
        <v>124</v>
      </c>
      <c r="F123" s="132" t="s">
        <v>125</v>
      </c>
      <c r="G123" s="133" t="s">
        <v>126</v>
      </c>
      <c r="H123" s="134">
        <v>42.6</v>
      </c>
      <c r="I123" s="135"/>
      <c r="J123" s="136">
        <f>ROUND(I123*H123,2)</f>
        <v>0</v>
      </c>
      <c r="K123" s="137"/>
      <c r="L123" s="138"/>
      <c r="M123" s="139" t="s">
        <v>1</v>
      </c>
      <c r="N123" s="140" t="s">
        <v>37</v>
      </c>
      <c r="O123" s="56"/>
      <c r="P123" s="141">
        <f>O123*H123</f>
        <v>0</v>
      </c>
      <c r="Q123" s="141">
        <v>2.4289999999999998</v>
      </c>
      <c r="R123" s="141">
        <f>Q123*H123</f>
        <v>103.47539999999999</v>
      </c>
      <c r="S123" s="141">
        <v>0</v>
      </c>
      <c r="T123" s="14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117</v>
      </c>
      <c r="AT123" s="143" t="s">
        <v>113</v>
      </c>
      <c r="AU123" s="143" t="s">
        <v>72</v>
      </c>
      <c r="AY123" s="15" t="s">
        <v>118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80</v>
      </c>
      <c r="BK123" s="144">
        <f>ROUND(I123*H123,2)</f>
        <v>0</v>
      </c>
      <c r="BL123" s="15" t="s">
        <v>119</v>
      </c>
      <c r="BM123" s="143" t="s">
        <v>127</v>
      </c>
    </row>
    <row r="124" spans="1:65" s="2" customFormat="1">
      <c r="A124" s="30"/>
      <c r="B124" s="31"/>
      <c r="C124" s="30"/>
      <c r="D124" s="145" t="s">
        <v>121</v>
      </c>
      <c r="E124" s="30"/>
      <c r="F124" s="146" t="s">
        <v>125</v>
      </c>
      <c r="G124" s="30"/>
      <c r="H124" s="30"/>
      <c r="I124" s="147"/>
      <c r="J124" s="30"/>
      <c r="K124" s="30"/>
      <c r="L124" s="31"/>
      <c r="M124" s="148"/>
      <c r="N124" s="14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121</v>
      </c>
      <c r="AU124" s="15" t="s">
        <v>72</v>
      </c>
    </row>
    <row r="125" spans="1:65" s="12" customFormat="1">
      <c r="B125" s="150"/>
      <c r="D125" s="145" t="s">
        <v>122</v>
      </c>
      <c r="E125" s="151" t="s">
        <v>1</v>
      </c>
      <c r="F125" s="152" t="s">
        <v>128</v>
      </c>
      <c r="H125" s="153">
        <v>42.6</v>
      </c>
      <c r="I125" s="154"/>
      <c r="L125" s="150"/>
      <c r="M125" s="155"/>
      <c r="N125" s="156"/>
      <c r="O125" s="156"/>
      <c r="P125" s="156"/>
      <c r="Q125" s="156"/>
      <c r="R125" s="156"/>
      <c r="S125" s="156"/>
      <c r="T125" s="157"/>
      <c r="AT125" s="151" t="s">
        <v>122</v>
      </c>
      <c r="AU125" s="151" t="s">
        <v>72</v>
      </c>
      <c r="AV125" s="12" t="s">
        <v>82</v>
      </c>
      <c r="AW125" s="12" t="s">
        <v>29</v>
      </c>
      <c r="AX125" s="12" t="s">
        <v>80</v>
      </c>
      <c r="AY125" s="151" t="s">
        <v>118</v>
      </c>
    </row>
    <row r="126" spans="1:65" s="2" customFormat="1" ht="14.45" customHeight="1">
      <c r="A126" s="30"/>
      <c r="B126" s="129"/>
      <c r="C126" s="130" t="s">
        <v>129</v>
      </c>
      <c r="D126" s="130" t="s">
        <v>113</v>
      </c>
      <c r="E126" s="131" t="s">
        <v>130</v>
      </c>
      <c r="F126" s="132" t="s">
        <v>131</v>
      </c>
      <c r="G126" s="133" t="s">
        <v>116</v>
      </c>
      <c r="H126" s="134">
        <v>121.32</v>
      </c>
      <c r="I126" s="135"/>
      <c r="J126" s="136">
        <f>ROUND(I126*H126,2)</f>
        <v>0</v>
      </c>
      <c r="K126" s="137"/>
      <c r="L126" s="138"/>
      <c r="M126" s="139" t="s">
        <v>1</v>
      </c>
      <c r="N126" s="140" t="s">
        <v>37</v>
      </c>
      <c r="O126" s="56"/>
      <c r="P126" s="141">
        <f>O126*H126</f>
        <v>0</v>
      </c>
      <c r="Q126" s="141">
        <v>1</v>
      </c>
      <c r="R126" s="141">
        <f>Q126*H126</f>
        <v>121.32</v>
      </c>
      <c r="S126" s="141">
        <v>0</v>
      </c>
      <c r="T126" s="14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3" t="s">
        <v>117</v>
      </c>
      <c r="AT126" s="143" t="s">
        <v>113</v>
      </c>
      <c r="AU126" s="143" t="s">
        <v>72</v>
      </c>
      <c r="AY126" s="15" t="s">
        <v>118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80</v>
      </c>
      <c r="BK126" s="144">
        <f>ROUND(I126*H126,2)</f>
        <v>0</v>
      </c>
      <c r="BL126" s="15" t="s">
        <v>119</v>
      </c>
      <c r="BM126" s="143" t="s">
        <v>132</v>
      </c>
    </row>
    <row r="127" spans="1:65" s="2" customFormat="1">
      <c r="A127" s="30"/>
      <c r="B127" s="31"/>
      <c r="C127" s="30"/>
      <c r="D127" s="145" t="s">
        <v>121</v>
      </c>
      <c r="E127" s="30"/>
      <c r="F127" s="146" t="s">
        <v>131</v>
      </c>
      <c r="G127" s="30"/>
      <c r="H127" s="30"/>
      <c r="I127" s="147"/>
      <c r="J127" s="30"/>
      <c r="K127" s="30"/>
      <c r="L127" s="31"/>
      <c r="M127" s="148"/>
      <c r="N127" s="149"/>
      <c r="O127" s="56"/>
      <c r="P127" s="56"/>
      <c r="Q127" s="56"/>
      <c r="R127" s="56"/>
      <c r="S127" s="56"/>
      <c r="T127" s="57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5" t="s">
        <v>121</v>
      </c>
      <c r="AU127" s="15" t="s">
        <v>72</v>
      </c>
    </row>
    <row r="128" spans="1:65" s="12" customFormat="1">
      <c r="B128" s="150"/>
      <c r="D128" s="145" t="s">
        <v>122</v>
      </c>
      <c r="E128" s="151" t="s">
        <v>1</v>
      </c>
      <c r="F128" s="152" t="s">
        <v>133</v>
      </c>
      <c r="H128" s="153">
        <v>121.32</v>
      </c>
      <c r="I128" s="154"/>
      <c r="L128" s="150"/>
      <c r="M128" s="155"/>
      <c r="N128" s="156"/>
      <c r="O128" s="156"/>
      <c r="P128" s="156"/>
      <c r="Q128" s="156"/>
      <c r="R128" s="156"/>
      <c r="S128" s="156"/>
      <c r="T128" s="157"/>
      <c r="AT128" s="151" t="s">
        <v>122</v>
      </c>
      <c r="AU128" s="151" t="s">
        <v>72</v>
      </c>
      <c r="AV128" s="12" t="s">
        <v>82</v>
      </c>
      <c r="AW128" s="12" t="s">
        <v>29</v>
      </c>
      <c r="AX128" s="12" t="s">
        <v>80</v>
      </c>
      <c r="AY128" s="151" t="s">
        <v>118</v>
      </c>
    </row>
    <row r="129" spans="1:65" s="2" customFormat="1" ht="24.2" customHeight="1">
      <c r="A129" s="30"/>
      <c r="B129" s="129"/>
      <c r="C129" s="130" t="s">
        <v>119</v>
      </c>
      <c r="D129" s="130" t="s">
        <v>113</v>
      </c>
      <c r="E129" s="131" t="s">
        <v>134</v>
      </c>
      <c r="F129" s="132" t="s">
        <v>135</v>
      </c>
      <c r="G129" s="133" t="s">
        <v>136</v>
      </c>
      <c r="H129" s="134">
        <v>10.8</v>
      </c>
      <c r="I129" s="135"/>
      <c r="J129" s="136">
        <f>ROUND(I129*H129,2)</f>
        <v>0</v>
      </c>
      <c r="K129" s="137"/>
      <c r="L129" s="138"/>
      <c r="M129" s="139" t="s">
        <v>1</v>
      </c>
      <c r="N129" s="140" t="s">
        <v>37</v>
      </c>
      <c r="O129" s="56"/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3" t="s">
        <v>117</v>
      </c>
      <c r="AT129" s="143" t="s">
        <v>113</v>
      </c>
      <c r="AU129" s="143" t="s">
        <v>72</v>
      </c>
      <c r="AY129" s="15" t="s">
        <v>118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80</v>
      </c>
      <c r="BK129" s="144">
        <f>ROUND(I129*H129,2)</f>
        <v>0</v>
      </c>
      <c r="BL129" s="15" t="s">
        <v>119</v>
      </c>
      <c r="BM129" s="143" t="s">
        <v>137</v>
      </c>
    </row>
    <row r="130" spans="1:65" s="2" customFormat="1" ht="19.5">
      <c r="A130" s="30"/>
      <c r="B130" s="31"/>
      <c r="C130" s="30"/>
      <c r="D130" s="145" t="s">
        <v>121</v>
      </c>
      <c r="E130" s="30"/>
      <c r="F130" s="146" t="s">
        <v>135</v>
      </c>
      <c r="G130" s="30"/>
      <c r="H130" s="30"/>
      <c r="I130" s="147"/>
      <c r="J130" s="30"/>
      <c r="K130" s="30"/>
      <c r="L130" s="31"/>
      <c r="M130" s="148"/>
      <c r="N130" s="149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121</v>
      </c>
      <c r="AU130" s="15" t="s">
        <v>72</v>
      </c>
    </row>
    <row r="131" spans="1:65" s="12" customFormat="1">
      <c r="B131" s="150"/>
      <c r="D131" s="145" t="s">
        <v>122</v>
      </c>
      <c r="E131" s="151" t="s">
        <v>1</v>
      </c>
      <c r="F131" s="152" t="s">
        <v>138</v>
      </c>
      <c r="H131" s="153">
        <v>10.8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1" t="s">
        <v>122</v>
      </c>
      <c r="AU131" s="151" t="s">
        <v>72</v>
      </c>
      <c r="AV131" s="12" t="s">
        <v>82</v>
      </c>
      <c r="AW131" s="12" t="s">
        <v>29</v>
      </c>
      <c r="AX131" s="12" t="s">
        <v>80</v>
      </c>
      <c r="AY131" s="151" t="s">
        <v>118</v>
      </c>
    </row>
    <row r="132" spans="1:65" s="2" customFormat="1" ht="14.45" customHeight="1">
      <c r="A132" s="30"/>
      <c r="B132" s="129"/>
      <c r="C132" s="130" t="s">
        <v>139</v>
      </c>
      <c r="D132" s="130" t="s">
        <v>113</v>
      </c>
      <c r="E132" s="131" t="s">
        <v>140</v>
      </c>
      <c r="F132" s="132" t="s">
        <v>141</v>
      </c>
      <c r="G132" s="133" t="s">
        <v>142</v>
      </c>
      <c r="H132" s="134">
        <v>16</v>
      </c>
      <c r="I132" s="135"/>
      <c r="J132" s="136">
        <f>ROUND(I132*H132,2)</f>
        <v>0</v>
      </c>
      <c r="K132" s="137"/>
      <c r="L132" s="138"/>
      <c r="M132" s="139" t="s">
        <v>1</v>
      </c>
      <c r="N132" s="140" t="s">
        <v>37</v>
      </c>
      <c r="O132" s="56"/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117</v>
      </c>
      <c r="AT132" s="143" t="s">
        <v>113</v>
      </c>
      <c r="AU132" s="143" t="s">
        <v>72</v>
      </c>
      <c r="AY132" s="15" t="s">
        <v>118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0</v>
      </c>
      <c r="BL132" s="15" t="s">
        <v>119</v>
      </c>
      <c r="BM132" s="143" t="s">
        <v>143</v>
      </c>
    </row>
    <row r="133" spans="1:65" s="2" customFormat="1">
      <c r="A133" s="30"/>
      <c r="B133" s="31"/>
      <c r="C133" s="30"/>
      <c r="D133" s="145" t="s">
        <v>121</v>
      </c>
      <c r="E133" s="30"/>
      <c r="F133" s="146" t="s">
        <v>141</v>
      </c>
      <c r="G133" s="30"/>
      <c r="H133" s="30"/>
      <c r="I133" s="147"/>
      <c r="J133" s="30"/>
      <c r="K133" s="30"/>
      <c r="L133" s="31"/>
      <c r="M133" s="148"/>
      <c r="N133" s="14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121</v>
      </c>
      <c r="AU133" s="15" t="s">
        <v>72</v>
      </c>
    </row>
    <row r="134" spans="1:65" s="2" customFormat="1" ht="14.45" customHeight="1">
      <c r="A134" s="30"/>
      <c r="B134" s="129"/>
      <c r="C134" s="130" t="s">
        <v>144</v>
      </c>
      <c r="D134" s="130" t="s">
        <v>113</v>
      </c>
      <c r="E134" s="131" t="s">
        <v>145</v>
      </c>
      <c r="F134" s="132" t="s">
        <v>146</v>
      </c>
      <c r="G134" s="133" t="s">
        <v>142</v>
      </c>
      <c r="H134" s="134">
        <v>16</v>
      </c>
      <c r="I134" s="135"/>
      <c r="J134" s="136">
        <f>ROUND(I134*H134,2)</f>
        <v>0</v>
      </c>
      <c r="K134" s="137"/>
      <c r="L134" s="138"/>
      <c r="M134" s="139" t="s">
        <v>1</v>
      </c>
      <c r="N134" s="140" t="s">
        <v>37</v>
      </c>
      <c r="O134" s="56"/>
      <c r="P134" s="141">
        <f>O134*H134</f>
        <v>0</v>
      </c>
      <c r="Q134" s="141">
        <v>0.17</v>
      </c>
      <c r="R134" s="141">
        <f>Q134*H134</f>
        <v>2.72</v>
      </c>
      <c r="S134" s="141">
        <v>0</v>
      </c>
      <c r="T134" s="14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117</v>
      </c>
      <c r="AT134" s="143" t="s">
        <v>113</v>
      </c>
      <c r="AU134" s="143" t="s">
        <v>72</v>
      </c>
      <c r="AY134" s="15" t="s">
        <v>118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80</v>
      </c>
      <c r="BK134" s="144">
        <f>ROUND(I134*H134,2)</f>
        <v>0</v>
      </c>
      <c r="BL134" s="15" t="s">
        <v>119</v>
      </c>
      <c r="BM134" s="143" t="s">
        <v>147</v>
      </c>
    </row>
    <row r="135" spans="1:65" s="2" customFormat="1">
      <c r="A135" s="30"/>
      <c r="B135" s="31"/>
      <c r="C135" s="30"/>
      <c r="D135" s="145" t="s">
        <v>121</v>
      </c>
      <c r="E135" s="30"/>
      <c r="F135" s="146" t="s">
        <v>146</v>
      </c>
      <c r="G135" s="30"/>
      <c r="H135" s="30"/>
      <c r="I135" s="147"/>
      <c r="J135" s="30"/>
      <c r="K135" s="30"/>
      <c r="L135" s="31"/>
      <c r="M135" s="148"/>
      <c r="N135" s="149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121</v>
      </c>
      <c r="AU135" s="15" t="s">
        <v>72</v>
      </c>
    </row>
    <row r="136" spans="1:65" s="2" customFormat="1" ht="14.45" customHeight="1">
      <c r="A136" s="30"/>
      <c r="B136" s="129"/>
      <c r="C136" s="130" t="s">
        <v>148</v>
      </c>
      <c r="D136" s="130" t="s">
        <v>113</v>
      </c>
      <c r="E136" s="131" t="s">
        <v>149</v>
      </c>
      <c r="F136" s="132" t="s">
        <v>150</v>
      </c>
      <c r="G136" s="133" t="s">
        <v>142</v>
      </c>
      <c r="H136" s="134">
        <v>16</v>
      </c>
      <c r="I136" s="135"/>
      <c r="J136" s="136">
        <f>ROUND(I136*H136,2)</f>
        <v>0</v>
      </c>
      <c r="K136" s="137"/>
      <c r="L136" s="138"/>
      <c r="M136" s="139" t="s">
        <v>1</v>
      </c>
      <c r="N136" s="140" t="s">
        <v>37</v>
      </c>
      <c r="O136" s="56"/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3" t="s">
        <v>117</v>
      </c>
      <c r="AT136" s="143" t="s">
        <v>113</v>
      </c>
      <c r="AU136" s="143" t="s">
        <v>72</v>
      </c>
      <c r="AY136" s="15" t="s">
        <v>118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80</v>
      </c>
      <c r="BK136" s="144">
        <f>ROUND(I136*H136,2)</f>
        <v>0</v>
      </c>
      <c r="BL136" s="15" t="s">
        <v>119</v>
      </c>
      <c r="BM136" s="143" t="s">
        <v>151</v>
      </c>
    </row>
    <row r="137" spans="1:65" s="2" customFormat="1">
      <c r="A137" s="30"/>
      <c r="B137" s="31"/>
      <c r="C137" s="30"/>
      <c r="D137" s="145" t="s">
        <v>121</v>
      </c>
      <c r="E137" s="30"/>
      <c r="F137" s="146" t="s">
        <v>150</v>
      </c>
      <c r="G137" s="30"/>
      <c r="H137" s="30"/>
      <c r="I137" s="147"/>
      <c r="J137" s="30"/>
      <c r="K137" s="30"/>
      <c r="L137" s="31"/>
      <c r="M137" s="148"/>
      <c r="N137" s="149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121</v>
      </c>
      <c r="AU137" s="15" t="s">
        <v>72</v>
      </c>
    </row>
    <row r="138" spans="1:65" s="2" customFormat="1" ht="24.2" customHeight="1">
      <c r="A138" s="30"/>
      <c r="B138" s="129"/>
      <c r="C138" s="130" t="s">
        <v>117</v>
      </c>
      <c r="D138" s="130" t="s">
        <v>113</v>
      </c>
      <c r="E138" s="131" t="s">
        <v>152</v>
      </c>
      <c r="F138" s="132" t="s">
        <v>153</v>
      </c>
      <c r="G138" s="133" t="s">
        <v>142</v>
      </c>
      <c r="H138" s="134">
        <v>40</v>
      </c>
      <c r="I138" s="135"/>
      <c r="J138" s="136">
        <f>ROUND(I138*H138,2)</f>
        <v>0</v>
      </c>
      <c r="K138" s="137"/>
      <c r="L138" s="138"/>
      <c r="M138" s="139" t="s">
        <v>1</v>
      </c>
      <c r="N138" s="140" t="s">
        <v>37</v>
      </c>
      <c r="O138" s="56"/>
      <c r="P138" s="141">
        <f>O138*H138</f>
        <v>0</v>
      </c>
      <c r="Q138" s="141">
        <v>1.23E-3</v>
      </c>
      <c r="R138" s="141">
        <f>Q138*H138</f>
        <v>4.9200000000000001E-2</v>
      </c>
      <c r="S138" s="141">
        <v>0</v>
      </c>
      <c r="T138" s="14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3" t="s">
        <v>117</v>
      </c>
      <c r="AT138" s="143" t="s">
        <v>113</v>
      </c>
      <c r="AU138" s="143" t="s">
        <v>72</v>
      </c>
      <c r="AY138" s="15" t="s">
        <v>118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80</v>
      </c>
      <c r="BK138" s="144">
        <f>ROUND(I138*H138,2)</f>
        <v>0</v>
      </c>
      <c r="BL138" s="15" t="s">
        <v>119</v>
      </c>
      <c r="BM138" s="143" t="s">
        <v>154</v>
      </c>
    </row>
    <row r="139" spans="1:65" s="2" customFormat="1" ht="19.5">
      <c r="A139" s="30"/>
      <c r="B139" s="31"/>
      <c r="C139" s="30"/>
      <c r="D139" s="145" t="s">
        <v>121</v>
      </c>
      <c r="E139" s="30"/>
      <c r="F139" s="146" t="s">
        <v>153</v>
      </c>
      <c r="G139" s="30"/>
      <c r="H139" s="30"/>
      <c r="I139" s="147"/>
      <c r="J139" s="30"/>
      <c r="K139" s="30"/>
      <c r="L139" s="31"/>
      <c r="M139" s="148"/>
      <c r="N139" s="149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121</v>
      </c>
      <c r="AU139" s="15" t="s">
        <v>72</v>
      </c>
    </row>
    <row r="140" spans="1:65" s="12" customFormat="1">
      <c r="B140" s="150"/>
      <c r="D140" s="145" t="s">
        <v>122</v>
      </c>
      <c r="E140" s="151" t="s">
        <v>1</v>
      </c>
      <c r="F140" s="152" t="s">
        <v>155</v>
      </c>
      <c r="H140" s="153">
        <v>40</v>
      </c>
      <c r="I140" s="154"/>
      <c r="L140" s="150"/>
      <c r="M140" s="155"/>
      <c r="N140" s="156"/>
      <c r="O140" s="156"/>
      <c r="P140" s="156"/>
      <c r="Q140" s="156"/>
      <c r="R140" s="156"/>
      <c r="S140" s="156"/>
      <c r="T140" s="157"/>
      <c r="AT140" s="151" t="s">
        <v>122</v>
      </c>
      <c r="AU140" s="151" t="s">
        <v>72</v>
      </c>
      <c r="AV140" s="12" t="s">
        <v>82</v>
      </c>
      <c r="AW140" s="12" t="s">
        <v>29</v>
      </c>
      <c r="AX140" s="12" t="s">
        <v>80</v>
      </c>
      <c r="AY140" s="151" t="s">
        <v>118</v>
      </c>
    </row>
    <row r="141" spans="1:65" s="2" customFormat="1" ht="24.2" customHeight="1">
      <c r="A141" s="30"/>
      <c r="B141" s="129"/>
      <c r="C141" s="130" t="s">
        <v>156</v>
      </c>
      <c r="D141" s="130" t="s">
        <v>113</v>
      </c>
      <c r="E141" s="131" t="s">
        <v>157</v>
      </c>
      <c r="F141" s="132" t="s">
        <v>158</v>
      </c>
      <c r="G141" s="133" t="s">
        <v>142</v>
      </c>
      <c r="H141" s="134">
        <v>40</v>
      </c>
      <c r="I141" s="135"/>
      <c r="J141" s="136">
        <f>ROUND(I141*H141,2)</f>
        <v>0</v>
      </c>
      <c r="K141" s="137"/>
      <c r="L141" s="138"/>
      <c r="M141" s="139" t="s">
        <v>1</v>
      </c>
      <c r="N141" s="140" t="s">
        <v>37</v>
      </c>
      <c r="O141" s="56"/>
      <c r="P141" s="141">
        <f>O141*H141</f>
        <v>0</v>
      </c>
      <c r="Q141" s="141">
        <v>1.0499999999999999E-3</v>
      </c>
      <c r="R141" s="141">
        <f>Q141*H141</f>
        <v>4.1999999999999996E-2</v>
      </c>
      <c r="S141" s="141">
        <v>0</v>
      </c>
      <c r="T141" s="14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3" t="s">
        <v>117</v>
      </c>
      <c r="AT141" s="143" t="s">
        <v>113</v>
      </c>
      <c r="AU141" s="143" t="s">
        <v>72</v>
      </c>
      <c r="AY141" s="15" t="s">
        <v>118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80</v>
      </c>
      <c r="BK141" s="144">
        <f>ROUND(I141*H141,2)</f>
        <v>0</v>
      </c>
      <c r="BL141" s="15" t="s">
        <v>119</v>
      </c>
      <c r="BM141" s="143" t="s">
        <v>159</v>
      </c>
    </row>
    <row r="142" spans="1:65" s="2" customFormat="1" ht="19.5">
      <c r="A142" s="30"/>
      <c r="B142" s="31"/>
      <c r="C142" s="30"/>
      <c r="D142" s="145" t="s">
        <v>121</v>
      </c>
      <c r="E142" s="30"/>
      <c r="F142" s="146" t="s">
        <v>158</v>
      </c>
      <c r="G142" s="30"/>
      <c r="H142" s="30"/>
      <c r="I142" s="147"/>
      <c r="J142" s="30"/>
      <c r="K142" s="30"/>
      <c r="L142" s="31"/>
      <c r="M142" s="148"/>
      <c r="N142" s="149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121</v>
      </c>
      <c r="AU142" s="15" t="s">
        <v>72</v>
      </c>
    </row>
    <row r="143" spans="1:65" s="12" customFormat="1">
      <c r="B143" s="150"/>
      <c r="D143" s="145" t="s">
        <v>122</v>
      </c>
      <c r="E143" s="151" t="s">
        <v>1</v>
      </c>
      <c r="F143" s="152" t="s">
        <v>155</v>
      </c>
      <c r="H143" s="153">
        <v>40</v>
      </c>
      <c r="I143" s="154"/>
      <c r="L143" s="150"/>
      <c r="M143" s="155"/>
      <c r="N143" s="156"/>
      <c r="O143" s="156"/>
      <c r="P143" s="156"/>
      <c r="Q143" s="156"/>
      <c r="R143" s="156"/>
      <c r="S143" s="156"/>
      <c r="T143" s="157"/>
      <c r="AT143" s="151" t="s">
        <v>122</v>
      </c>
      <c r="AU143" s="151" t="s">
        <v>72</v>
      </c>
      <c r="AV143" s="12" t="s">
        <v>82</v>
      </c>
      <c r="AW143" s="12" t="s">
        <v>29</v>
      </c>
      <c r="AX143" s="12" t="s">
        <v>80</v>
      </c>
      <c r="AY143" s="151" t="s">
        <v>118</v>
      </c>
    </row>
    <row r="144" spans="1:65" s="13" customFormat="1" ht="25.9" customHeight="1">
      <c r="B144" s="158"/>
      <c r="D144" s="159" t="s">
        <v>71</v>
      </c>
      <c r="E144" s="160" t="s">
        <v>160</v>
      </c>
      <c r="F144" s="160" t="s">
        <v>161</v>
      </c>
      <c r="I144" s="161"/>
      <c r="J144" s="162">
        <f>BK144</f>
        <v>0</v>
      </c>
      <c r="L144" s="158"/>
      <c r="M144" s="163"/>
      <c r="N144" s="164"/>
      <c r="O144" s="164"/>
      <c r="P144" s="165">
        <f>P145</f>
        <v>0</v>
      </c>
      <c r="Q144" s="164"/>
      <c r="R144" s="165">
        <f>R145</f>
        <v>263.22900000000004</v>
      </c>
      <c r="S144" s="164"/>
      <c r="T144" s="166">
        <f>T145</f>
        <v>0</v>
      </c>
      <c r="AR144" s="159" t="s">
        <v>80</v>
      </c>
      <c r="AT144" s="167" t="s">
        <v>71</v>
      </c>
      <c r="AU144" s="167" t="s">
        <v>72</v>
      </c>
      <c r="AY144" s="159" t="s">
        <v>118</v>
      </c>
      <c r="BK144" s="168">
        <f>BK145</f>
        <v>0</v>
      </c>
    </row>
    <row r="145" spans="1:65" s="13" customFormat="1" ht="22.9" customHeight="1">
      <c r="B145" s="158"/>
      <c r="D145" s="159" t="s">
        <v>71</v>
      </c>
      <c r="E145" s="169" t="s">
        <v>139</v>
      </c>
      <c r="F145" s="169" t="s">
        <v>162</v>
      </c>
      <c r="I145" s="161"/>
      <c r="J145" s="170">
        <f>BK145</f>
        <v>0</v>
      </c>
      <c r="L145" s="158"/>
      <c r="M145" s="163"/>
      <c r="N145" s="164"/>
      <c r="O145" s="164"/>
      <c r="P145" s="165">
        <f>SUM(P146:P321)</f>
        <v>0</v>
      </c>
      <c r="Q145" s="164"/>
      <c r="R145" s="165">
        <f>SUM(R146:R321)</f>
        <v>263.22900000000004</v>
      </c>
      <c r="S145" s="164"/>
      <c r="T145" s="166">
        <f>SUM(T146:T321)</f>
        <v>0</v>
      </c>
      <c r="AR145" s="159" t="s">
        <v>80</v>
      </c>
      <c r="AT145" s="167" t="s">
        <v>71</v>
      </c>
      <c r="AU145" s="167" t="s">
        <v>80</v>
      </c>
      <c r="AY145" s="159" t="s">
        <v>118</v>
      </c>
      <c r="BK145" s="168">
        <f>SUM(BK146:BK321)</f>
        <v>0</v>
      </c>
    </row>
    <row r="146" spans="1:65" s="2" customFormat="1" ht="24.2" customHeight="1">
      <c r="A146" s="30"/>
      <c r="B146" s="129"/>
      <c r="C146" s="171" t="s">
        <v>163</v>
      </c>
      <c r="D146" s="171" t="s">
        <v>164</v>
      </c>
      <c r="E146" s="172" t="s">
        <v>165</v>
      </c>
      <c r="F146" s="173" t="s">
        <v>166</v>
      </c>
      <c r="G146" s="174" t="s">
        <v>167</v>
      </c>
      <c r="H146" s="175">
        <v>1348</v>
      </c>
      <c r="I146" s="176"/>
      <c r="J146" s="177">
        <f>ROUND(I146*H146,2)</f>
        <v>0</v>
      </c>
      <c r="K146" s="178"/>
      <c r="L146" s="31"/>
      <c r="M146" s="179" t="s">
        <v>1</v>
      </c>
      <c r="N146" s="180" t="s">
        <v>37</v>
      </c>
      <c r="O146" s="56"/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3" t="s">
        <v>119</v>
      </c>
      <c r="AT146" s="143" t="s">
        <v>164</v>
      </c>
      <c r="AU146" s="143" t="s">
        <v>82</v>
      </c>
      <c r="AY146" s="15" t="s">
        <v>118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80</v>
      </c>
      <c r="BK146" s="144">
        <f>ROUND(I146*H146,2)</f>
        <v>0</v>
      </c>
      <c r="BL146" s="15" t="s">
        <v>119</v>
      </c>
      <c r="BM146" s="143" t="s">
        <v>168</v>
      </c>
    </row>
    <row r="147" spans="1:65" s="2" customFormat="1" ht="48.75">
      <c r="A147" s="30"/>
      <c r="B147" s="31"/>
      <c r="C147" s="30"/>
      <c r="D147" s="145" t="s">
        <v>121</v>
      </c>
      <c r="E147" s="30"/>
      <c r="F147" s="146" t="s">
        <v>169</v>
      </c>
      <c r="G147" s="30"/>
      <c r="H147" s="30"/>
      <c r="I147" s="147"/>
      <c r="J147" s="30"/>
      <c r="K147" s="30"/>
      <c r="L147" s="31"/>
      <c r="M147" s="148"/>
      <c r="N147" s="149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5" t="s">
        <v>121</v>
      </c>
      <c r="AU147" s="15" t="s">
        <v>82</v>
      </c>
    </row>
    <row r="148" spans="1:65" s="12" customFormat="1">
      <c r="B148" s="150"/>
      <c r="D148" s="145" t="s">
        <v>122</v>
      </c>
      <c r="E148" s="151" t="s">
        <v>1</v>
      </c>
      <c r="F148" s="152" t="s">
        <v>170</v>
      </c>
      <c r="H148" s="153">
        <v>1348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1" t="s">
        <v>122</v>
      </c>
      <c r="AU148" s="151" t="s">
        <v>82</v>
      </c>
      <c r="AV148" s="12" t="s">
        <v>82</v>
      </c>
      <c r="AW148" s="12" t="s">
        <v>29</v>
      </c>
      <c r="AX148" s="12" t="s">
        <v>80</v>
      </c>
      <c r="AY148" s="151" t="s">
        <v>118</v>
      </c>
    </row>
    <row r="149" spans="1:65" s="2" customFormat="1" ht="14.45" customHeight="1">
      <c r="A149" s="30"/>
      <c r="B149" s="129"/>
      <c r="C149" s="171" t="s">
        <v>171</v>
      </c>
      <c r="D149" s="171" t="s">
        <v>164</v>
      </c>
      <c r="E149" s="172" t="s">
        <v>172</v>
      </c>
      <c r="F149" s="173" t="s">
        <v>173</v>
      </c>
      <c r="G149" s="174" t="s">
        <v>126</v>
      </c>
      <c r="H149" s="175">
        <v>67.400000000000006</v>
      </c>
      <c r="I149" s="176"/>
      <c r="J149" s="177">
        <f>ROUND(I149*H149,2)</f>
        <v>0</v>
      </c>
      <c r="K149" s="178"/>
      <c r="L149" s="31"/>
      <c r="M149" s="179" t="s">
        <v>1</v>
      </c>
      <c r="N149" s="180" t="s">
        <v>37</v>
      </c>
      <c r="O149" s="56"/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3" t="s">
        <v>119</v>
      </c>
      <c r="AT149" s="143" t="s">
        <v>164</v>
      </c>
      <c r="AU149" s="143" t="s">
        <v>82</v>
      </c>
      <c r="AY149" s="15" t="s">
        <v>118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80</v>
      </c>
      <c r="BK149" s="144">
        <f>ROUND(I149*H149,2)</f>
        <v>0</v>
      </c>
      <c r="BL149" s="15" t="s">
        <v>119</v>
      </c>
      <c r="BM149" s="143" t="s">
        <v>174</v>
      </c>
    </row>
    <row r="150" spans="1:65" s="2" customFormat="1" ht="48.75">
      <c r="A150" s="30"/>
      <c r="B150" s="31"/>
      <c r="C150" s="30"/>
      <c r="D150" s="145" t="s">
        <v>121</v>
      </c>
      <c r="E150" s="30"/>
      <c r="F150" s="146" t="s">
        <v>175</v>
      </c>
      <c r="G150" s="30"/>
      <c r="H150" s="30"/>
      <c r="I150" s="147"/>
      <c r="J150" s="30"/>
      <c r="K150" s="30"/>
      <c r="L150" s="31"/>
      <c r="M150" s="148"/>
      <c r="N150" s="149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121</v>
      </c>
      <c r="AU150" s="15" t="s">
        <v>82</v>
      </c>
    </row>
    <row r="151" spans="1:65" s="12" customFormat="1">
      <c r="B151" s="150"/>
      <c r="D151" s="145" t="s">
        <v>122</v>
      </c>
      <c r="E151" s="151" t="s">
        <v>1</v>
      </c>
      <c r="F151" s="152" t="s">
        <v>176</v>
      </c>
      <c r="H151" s="153">
        <v>67.400000000000006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1" t="s">
        <v>122</v>
      </c>
      <c r="AU151" s="151" t="s">
        <v>82</v>
      </c>
      <c r="AV151" s="12" t="s">
        <v>82</v>
      </c>
      <c r="AW151" s="12" t="s">
        <v>29</v>
      </c>
      <c r="AX151" s="12" t="s">
        <v>80</v>
      </c>
      <c r="AY151" s="151" t="s">
        <v>118</v>
      </c>
    </row>
    <row r="152" spans="1:65" s="2" customFormat="1" ht="24.2" customHeight="1">
      <c r="A152" s="30"/>
      <c r="B152" s="129"/>
      <c r="C152" s="171" t="s">
        <v>177</v>
      </c>
      <c r="D152" s="171" t="s">
        <v>164</v>
      </c>
      <c r="E152" s="172" t="s">
        <v>178</v>
      </c>
      <c r="F152" s="173" t="s">
        <v>179</v>
      </c>
      <c r="G152" s="174" t="s">
        <v>180</v>
      </c>
      <c r="H152" s="175">
        <v>0.03</v>
      </c>
      <c r="I152" s="176"/>
      <c r="J152" s="177">
        <f>ROUND(I152*H152,2)</f>
        <v>0</v>
      </c>
      <c r="K152" s="178"/>
      <c r="L152" s="31"/>
      <c r="M152" s="179" t="s">
        <v>1</v>
      </c>
      <c r="N152" s="180" t="s">
        <v>37</v>
      </c>
      <c r="O152" s="56"/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3" t="s">
        <v>119</v>
      </c>
      <c r="AT152" s="143" t="s">
        <v>164</v>
      </c>
      <c r="AU152" s="143" t="s">
        <v>82</v>
      </c>
      <c r="AY152" s="15" t="s">
        <v>118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80</v>
      </c>
      <c r="BK152" s="144">
        <f>ROUND(I152*H152,2)</f>
        <v>0</v>
      </c>
      <c r="BL152" s="15" t="s">
        <v>119</v>
      </c>
      <c r="BM152" s="143" t="s">
        <v>181</v>
      </c>
    </row>
    <row r="153" spans="1:65" s="2" customFormat="1" ht="117">
      <c r="A153" s="30"/>
      <c r="B153" s="31"/>
      <c r="C153" s="30"/>
      <c r="D153" s="145" t="s">
        <v>121</v>
      </c>
      <c r="E153" s="30"/>
      <c r="F153" s="146" t="s">
        <v>182</v>
      </c>
      <c r="G153" s="30"/>
      <c r="H153" s="30"/>
      <c r="I153" s="147"/>
      <c r="J153" s="30"/>
      <c r="K153" s="30"/>
      <c r="L153" s="31"/>
      <c r="M153" s="148"/>
      <c r="N153" s="149"/>
      <c r="O153" s="56"/>
      <c r="P153" s="56"/>
      <c r="Q153" s="56"/>
      <c r="R153" s="56"/>
      <c r="S153" s="56"/>
      <c r="T153" s="57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5" t="s">
        <v>121</v>
      </c>
      <c r="AU153" s="15" t="s">
        <v>82</v>
      </c>
    </row>
    <row r="154" spans="1:65" s="12" customFormat="1">
      <c r="B154" s="150"/>
      <c r="D154" s="145" t="s">
        <v>122</v>
      </c>
      <c r="E154" s="151" t="s">
        <v>1</v>
      </c>
      <c r="F154" s="152" t="s">
        <v>183</v>
      </c>
      <c r="H154" s="153">
        <v>0.03</v>
      </c>
      <c r="I154" s="154"/>
      <c r="L154" s="150"/>
      <c r="M154" s="155"/>
      <c r="N154" s="156"/>
      <c r="O154" s="156"/>
      <c r="P154" s="156"/>
      <c r="Q154" s="156"/>
      <c r="R154" s="156"/>
      <c r="S154" s="156"/>
      <c r="T154" s="157"/>
      <c r="AT154" s="151" t="s">
        <v>122</v>
      </c>
      <c r="AU154" s="151" t="s">
        <v>82</v>
      </c>
      <c r="AV154" s="12" t="s">
        <v>82</v>
      </c>
      <c r="AW154" s="12" t="s">
        <v>29</v>
      </c>
      <c r="AX154" s="12" t="s">
        <v>80</v>
      </c>
      <c r="AY154" s="151" t="s">
        <v>118</v>
      </c>
    </row>
    <row r="155" spans="1:65" s="2" customFormat="1" ht="24.2" customHeight="1">
      <c r="A155" s="30"/>
      <c r="B155" s="129"/>
      <c r="C155" s="171" t="s">
        <v>184</v>
      </c>
      <c r="D155" s="171" t="s">
        <v>164</v>
      </c>
      <c r="E155" s="172" t="s">
        <v>185</v>
      </c>
      <c r="F155" s="173" t="s">
        <v>186</v>
      </c>
      <c r="G155" s="174" t="s">
        <v>180</v>
      </c>
      <c r="H155" s="175">
        <v>9.8000000000000004E-2</v>
      </c>
      <c r="I155" s="176"/>
      <c r="J155" s="177">
        <f>ROUND(I155*H155,2)</f>
        <v>0</v>
      </c>
      <c r="K155" s="178"/>
      <c r="L155" s="31"/>
      <c r="M155" s="179" t="s">
        <v>1</v>
      </c>
      <c r="N155" s="180" t="s">
        <v>37</v>
      </c>
      <c r="O155" s="56"/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3" t="s">
        <v>119</v>
      </c>
      <c r="AT155" s="143" t="s">
        <v>164</v>
      </c>
      <c r="AU155" s="143" t="s">
        <v>82</v>
      </c>
      <c r="AY155" s="15" t="s">
        <v>118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80</v>
      </c>
      <c r="BK155" s="144">
        <f>ROUND(I155*H155,2)</f>
        <v>0</v>
      </c>
      <c r="BL155" s="15" t="s">
        <v>119</v>
      </c>
      <c r="BM155" s="143" t="s">
        <v>187</v>
      </c>
    </row>
    <row r="156" spans="1:65" s="2" customFormat="1" ht="117">
      <c r="A156" s="30"/>
      <c r="B156" s="31"/>
      <c r="C156" s="30"/>
      <c r="D156" s="145" t="s">
        <v>121</v>
      </c>
      <c r="E156" s="30"/>
      <c r="F156" s="146" t="s">
        <v>188</v>
      </c>
      <c r="G156" s="30"/>
      <c r="H156" s="30"/>
      <c r="I156" s="147"/>
      <c r="J156" s="30"/>
      <c r="K156" s="30"/>
      <c r="L156" s="31"/>
      <c r="M156" s="148"/>
      <c r="N156" s="149"/>
      <c r="O156" s="56"/>
      <c r="P156" s="56"/>
      <c r="Q156" s="56"/>
      <c r="R156" s="56"/>
      <c r="S156" s="56"/>
      <c r="T156" s="57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5" t="s">
        <v>121</v>
      </c>
      <c r="AU156" s="15" t="s">
        <v>82</v>
      </c>
    </row>
    <row r="157" spans="1:65" s="12" customFormat="1">
      <c r="B157" s="150"/>
      <c r="D157" s="145" t="s">
        <v>122</v>
      </c>
      <c r="E157" s="151" t="s">
        <v>1</v>
      </c>
      <c r="F157" s="152" t="s">
        <v>189</v>
      </c>
      <c r="H157" s="153">
        <v>9.8000000000000004E-2</v>
      </c>
      <c r="I157" s="154"/>
      <c r="L157" s="150"/>
      <c r="M157" s="155"/>
      <c r="N157" s="156"/>
      <c r="O157" s="156"/>
      <c r="P157" s="156"/>
      <c r="Q157" s="156"/>
      <c r="R157" s="156"/>
      <c r="S157" s="156"/>
      <c r="T157" s="157"/>
      <c r="AT157" s="151" t="s">
        <v>122</v>
      </c>
      <c r="AU157" s="151" t="s">
        <v>82</v>
      </c>
      <c r="AV157" s="12" t="s">
        <v>82</v>
      </c>
      <c r="AW157" s="12" t="s">
        <v>29</v>
      </c>
      <c r="AX157" s="12" t="s">
        <v>80</v>
      </c>
      <c r="AY157" s="151" t="s">
        <v>118</v>
      </c>
    </row>
    <row r="158" spans="1:65" s="2" customFormat="1" ht="24.2" customHeight="1">
      <c r="A158" s="30"/>
      <c r="B158" s="129"/>
      <c r="C158" s="171" t="s">
        <v>190</v>
      </c>
      <c r="D158" s="171" t="s">
        <v>164</v>
      </c>
      <c r="E158" s="172" t="s">
        <v>191</v>
      </c>
      <c r="F158" s="173" t="s">
        <v>192</v>
      </c>
      <c r="G158" s="174" t="s">
        <v>180</v>
      </c>
      <c r="H158" s="175">
        <v>0.22</v>
      </c>
      <c r="I158" s="176"/>
      <c r="J158" s="177">
        <f>ROUND(I158*H158,2)</f>
        <v>0</v>
      </c>
      <c r="K158" s="178"/>
      <c r="L158" s="31"/>
      <c r="M158" s="179" t="s">
        <v>1</v>
      </c>
      <c r="N158" s="180" t="s">
        <v>37</v>
      </c>
      <c r="O158" s="56"/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3" t="s">
        <v>119</v>
      </c>
      <c r="AT158" s="143" t="s">
        <v>164</v>
      </c>
      <c r="AU158" s="143" t="s">
        <v>82</v>
      </c>
      <c r="AY158" s="15" t="s">
        <v>118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80</v>
      </c>
      <c r="BK158" s="144">
        <f>ROUND(I158*H158,2)</f>
        <v>0</v>
      </c>
      <c r="BL158" s="15" t="s">
        <v>119</v>
      </c>
      <c r="BM158" s="143" t="s">
        <v>193</v>
      </c>
    </row>
    <row r="159" spans="1:65" s="2" customFormat="1" ht="117">
      <c r="A159" s="30"/>
      <c r="B159" s="31"/>
      <c r="C159" s="30"/>
      <c r="D159" s="145" t="s">
        <v>121</v>
      </c>
      <c r="E159" s="30"/>
      <c r="F159" s="146" t="s">
        <v>194</v>
      </c>
      <c r="G159" s="30"/>
      <c r="H159" s="30"/>
      <c r="I159" s="147"/>
      <c r="J159" s="30"/>
      <c r="K159" s="30"/>
      <c r="L159" s="31"/>
      <c r="M159" s="148"/>
      <c r="N159" s="149"/>
      <c r="O159" s="56"/>
      <c r="P159" s="56"/>
      <c r="Q159" s="56"/>
      <c r="R159" s="56"/>
      <c r="S159" s="56"/>
      <c r="T159" s="57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T159" s="15" t="s">
        <v>121</v>
      </c>
      <c r="AU159" s="15" t="s">
        <v>82</v>
      </c>
    </row>
    <row r="160" spans="1:65" s="12" customFormat="1">
      <c r="B160" s="150"/>
      <c r="D160" s="145" t="s">
        <v>122</v>
      </c>
      <c r="E160" s="151" t="s">
        <v>1</v>
      </c>
      <c r="F160" s="152" t="s">
        <v>195</v>
      </c>
      <c r="H160" s="153">
        <v>0.22</v>
      </c>
      <c r="I160" s="154"/>
      <c r="L160" s="150"/>
      <c r="M160" s="155"/>
      <c r="N160" s="156"/>
      <c r="O160" s="156"/>
      <c r="P160" s="156"/>
      <c r="Q160" s="156"/>
      <c r="R160" s="156"/>
      <c r="S160" s="156"/>
      <c r="T160" s="157"/>
      <c r="AT160" s="151" t="s">
        <v>122</v>
      </c>
      <c r="AU160" s="151" t="s">
        <v>82</v>
      </c>
      <c r="AV160" s="12" t="s">
        <v>82</v>
      </c>
      <c r="AW160" s="12" t="s">
        <v>29</v>
      </c>
      <c r="AX160" s="12" t="s">
        <v>80</v>
      </c>
      <c r="AY160" s="151" t="s">
        <v>118</v>
      </c>
    </row>
    <row r="161" spans="1:65" s="2" customFormat="1" ht="24.2" customHeight="1">
      <c r="A161" s="30"/>
      <c r="B161" s="129"/>
      <c r="C161" s="171" t="s">
        <v>8</v>
      </c>
      <c r="D161" s="171" t="s">
        <v>164</v>
      </c>
      <c r="E161" s="172" t="s">
        <v>196</v>
      </c>
      <c r="F161" s="173" t="s">
        <v>197</v>
      </c>
      <c r="G161" s="174" t="s">
        <v>180</v>
      </c>
      <c r="H161" s="175">
        <v>0.20699999999999999</v>
      </c>
      <c r="I161" s="176"/>
      <c r="J161" s="177">
        <f>ROUND(I161*H161,2)</f>
        <v>0</v>
      </c>
      <c r="K161" s="178"/>
      <c r="L161" s="31"/>
      <c r="M161" s="179" t="s">
        <v>1</v>
      </c>
      <c r="N161" s="180" t="s">
        <v>37</v>
      </c>
      <c r="O161" s="56"/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3" t="s">
        <v>119</v>
      </c>
      <c r="AT161" s="143" t="s">
        <v>164</v>
      </c>
      <c r="AU161" s="143" t="s">
        <v>82</v>
      </c>
      <c r="AY161" s="15" t="s">
        <v>118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5" t="s">
        <v>80</v>
      </c>
      <c r="BK161" s="144">
        <f>ROUND(I161*H161,2)</f>
        <v>0</v>
      </c>
      <c r="BL161" s="15" t="s">
        <v>119</v>
      </c>
      <c r="BM161" s="143" t="s">
        <v>198</v>
      </c>
    </row>
    <row r="162" spans="1:65" s="2" customFormat="1" ht="117">
      <c r="A162" s="30"/>
      <c r="B162" s="31"/>
      <c r="C162" s="30"/>
      <c r="D162" s="145" t="s">
        <v>121</v>
      </c>
      <c r="E162" s="30"/>
      <c r="F162" s="146" t="s">
        <v>199</v>
      </c>
      <c r="G162" s="30"/>
      <c r="H162" s="30"/>
      <c r="I162" s="147"/>
      <c r="J162" s="30"/>
      <c r="K162" s="30"/>
      <c r="L162" s="31"/>
      <c r="M162" s="148"/>
      <c r="N162" s="149"/>
      <c r="O162" s="56"/>
      <c r="P162" s="56"/>
      <c r="Q162" s="56"/>
      <c r="R162" s="56"/>
      <c r="S162" s="56"/>
      <c r="T162" s="57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5" t="s">
        <v>121</v>
      </c>
      <c r="AU162" s="15" t="s">
        <v>82</v>
      </c>
    </row>
    <row r="163" spans="1:65" s="12" customFormat="1">
      <c r="B163" s="150"/>
      <c r="D163" s="145" t="s">
        <v>122</v>
      </c>
      <c r="E163" s="151" t="s">
        <v>1</v>
      </c>
      <c r="F163" s="152" t="s">
        <v>200</v>
      </c>
      <c r="H163" s="153">
        <v>0.20699999999999999</v>
      </c>
      <c r="I163" s="154"/>
      <c r="L163" s="150"/>
      <c r="M163" s="155"/>
      <c r="N163" s="156"/>
      <c r="O163" s="156"/>
      <c r="P163" s="156"/>
      <c r="Q163" s="156"/>
      <c r="R163" s="156"/>
      <c r="S163" s="156"/>
      <c r="T163" s="157"/>
      <c r="AT163" s="151" t="s">
        <v>122</v>
      </c>
      <c r="AU163" s="151" t="s">
        <v>82</v>
      </c>
      <c r="AV163" s="12" t="s">
        <v>82</v>
      </c>
      <c r="AW163" s="12" t="s">
        <v>29</v>
      </c>
      <c r="AX163" s="12" t="s">
        <v>80</v>
      </c>
      <c r="AY163" s="151" t="s">
        <v>118</v>
      </c>
    </row>
    <row r="164" spans="1:65" s="2" customFormat="1" ht="24.2" customHeight="1">
      <c r="A164" s="30"/>
      <c r="B164" s="129"/>
      <c r="C164" s="171" t="s">
        <v>201</v>
      </c>
      <c r="D164" s="171" t="s">
        <v>164</v>
      </c>
      <c r="E164" s="172" t="s">
        <v>202</v>
      </c>
      <c r="F164" s="173" t="s">
        <v>203</v>
      </c>
      <c r="G164" s="174" t="s">
        <v>167</v>
      </c>
      <c r="H164" s="175">
        <v>2800</v>
      </c>
      <c r="I164" s="176"/>
      <c r="J164" s="177">
        <f>ROUND(I164*H164,2)</f>
        <v>0</v>
      </c>
      <c r="K164" s="178"/>
      <c r="L164" s="31"/>
      <c r="M164" s="179" t="s">
        <v>1</v>
      </c>
      <c r="N164" s="180" t="s">
        <v>37</v>
      </c>
      <c r="O164" s="56"/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3" t="s">
        <v>119</v>
      </c>
      <c r="AT164" s="143" t="s">
        <v>164</v>
      </c>
      <c r="AU164" s="143" t="s">
        <v>82</v>
      </c>
      <c r="AY164" s="15" t="s">
        <v>118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5" t="s">
        <v>80</v>
      </c>
      <c r="BK164" s="144">
        <f>ROUND(I164*H164,2)</f>
        <v>0</v>
      </c>
      <c r="BL164" s="15" t="s">
        <v>119</v>
      </c>
      <c r="BM164" s="143" t="s">
        <v>204</v>
      </c>
    </row>
    <row r="165" spans="1:65" s="2" customFormat="1" ht="39">
      <c r="A165" s="30"/>
      <c r="B165" s="31"/>
      <c r="C165" s="30"/>
      <c r="D165" s="145" t="s">
        <v>121</v>
      </c>
      <c r="E165" s="30"/>
      <c r="F165" s="146" t="s">
        <v>205</v>
      </c>
      <c r="G165" s="30"/>
      <c r="H165" s="30"/>
      <c r="I165" s="147"/>
      <c r="J165" s="30"/>
      <c r="K165" s="30"/>
      <c r="L165" s="31"/>
      <c r="M165" s="148"/>
      <c r="N165" s="149"/>
      <c r="O165" s="56"/>
      <c r="P165" s="56"/>
      <c r="Q165" s="56"/>
      <c r="R165" s="56"/>
      <c r="S165" s="56"/>
      <c r="T165" s="57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5" t="s">
        <v>121</v>
      </c>
      <c r="AU165" s="15" t="s">
        <v>82</v>
      </c>
    </row>
    <row r="166" spans="1:65" s="12" customFormat="1">
      <c r="B166" s="150"/>
      <c r="D166" s="145" t="s">
        <v>122</v>
      </c>
      <c r="E166" s="151" t="s">
        <v>1</v>
      </c>
      <c r="F166" s="152" t="s">
        <v>206</v>
      </c>
      <c r="H166" s="153">
        <v>2800</v>
      </c>
      <c r="I166" s="154"/>
      <c r="L166" s="150"/>
      <c r="M166" s="155"/>
      <c r="N166" s="156"/>
      <c r="O166" s="156"/>
      <c r="P166" s="156"/>
      <c r="Q166" s="156"/>
      <c r="R166" s="156"/>
      <c r="S166" s="156"/>
      <c r="T166" s="157"/>
      <c r="AT166" s="151" t="s">
        <v>122</v>
      </c>
      <c r="AU166" s="151" t="s">
        <v>82</v>
      </c>
      <c r="AV166" s="12" t="s">
        <v>82</v>
      </c>
      <c r="AW166" s="12" t="s">
        <v>29</v>
      </c>
      <c r="AX166" s="12" t="s">
        <v>80</v>
      </c>
      <c r="AY166" s="151" t="s">
        <v>118</v>
      </c>
    </row>
    <row r="167" spans="1:65" s="2" customFormat="1" ht="24.2" customHeight="1">
      <c r="A167" s="30"/>
      <c r="B167" s="129"/>
      <c r="C167" s="171" t="s">
        <v>207</v>
      </c>
      <c r="D167" s="171" t="s">
        <v>164</v>
      </c>
      <c r="E167" s="172" t="s">
        <v>208</v>
      </c>
      <c r="F167" s="173" t="s">
        <v>209</v>
      </c>
      <c r="G167" s="174" t="s">
        <v>180</v>
      </c>
      <c r="H167" s="175">
        <v>0.38</v>
      </c>
      <c r="I167" s="176"/>
      <c r="J167" s="177">
        <f>ROUND(I167*H167,2)</f>
        <v>0</v>
      </c>
      <c r="K167" s="178"/>
      <c r="L167" s="31"/>
      <c r="M167" s="179" t="s">
        <v>1</v>
      </c>
      <c r="N167" s="180" t="s">
        <v>37</v>
      </c>
      <c r="O167" s="56"/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3" t="s">
        <v>119</v>
      </c>
      <c r="AT167" s="143" t="s">
        <v>164</v>
      </c>
      <c r="AU167" s="143" t="s">
        <v>82</v>
      </c>
      <c r="AY167" s="15" t="s">
        <v>118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5" t="s">
        <v>80</v>
      </c>
      <c r="BK167" s="144">
        <f>ROUND(I167*H167,2)</f>
        <v>0</v>
      </c>
      <c r="BL167" s="15" t="s">
        <v>119</v>
      </c>
      <c r="BM167" s="143" t="s">
        <v>210</v>
      </c>
    </row>
    <row r="168" spans="1:65" s="2" customFormat="1" ht="97.5">
      <c r="A168" s="30"/>
      <c r="B168" s="31"/>
      <c r="C168" s="30"/>
      <c r="D168" s="145" t="s">
        <v>121</v>
      </c>
      <c r="E168" s="30"/>
      <c r="F168" s="146" t="s">
        <v>211</v>
      </c>
      <c r="G168" s="30"/>
      <c r="H168" s="30"/>
      <c r="I168" s="147"/>
      <c r="J168" s="30"/>
      <c r="K168" s="30"/>
      <c r="L168" s="31"/>
      <c r="M168" s="148"/>
      <c r="N168" s="149"/>
      <c r="O168" s="56"/>
      <c r="P168" s="56"/>
      <c r="Q168" s="56"/>
      <c r="R168" s="56"/>
      <c r="S168" s="56"/>
      <c r="T168" s="57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5" t="s">
        <v>121</v>
      </c>
      <c r="AU168" s="15" t="s">
        <v>82</v>
      </c>
    </row>
    <row r="169" spans="1:65" s="12" customFormat="1">
      <c r="B169" s="150"/>
      <c r="D169" s="145" t="s">
        <v>122</v>
      </c>
      <c r="E169" s="151" t="s">
        <v>1</v>
      </c>
      <c r="F169" s="152" t="s">
        <v>212</v>
      </c>
      <c r="H169" s="153">
        <v>0.38</v>
      </c>
      <c r="I169" s="154"/>
      <c r="L169" s="150"/>
      <c r="M169" s="155"/>
      <c r="N169" s="156"/>
      <c r="O169" s="156"/>
      <c r="P169" s="156"/>
      <c r="Q169" s="156"/>
      <c r="R169" s="156"/>
      <c r="S169" s="156"/>
      <c r="T169" s="157"/>
      <c r="AT169" s="151" t="s">
        <v>122</v>
      </c>
      <c r="AU169" s="151" t="s">
        <v>82</v>
      </c>
      <c r="AV169" s="12" t="s">
        <v>82</v>
      </c>
      <c r="AW169" s="12" t="s">
        <v>29</v>
      </c>
      <c r="AX169" s="12" t="s">
        <v>80</v>
      </c>
      <c r="AY169" s="151" t="s">
        <v>118</v>
      </c>
    </row>
    <row r="170" spans="1:65" s="2" customFormat="1" ht="24.2" customHeight="1">
      <c r="A170" s="30"/>
      <c r="B170" s="129"/>
      <c r="C170" s="171" t="s">
        <v>213</v>
      </c>
      <c r="D170" s="171" t="s">
        <v>164</v>
      </c>
      <c r="E170" s="172" t="s">
        <v>214</v>
      </c>
      <c r="F170" s="173" t="s">
        <v>215</v>
      </c>
      <c r="G170" s="174" t="s">
        <v>180</v>
      </c>
      <c r="H170" s="175">
        <v>0.42</v>
      </c>
      <c r="I170" s="176"/>
      <c r="J170" s="177">
        <f>ROUND(I170*H170,2)</f>
        <v>0</v>
      </c>
      <c r="K170" s="178"/>
      <c r="L170" s="31"/>
      <c r="M170" s="179" t="s">
        <v>1</v>
      </c>
      <c r="N170" s="180" t="s">
        <v>37</v>
      </c>
      <c r="O170" s="56"/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3" t="s">
        <v>119</v>
      </c>
      <c r="AT170" s="143" t="s">
        <v>164</v>
      </c>
      <c r="AU170" s="143" t="s">
        <v>82</v>
      </c>
      <c r="AY170" s="15" t="s">
        <v>118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5" t="s">
        <v>80</v>
      </c>
      <c r="BK170" s="144">
        <f>ROUND(I170*H170,2)</f>
        <v>0</v>
      </c>
      <c r="BL170" s="15" t="s">
        <v>119</v>
      </c>
      <c r="BM170" s="143" t="s">
        <v>216</v>
      </c>
    </row>
    <row r="171" spans="1:65" s="2" customFormat="1" ht="97.5">
      <c r="A171" s="30"/>
      <c r="B171" s="31"/>
      <c r="C171" s="30"/>
      <c r="D171" s="145" t="s">
        <v>121</v>
      </c>
      <c r="E171" s="30"/>
      <c r="F171" s="146" t="s">
        <v>217</v>
      </c>
      <c r="G171" s="30"/>
      <c r="H171" s="30"/>
      <c r="I171" s="147"/>
      <c r="J171" s="30"/>
      <c r="K171" s="30"/>
      <c r="L171" s="31"/>
      <c r="M171" s="148"/>
      <c r="N171" s="149"/>
      <c r="O171" s="56"/>
      <c r="P171" s="56"/>
      <c r="Q171" s="56"/>
      <c r="R171" s="56"/>
      <c r="S171" s="56"/>
      <c r="T171" s="57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5" t="s">
        <v>121</v>
      </c>
      <c r="AU171" s="15" t="s">
        <v>82</v>
      </c>
    </row>
    <row r="172" spans="1:65" s="12" customFormat="1">
      <c r="B172" s="150"/>
      <c r="D172" s="145" t="s">
        <v>122</v>
      </c>
      <c r="E172" s="151" t="s">
        <v>1</v>
      </c>
      <c r="F172" s="152" t="s">
        <v>218</v>
      </c>
      <c r="H172" s="153">
        <v>0.42</v>
      </c>
      <c r="I172" s="154"/>
      <c r="L172" s="150"/>
      <c r="M172" s="155"/>
      <c r="N172" s="156"/>
      <c r="O172" s="156"/>
      <c r="P172" s="156"/>
      <c r="Q172" s="156"/>
      <c r="R172" s="156"/>
      <c r="S172" s="156"/>
      <c r="T172" s="157"/>
      <c r="AT172" s="151" t="s">
        <v>122</v>
      </c>
      <c r="AU172" s="151" t="s">
        <v>82</v>
      </c>
      <c r="AV172" s="12" t="s">
        <v>82</v>
      </c>
      <c r="AW172" s="12" t="s">
        <v>29</v>
      </c>
      <c r="AX172" s="12" t="s">
        <v>80</v>
      </c>
      <c r="AY172" s="151" t="s">
        <v>118</v>
      </c>
    </row>
    <row r="173" spans="1:65" s="2" customFormat="1" ht="14.45" customHeight="1">
      <c r="A173" s="30"/>
      <c r="B173" s="129"/>
      <c r="C173" s="171" t="s">
        <v>219</v>
      </c>
      <c r="D173" s="171" t="s">
        <v>164</v>
      </c>
      <c r="E173" s="172" t="s">
        <v>220</v>
      </c>
      <c r="F173" s="173" t="s">
        <v>221</v>
      </c>
      <c r="G173" s="174" t="s">
        <v>126</v>
      </c>
      <c r="H173" s="175">
        <v>800</v>
      </c>
      <c r="I173" s="176"/>
      <c r="J173" s="177">
        <f>ROUND(I173*H173,2)</f>
        <v>0</v>
      </c>
      <c r="K173" s="178"/>
      <c r="L173" s="31"/>
      <c r="M173" s="179" t="s">
        <v>1</v>
      </c>
      <c r="N173" s="180" t="s">
        <v>37</v>
      </c>
      <c r="O173" s="56"/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3" t="s">
        <v>119</v>
      </c>
      <c r="AT173" s="143" t="s">
        <v>164</v>
      </c>
      <c r="AU173" s="143" t="s">
        <v>82</v>
      </c>
      <c r="AY173" s="15" t="s">
        <v>118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5" t="s">
        <v>80</v>
      </c>
      <c r="BK173" s="144">
        <f>ROUND(I173*H173,2)</f>
        <v>0</v>
      </c>
      <c r="BL173" s="15" t="s">
        <v>119</v>
      </c>
      <c r="BM173" s="143" t="s">
        <v>222</v>
      </c>
    </row>
    <row r="174" spans="1:65" s="2" customFormat="1" ht="48.75">
      <c r="A174" s="30"/>
      <c r="B174" s="31"/>
      <c r="C174" s="30"/>
      <c r="D174" s="145" t="s">
        <v>121</v>
      </c>
      <c r="E174" s="30"/>
      <c r="F174" s="146" t="s">
        <v>223</v>
      </c>
      <c r="G174" s="30"/>
      <c r="H174" s="30"/>
      <c r="I174" s="147"/>
      <c r="J174" s="30"/>
      <c r="K174" s="30"/>
      <c r="L174" s="31"/>
      <c r="M174" s="148"/>
      <c r="N174" s="149"/>
      <c r="O174" s="56"/>
      <c r="P174" s="56"/>
      <c r="Q174" s="56"/>
      <c r="R174" s="56"/>
      <c r="S174" s="56"/>
      <c r="T174" s="57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5" t="s">
        <v>121</v>
      </c>
      <c r="AU174" s="15" t="s">
        <v>82</v>
      </c>
    </row>
    <row r="175" spans="1:65" s="12" customFormat="1">
      <c r="B175" s="150"/>
      <c r="D175" s="145" t="s">
        <v>122</v>
      </c>
      <c r="E175" s="151" t="s">
        <v>1</v>
      </c>
      <c r="F175" s="152" t="s">
        <v>224</v>
      </c>
      <c r="H175" s="153">
        <v>800</v>
      </c>
      <c r="I175" s="154"/>
      <c r="L175" s="150"/>
      <c r="M175" s="155"/>
      <c r="N175" s="156"/>
      <c r="O175" s="156"/>
      <c r="P175" s="156"/>
      <c r="Q175" s="156"/>
      <c r="R175" s="156"/>
      <c r="S175" s="156"/>
      <c r="T175" s="157"/>
      <c r="AT175" s="151" t="s">
        <v>122</v>
      </c>
      <c r="AU175" s="151" t="s">
        <v>82</v>
      </c>
      <c r="AV175" s="12" t="s">
        <v>82</v>
      </c>
      <c r="AW175" s="12" t="s">
        <v>29</v>
      </c>
      <c r="AX175" s="12" t="s">
        <v>80</v>
      </c>
      <c r="AY175" s="151" t="s">
        <v>118</v>
      </c>
    </row>
    <row r="176" spans="1:65" s="2" customFormat="1" ht="24.2" customHeight="1">
      <c r="A176" s="30"/>
      <c r="B176" s="129"/>
      <c r="C176" s="171" t="s">
        <v>225</v>
      </c>
      <c r="D176" s="171" t="s">
        <v>164</v>
      </c>
      <c r="E176" s="172" t="s">
        <v>226</v>
      </c>
      <c r="F176" s="173" t="s">
        <v>227</v>
      </c>
      <c r="G176" s="174" t="s">
        <v>142</v>
      </c>
      <c r="H176" s="175">
        <v>23</v>
      </c>
      <c r="I176" s="176"/>
      <c r="J176" s="177">
        <f>ROUND(I176*H176,2)</f>
        <v>0</v>
      </c>
      <c r="K176" s="178"/>
      <c r="L176" s="31"/>
      <c r="M176" s="179" t="s">
        <v>1</v>
      </c>
      <c r="N176" s="180" t="s">
        <v>37</v>
      </c>
      <c r="O176" s="56"/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3" t="s">
        <v>119</v>
      </c>
      <c r="AT176" s="143" t="s">
        <v>164</v>
      </c>
      <c r="AU176" s="143" t="s">
        <v>82</v>
      </c>
      <c r="AY176" s="15" t="s">
        <v>118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80</v>
      </c>
      <c r="BK176" s="144">
        <f>ROUND(I176*H176,2)</f>
        <v>0</v>
      </c>
      <c r="BL176" s="15" t="s">
        <v>119</v>
      </c>
      <c r="BM176" s="143" t="s">
        <v>228</v>
      </c>
    </row>
    <row r="177" spans="1:65" s="2" customFormat="1" ht="97.5">
      <c r="A177" s="30"/>
      <c r="B177" s="31"/>
      <c r="C177" s="30"/>
      <c r="D177" s="145" t="s">
        <v>121</v>
      </c>
      <c r="E177" s="30"/>
      <c r="F177" s="146" t="s">
        <v>229</v>
      </c>
      <c r="G177" s="30"/>
      <c r="H177" s="30"/>
      <c r="I177" s="147"/>
      <c r="J177" s="30"/>
      <c r="K177" s="30"/>
      <c r="L177" s="31"/>
      <c r="M177" s="148"/>
      <c r="N177" s="149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5" t="s">
        <v>121</v>
      </c>
      <c r="AU177" s="15" t="s">
        <v>82</v>
      </c>
    </row>
    <row r="178" spans="1:65" s="12" customFormat="1">
      <c r="B178" s="150"/>
      <c r="D178" s="145" t="s">
        <v>122</v>
      </c>
      <c r="E178" s="151" t="s">
        <v>1</v>
      </c>
      <c r="F178" s="152" t="s">
        <v>230</v>
      </c>
      <c r="H178" s="153">
        <v>23</v>
      </c>
      <c r="I178" s="154"/>
      <c r="L178" s="150"/>
      <c r="M178" s="155"/>
      <c r="N178" s="156"/>
      <c r="O178" s="156"/>
      <c r="P178" s="156"/>
      <c r="Q178" s="156"/>
      <c r="R178" s="156"/>
      <c r="S178" s="156"/>
      <c r="T178" s="157"/>
      <c r="AT178" s="151" t="s">
        <v>122</v>
      </c>
      <c r="AU178" s="151" t="s">
        <v>82</v>
      </c>
      <c r="AV178" s="12" t="s">
        <v>82</v>
      </c>
      <c r="AW178" s="12" t="s">
        <v>29</v>
      </c>
      <c r="AX178" s="12" t="s">
        <v>80</v>
      </c>
      <c r="AY178" s="151" t="s">
        <v>118</v>
      </c>
    </row>
    <row r="179" spans="1:65" s="2" customFormat="1" ht="24.2" customHeight="1">
      <c r="A179" s="30"/>
      <c r="B179" s="129"/>
      <c r="C179" s="171" t="s">
        <v>7</v>
      </c>
      <c r="D179" s="171" t="s">
        <v>164</v>
      </c>
      <c r="E179" s="172" t="s">
        <v>231</v>
      </c>
      <c r="F179" s="173" t="s">
        <v>232</v>
      </c>
      <c r="G179" s="174" t="s">
        <v>142</v>
      </c>
      <c r="H179" s="175">
        <v>57</v>
      </c>
      <c r="I179" s="176"/>
      <c r="J179" s="177">
        <f>ROUND(I179*H179,2)</f>
        <v>0</v>
      </c>
      <c r="K179" s="178"/>
      <c r="L179" s="31"/>
      <c r="M179" s="179" t="s">
        <v>1</v>
      </c>
      <c r="N179" s="180" t="s">
        <v>37</v>
      </c>
      <c r="O179" s="56"/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3" t="s">
        <v>119</v>
      </c>
      <c r="AT179" s="143" t="s">
        <v>164</v>
      </c>
      <c r="AU179" s="143" t="s">
        <v>82</v>
      </c>
      <c r="AY179" s="15" t="s">
        <v>118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5" t="s">
        <v>80</v>
      </c>
      <c r="BK179" s="144">
        <f>ROUND(I179*H179,2)</f>
        <v>0</v>
      </c>
      <c r="BL179" s="15" t="s">
        <v>119</v>
      </c>
      <c r="BM179" s="143" t="s">
        <v>233</v>
      </c>
    </row>
    <row r="180" spans="1:65" s="2" customFormat="1" ht="97.5">
      <c r="A180" s="30"/>
      <c r="B180" s="31"/>
      <c r="C180" s="30"/>
      <c r="D180" s="145" t="s">
        <v>121</v>
      </c>
      <c r="E180" s="30"/>
      <c r="F180" s="146" t="s">
        <v>234</v>
      </c>
      <c r="G180" s="30"/>
      <c r="H180" s="30"/>
      <c r="I180" s="147"/>
      <c r="J180" s="30"/>
      <c r="K180" s="30"/>
      <c r="L180" s="31"/>
      <c r="M180" s="148"/>
      <c r="N180" s="149"/>
      <c r="O180" s="56"/>
      <c r="P180" s="56"/>
      <c r="Q180" s="56"/>
      <c r="R180" s="56"/>
      <c r="S180" s="56"/>
      <c r="T180" s="57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5" t="s">
        <v>121</v>
      </c>
      <c r="AU180" s="15" t="s">
        <v>82</v>
      </c>
    </row>
    <row r="181" spans="1:65" s="12" customFormat="1">
      <c r="B181" s="150"/>
      <c r="D181" s="145" t="s">
        <v>122</v>
      </c>
      <c r="E181" s="151" t="s">
        <v>1</v>
      </c>
      <c r="F181" s="152" t="s">
        <v>235</v>
      </c>
      <c r="H181" s="153">
        <v>57</v>
      </c>
      <c r="I181" s="154"/>
      <c r="L181" s="150"/>
      <c r="M181" s="155"/>
      <c r="N181" s="156"/>
      <c r="O181" s="156"/>
      <c r="P181" s="156"/>
      <c r="Q181" s="156"/>
      <c r="R181" s="156"/>
      <c r="S181" s="156"/>
      <c r="T181" s="157"/>
      <c r="AT181" s="151" t="s">
        <v>122</v>
      </c>
      <c r="AU181" s="151" t="s">
        <v>82</v>
      </c>
      <c r="AV181" s="12" t="s">
        <v>82</v>
      </c>
      <c r="AW181" s="12" t="s">
        <v>29</v>
      </c>
      <c r="AX181" s="12" t="s">
        <v>80</v>
      </c>
      <c r="AY181" s="151" t="s">
        <v>118</v>
      </c>
    </row>
    <row r="182" spans="1:65" s="2" customFormat="1" ht="24.2" customHeight="1">
      <c r="A182" s="30"/>
      <c r="B182" s="129"/>
      <c r="C182" s="171" t="s">
        <v>236</v>
      </c>
      <c r="D182" s="171" t="s">
        <v>164</v>
      </c>
      <c r="E182" s="172" t="s">
        <v>237</v>
      </c>
      <c r="F182" s="173" t="s">
        <v>238</v>
      </c>
      <c r="G182" s="174" t="s">
        <v>142</v>
      </c>
      <c r="H182" s="175">
        <v>34</v>
      </c>
      <c r="I182" s="176"/>
      <c r="J182" s="177">
        <f>ROUND(I182*H182,2)</f>
        <v>0</v>
      </c>
      <c r="K182" s="178"/>
      <c r="L182" s="31"/>
      <c r="M182" s="179" t="s">
        <v>1</v>
      </c>
      <c r="N182" s="180" t="s">
        <v>37</v>
      </c>
      <c r="O182" s="56"/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3" t="s">
        <v>119</v>
      </c>
      <c r="AT182" s="143" t="s">
        <v>164</v>
      </c>
      <c r="AU182" s="143" t="s">
        <v>82</v>
      </c>
      <c r="AY182" s="15" t="s">
        <v>118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5" t="s">
        <v>80</v>
      </c>
      <c r="BK182" s="144">
        <f>ROUND(I182*H182,2)</f>
        <v>0</v>
      </c>
      <c r="BL182" s="15" t="s">
        <v>119</v>
      </c>
      <c r="BM182" s="143" t="s">
        <v>239</v>
      </c>
    </row>
    <row r="183" spans="1:65" s="2" customFormat="1" ht="97.5">
      <c r="A183" s="30"/>
      <c r="B183" s="31"/>
      <c r="C183" s="30"/>
      <c r="D183" s="145" t="s">
        <v>121</v>
      </c>
      <c r="E183" s="30"/>
      <c r="F183" s="146" t="s">
        <v>240</v>
      </c>
      <c r="G183" s="30"/>
      <c r="H183" s="30"/>
      <c r="I183" s="147"/>
      <c r="J183" s="30"/>
      <c r="K183" s="30"/>
      <c r="L183" s="31"/>
      <c r="M183" s="148"/>
      <c r="N183" s="149"/>
      <c r="O183" s="56"/>
      <c r="P183" s="56"/>
      <c r="Q183" s="56"/>
      <c r="R183" s="56"/>
      <c r="S183" s="56"/>
      <c r="T183" s="57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5" t="s">
        <v>121</v>
      </c>
      <c r="AU183" s="15" t="s">
        <v>82</v>
      </c>
    </row>
    <row r="184" spans="1:65" s="12" customFormat="1">
      <c r="B184" s="150"/>
      <c r="D184" s="145" t="s">
        <v>122</v>
      </c>
      <c r="E184" s="151" t="s">
        <v>1</v>
      </c>
      <c r="F184" s="152" t="s">
        <v>241</v>
      </c>
      <c r="H184" s="153">
        <v>34</v>
      </c>
      <c r="I184" s="154"/>
      <c r="L184" s="150"/>
      <c r="M184" s="155"/>
      <c r="N184" s="156"/>
      <c r="O184" s="156"/>
      <c r="P184" s="156"/>
      <c r="Q184" s="156"/>
      <c r="R184" s="156"/>
      <c r="S184" s="156"/>
      <c r="T184" s="157"/>
      <c r="AT184" s="151" t="s">
        <v>122</v>
      </c>
      <c r="AU184" s="151" t="s">
        <v>82</v>
      </c>
      <c r="AV184" s="12" t="s">
        <v>82</v>
      </c>
      <c r="AW184" s="12" t="s">
        <v>29</v>
      </c>
      <c r="AX184" s="12" t="s">
        <v>80</v>
      </c>
      <c r="AY184" s="151" t="s">
        <v>118</v>
      </c>
    </row>
    <row r="185" spans="1:65" s="2" customFormat="1" ht="24.2" customHeight="1">
      <c r="A185" s="30"/>
      <c r="B185" s="129"/>
      <c r="C185" s="171" t="s">
        <v>242</v>
      </c>
      <c r="D185" s="171" t="s">
        <v>164</v>
      </c>
      <c r="E185" s="172" t="s">
        <v>243</v>
      </c>
      <c r="F185" s="173" t="s">
        <v>244</v>
      </c>
      <c r="G185" s="174" t="s">
        <v>142</v>
      </c>
      <c r="H185" s="175">
        <v>6</v>
      </c>
      <c r="I185" s="176"/>
      <c r="J185" s="177">
        <f>ROUND(I185*H185,2)</f>
        <v>0</v>
      </c>
      <c r="K185" s="178"/>
      <c r="L185" s="31"/>
      <c r="M185" s="179" t="s">
        <v>1</v>
      </c>
      <c r="N185" s="180" t="s">
        <v>37</v>
      </c>
      <c r="O185" s="56"/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3" t="s">
        <v>119</v>
      </c>
      <c r="AT185" s="143" t="s">
        <v>164</v>
      </c>
      <c r="AU185" s="143" t="s">
        <v>82</v>
      </c>
      <c r="AY185" s="15" t="s">
        <v>118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5" t="s">
        <v>80</v>
      </c>
      <c r="BK185" s="144">
        <f>ROUND(I185*H185,2)</f>
        <v>0</v>
      </c>
      <c r="BL185" s="15" t="s">
        <v>119</v>
      </c>
      <c r="BM185" s="143" t="s">
        <v>245</v>
      </c>
    </row>
    <row r="186" spans="1:65" s="2" customFormat="1" ht="97.5">
      <c r="A186" s="30"/>
      <c r="B186" s="31"/>
      <c r="C186" s="30"/>
      <c r="D186" s="145" t="s">
        <v>121</v>
      </c>
      <c r="E186" s="30"/>
      <c r="F186" s="146" t="s">
        <v>246</v>
      </c>
      <c r="G186" s="30"/>
      <c r="H186" s="30"/>
      <c r="I186" s="147"/>
      <c r="J186" s="30"/>
      <c r="K186" s="30"/>
      <c r="L186" s="31"/>
      <c r="M186" s="148"/>
      <c r="N186" s="149"/>
      <c r="O186" s="56"/>
      <c r="P186" s="56"/>
      <c r="Q186" s="56"/>
      <c r="R186" s="56"/>
      <c r="S186" s="56"/>
      <c r="T186" s="57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5" t="s">
        <v>121</v>
      </c>
      <c r="AU186" s="15" t="s">
        <v>82</v>
      </c>
    </row>
    <row r="187" spans="1:65" s="2" customFormat="1" ht="24.2" customHeight="1">
      <c r="A187" s="30"/>
      <c r="B187" s="129"/>
      <c r="C187" s="171" t="s">
        <v>247</v>
      </c>
      <c r="D187" s="171" t="s">
        <v>164</v>
      </c>
      <c r="E187" s="172" t="s">
        <v>248</v>
      </c>
      <c r="F187" s="173" t="s">
        <v>249</v>
      </c>
      <c r="G187" s="174" t="s">
        <v>142</v>
      </c>
      <c r="H187" s="175">
        <v>5</v>
      </c>
      <c r="I187" s="176"/>
      <c r="J187" s="177">
        <f>ROUND(I187*H187,2)</f>
        <v>0</v>
      </c>
      <c r="K187" s="178"/>
      <c r="L187" s="31"/>
      <c r="M187" s="179" t="s">
        <v>1</v>
      </c>
      <c r="N187" s="180" t="s">
        <v>37</v>
      </c>
      <c r="O187" s="56"/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43" t="s">
        <v>119</v>
      </c>
      <c r="AT187" s="143" t="s">
        <v>164</v>
      </c>
      <c r="AU187" s="143" t="s">
        <v>82</v>
      </c>
      <c r="AY187" s="15" t="s">
        <v>118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5" t="s">
        <v>80</v>
      </c>
      <c r="BK187" s="144">
        <f>ROUND(I187*H187,2)</f>
        <v>0</v>
      </c>
      <c r="BL187" s="15" t="s">
        <v>119</v>
      </c>
      <c r="BM187" s="143" t="s">
        <v>250</v>
      </c>
    </row>
    <row r="188" spans="1:65" s="2" customFormat="1" ht="97.5">
      <c r="A188" s="30"/>
      <c r="B188" s="31"/>
      <c r="C188" s="30"/>
      <c r="D188" s="145" t="s">
        <v>121</v>
      </c>
      <c r="E188" s="30"/>
      <c r="F188" s="146" t="s">
        <v>251</v>
      </c>
      <c r="G188" s="30"/>
      <c r="H188" s="30"/>
      <c r="I188" s="147"/>
      <c r="J188" s="30"/>
      <c r="K188" s="30"/>
      <c r="L188" s="31"/>
      <c r="M188" s="148"/>
      <c r="N188" s="149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5" t="s">
        <v>121</v>
      </c>
      <c r="AU188" s="15" t="s">
        <v>82</v>
      </c>
    </row>
    <row r="189" spans="1:65" s="2" customFormat="1" ht="24.2" customHeight="1">
      <c r="A189" s="30"/>
      <c r="B189" s="129"/>
      <c r="C189" s="171" t="s">
        <v>252</v>
      </c>
      <c r="D189" s="171" t="s">
        <v>164</v>
      </c>
      <c r="E189" s="172" t="s">
        <v>253</v>
      </c>
      <c r="F189" s="173" t="s">
        <v>254</v>
      </c>
      <c r="G189" s="174" t="s">
        <v>180</v>
      </c>
      <c r="H189" s="175">
        <v>0.03</v>
      </c>
      <c r="I189" s="176"/>
      <c r="J189" s="177">
        <f>ROUND(I189*H189,2)</f>
        <v>0</v>
      </c>
      <c r="K189" s="178"/>
      <c r="L189" s="31"/>
      <c r="M189" s="179" t="s">
        <v>1</v>
      </c>
      <c r="N189" s="180" t="s">
        <v>37</v>
      </c>
      <c r="O189" s="56"/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43" t="s">
        <v>119</v>
      </c>
      <c r="AT189" s="143" t="s">
        <v>164</v>
      </c>
      <c r="AU189" s="143" t="s">
        <v>82</v>
      </c>
      <c r="AY189" s="15" t="s">
        <v>118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5" t="s">
        <v>80</v>
      </c>
      <c r="BK189" s="144">
        <f>ROUND(I189*H189,2)</f>
        <v>0</v>
      </c>
      <c r="BL189" s="15" t="s">
        <v>119</v>
      </c>
      <c r="BM189" s="143" t="s">
        <v>255</v>
      </c>
    </row>
    <row r="190" spans="1:65" s="2" customFormat="1" ht="48.75">
      <c r="A190" s="30"/>
      <c r="B190" s="31"/>
      <c r="C190" s="30"/>
      <c r="D190" s="145" t="s">
        <v>121</v>
      </c>
      <c r="E190" s="30"/>
      <c r="F190" s="146" t="s">
        <v>256</v>
      </c>
      <c r="G190" s="30"/>
      <c r="H190" s="30"/>
      <c r="I190" s="147"/>
      <c r="J190" s="30"/>
      <c r="K190" s="30"/>
      <c r="L190" s="31"/>
      <c r="M190" s="148"/>
      <c r="N190" s="149"/>
      <c r="O190" s="56"/>
      <c r="P190" s="56"/>
      <c r="Q190" s="56"/>
      <c r="R190" s="56"/>
      <c r="S190" s="56"/>
      <c r="T190" s="57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5" t="s">
        <v>121</v>
      </c>
      <c r="AU190" s="15" t="s">
        <v>82</v>
      </c>
    </row>
    <row r="191" spans="1:65" s="12" customFormat="1">
      <c r="B191" s="150"/>
      <c r="D191" s="145" t="s">
        <v>122</v>
      </c>
      <c r="E191" s="151" t="s">
        <v>1</v>
      </c>
      <c r="F191" s="152" t="s">
        <v>257</v>
      </c>
      <c r="H191" s="153">
        <v>0.03</v>
      </c>
      <c r="I191" s="154"/>
      <c r="L191" s="150"/>
      <c r="M191" s="155"/>
      <c r="N191" s="156"/>
      <c r="O191" s="156"/>
      <c r="P191" s="156"/>
      <c r="Q191" s="156"/>
      <c r="R191" s="156"/>
      <c r="S191" s="156"/>
      <c r="T191" s="157"/>
      <c r="AT191" s="151" t="s">
        <v>122</v>
      </c>
      <c r="AU191" s="151" t="s">
        <v>82</v>
      </c>
      <c r="AV191" s="12" t="s">
        <v>82</v>
      </c>
      <c r="AW191" s="12" t="s">
        <v>29</v>
      </c>
      <c r="AX191" s="12" t="s">
        <v>80</v>
      </c>
      <c r="AY191" s="151" t="s">
        <v>118</v>
      </c>
    </row>
    <row r="192" spans="1:65" s="2" customFormat="1" ht="24.2" customHeight="1">
      <c r="A192" s="30"/>
      <c r="B192" s="129"/>
      <c r="C192" s="171" t="s">
        <v>258</v>
      </c>
      <c r="D192" s="171" t="s">
        <v>164</v>
      </c>
      <c r="E192" s="172" t="s">
        <v>259</v>
      </c>
      <c r="F192" s="173" t="s">
        <v>260</v>
      </c>
      <c r="G192" s="174" t="s">
        <v>180</v>
      </c>
      <c r="H192" s="175">
        <v>9.8000000000000004E-2</v>
      </c>
      <c r="I192" s="176"/>
      <c r="J192" s="177">
        <f>ROUND(I192*H192,2)</f>
        <v>0</v>
      </c>
      <c r="K192" s="178"/>
      <c r="L192" s="31"/>
      <c r="M192" s="179" t="s">
        <v>1</v>
      </c>
      <c r="N192" s="180" t="s">
        <v>37</v>
      </c>
      <c r="O192" s="56"/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3" t="s">
        <v>119</v>
      </c>
      <c r="AT192" s="143" t="s">
        <v>164</v>
      </c>
      <c r="AU192" s="143" t="s">
        <v>82</v>
      </c>
      <c r="AY192" s="15" t="s">
        <v>118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5" t="s">
        <v>80</v>
      </c>
      <c r="BK192" s="144">
        <f>ROUND(I192*H192,2)</f>
        <v>0</v>
      </c>
      <c r="BL192" s="15" t="s">
        <v>119</v>
      </c>
      <c r="BM192" s="143" t="s">
        <v>261</v>
      </c>
    </row>
    <row r="193" spans="1:65" s="2" customFormat="1" ht="48.75">
      <c r="A193" s="30"/>
      <c r="B193" s="31"/>
      <c r="C193" s="30"/>
      <c r="D193" s="145" t="s">
        <v>121</v>
      </c>
      <c r="E193" s="30"/>
      <c r="F193" s="146" t="s">
        <v>262</v>
      </c>
      <c r="G193" s="30"/>
      <c r="H193" s="30"/>
      <c r="I193" s="147"/>
      <c r="J193" s="30"/>
      <c r="K193" s="30"/>
      <c r="L193" s="31"/>
      <c r="M193" s="148"/>
      <c r="N193" s="149"/>
      <c r="O193" s="56"/>
      <c r="P193" s="56"/>
      <c r="Q193" s="56"/>
      <c r="R193" s="56"/>
      <c r="S193" s="56"/>
      <c r="T193" s="57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5" t="s">
        <v>121</v>
      </c>
      <c r="AU193" s="15" t="s">
        <v>82</v>
      </c>
    </row>
    <row r="194" spans="1:65" s="12" customFormat="1">
      <c r="B194" s="150"/>
      <c r="D194" s="145" t="s">
        <v>122</v>
      </c>
      <c r="E194" s="151" t="s">
        <v>1</v>
      </c>
      <c r="F194" s="152" t="s">
        <v>189</v>
      </c>
      <c r="H194" s="153">
        <v>9.8000000000000004E-2</v>
      </c>
      <c r="I194" s="154"/>
      <c r="L194" s="150"/>
      <c r="M194" s="155"/>
      <c r="N194" s="156"/>
      <c r="O194" s="156"/>
      <c r="P194" s="156"/>
      <c r="Q194" s="156"/>
      <c r="R194" s="156"/>
      <c r="S194" s="156"/>
      <c r="T194" s="157"/>
      <c r="AT194" s="151" t="s">
        <v>122</v>
      </c>
      <c r="AU194" s="151" t="s">
        <v>82</v>
      </c>
      <c r="AV194" s="12" t="s">
        <v>82</v>
      </c>
      <c r="AW194" s="12" t="s">
        <v>29</v>
      </c>
      <c r="AX194" s="12" t="s">
        <v>80</v>
      </c>
      <c r="AY194" s="151" t="s">
        <v>118</v>
      </c>
    </row>
    <row r="195" spans="1:65" s="2" customFormat="1" ht="24.2" customHeight="1">
      <c r="A195" s="30"/>
      <c r="B195" s="129"/>
      <c r="C195" s="171" t="s">
        <v>263</v>
      </c>
      <c r="D195" s="171" t="s">
        <v>164</v>
      </c>
      <c r="E195" s="172" t="s">
        <v>264</v>
      </c>
      <c r="F195" s="173" t="s">
        <v>265</v>
      </c>
      <c r="G195" s="174" t="s">
        <v>180</v>
      </c>
      <c r="H195" s="175">
        <v>0.6</v>
      </c>
      <c r="I195" s="176"/>
      <c r="J195" s="177">
        <f>ROUND(I195*H195,2)</f>
        <v>0</v>
      </c>
      <c r="K195" s="178"/>
      <c r="L195" s="31"/>
      <c r="M195" s="179" t="s">
        <v>1</v>
      </c>
      <c r="N195" s="180" t="s">
        <v>37</v>
      </c>
      <c r="O195" s="56"/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3" t="s">
        <v>119</v>
      </c>
      <c r="AT195" s="143" t="s">
        <v>164</v>
      </c>
      <c r="AU195" s="143" t="s">
        <v>82</v>
      </c>
      <c r="AY195" s="15" t="s">
        <v>118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5" t="s">
        <v>80</v>
      </c>
      <c r="BK195" s="144">
        <f>ROUND(I195*H195,2)</f>
        <v>0</v>
      </c>
      <c r="BL195" s="15" t="s">
        <v>119</v>
      </c>
      <c r="BM195" s="143" t="s">
        <v>266</v>
      </c>
    </row>
    <row r="196" spans="1:65" s="2" customFormat="1" ht="48.75">
      <c r="A196" s="30"/>
      <c r="B196" s="31"/>
      <c r="C196" s="30"/>
      <c r="D196" s="145" t="s">
        <v>121</v>
      </c>
      <c r="E196" s="30"/>
      <c r="F196" s="146" t="s">
        <v>267</v>
      </c>
      <c r="G196" s="30"/>
      <c r="H196" s="30"/>
      <c r="I196" s="147"/>
      <c r="J196" s="30"/>
      <c r="K196" s="30"/>
      <c r="L196" s="31"/>
      <c r="M196" s="148"/>
      <c r="N196" s="149"/>
      <c r="O196" s="56"/>
      <c r="P196" s="56"/>
      <c r="Q196" s="56"/>
      <c r="R196" s="56"/>
      <c r="S196" s="56"/>
      <c r="T196" s="57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5" t="s">
        <v>121</v>
      </c>
      <c r="AU196" s="15" t="s">
        <v>82</v>
      </c>
    </row>
    <row r="197" spans="1:65" s="12" customFormat="1">
      <c r="B197" s="150"/>
      <c r="D197" s="145" t="s">
        <v>122</v>
      </c>
      <c r="E197" s="151" t="s">
        <v>1</v>
      </c>
      <c r="F197" s="152" t="s">
        <v>268</v>
      </c>
      <c r="H197" s="153">
        <v>0.6</v>
      </c>
      <c r="I197" s="154"/>
      <c r="L197" s="150"/>
      <c r="M197" s="155"/>
      <c r="N197" s="156"/>
      <c r="O197" s="156"/>
      <c r="P197" s="156"/>
      <c r="Q197" s="156"/>
      <c r="R197" s="156"/>
      <c r="S197" s="156"/>
      <c r="T197" s="157"/>
      <c r="AT197" s="151" t="s">
        <v>122</v>
      </c>
      <c r="AU197" s="151" t="s">
        <v>82</v>
      </c>
      <c r="AV197" s="12" t="s">
        <v>82</v>
      </c>
      <c r="AW197" s="12" t="s">
        <v>29</v>
      </c>
      <c r="AX197" s="12" t="s">
        <v>80</v>
      </c>
      <c r="AY197" s="151" t="s">
        <v>118</v>
      </c>
    </row>
    <row r="198" spans="1:65" s="2" customFormat="1" ht="24.2" customHeight="1">
      <c r="A198" s="30"/>
      <c r="B198" s="129"/>
      <c r="C198" s="171" t="s">
        <v>269</v>
      </c>
      <c r="D198" s="171" t="s">
        <v>164</v>
      </c>
      <c r="E198" s="172" t="s">
        <v>270</v>
      </c>
      <c r="F198" s="173" t="s">
        <v>271</v>
      </c>
      <c r="G198" s="174" t="s">
        <v>180</v>
      </c>
      <c r="H198" s="175">
        <v>0.627</v>
      </c>
      <c r="I198" s="176"/>
      <c r="J198" s="177">
        <f>ROUND(I198*H198,2)</f>
        <v>0</v>
      </c>
      <c r="K198" s="178"/>
      <c r="L198" s="31"/>
      <c r="M198" s="179" t="s">
        <v>1</v>
      </c>
      <c r="N198" s="180" t="s">
        <v>37</v>
      </c>
      <c r="O198" s="56"/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3" t="s">
        <v>119</v>
      </c>
      <c r="AT198" s="143" t="s">
        <v>164</v>
      </c>
      <c r="AU198" s="143" t="s">
        <v>82</v>
      </c>
      <c r="AY198" s="15" t="s">
        <v>118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5" t="s">
        <v>80</v>
      </c>
      <c r="BK198" s="144">
        <f>ROUND(I198*H198,2)</f>
        <v>0</v>
      </c>
      <c r="BL198" s="15" t="s">
        <v>119</v>
      </c>
      <c r="BM198" s="143" t="s">
        <v>272</v>
      </c>
    </row>
    <row r="199" spans="1:65" s="2" customFormat="1" ht="48.75">
      <c r="A199" s="30"/>
      <c r="B199" s="31"/>
      <c r="C199" s="30"/>
      <c r="D199" s="145" t="s">
        <v>121</v>
      </c>
      <c r="E199" s="30"/>
      <c r="F199" s="146" t="s">
        <v>273</v>
      </c>
      <c r="G199" s="30"/>
      <c r="H199" s="30"/>
      <c r="I199" s="147"/>
      <c r="J199" s="30"/>
      <c r="K199" s="30"/>
      <c r="L199" s="31"/>
      <c r="M199" s="148"/>
      <c r="N199" s="149"/>
      <c r="O199" s="56"/>
      <c r="P199" s="56"/>
      <c r="Q199" s="56"/>
      <c r="R199" s="56"/>
      <c r="S199" s="56"/>
      <c r="T199" s="57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5" t="s">
        <v>121</v>
      </c>
      <c r="AU199" s="15" t="s">
        <v>82</v>
      </c>
    </row>
    <row r="200" spans="1:65" s="12" customFormat="1">
      <c r="B200" s="150"/>
      <c r="D200" s="145" t="s">
        <v>122</v>
      </c>
      <c r="E200" s="151" t="s">
        <v>1</v>
      </c>
      <c r="F200" s="152" t="s">
        <v>274</v>
      </c>
      <c r="H200" s="153">
        <v>0.627</v>
      </c>
      <c r="I200" s="154"/>
      <c r="L200" s="150"/>
      <c r="M200" s="155"/>
      <c r="N200" s="156"/>
      <c r="O200" s="156"/>
      <c r="P200" s="156"/>
      <c r="Q200" s="156"/>
      <c r="R200" s="156"/>
      <c r="S200" s="156"/>
      <c r="T200" s="157"/>
      <c r="AT200" s="151" t="s">
        <v>122</v>
      </c>
      <c r="AU200" s="151" t="s">
        <v>82</v>
      </c>
      <c r="AV200" s="12" t="s">
        <v>82</v>
      </c>
      <c r="AW200" s="12" t="s">
        <v>29</v>
      </c>
      <c r="AX200" s="12" t="s">
        <v>80</v>
      </c>
      <c r="AY200" s="151" t="s">
        <v>118</v>
      </c>
    </row>
    <row r="201" spans="1:65" s="2" customFormat="1" ht="24.2" customHeight="1">
      <c r="A201" s="30"/>
      <c r="B201" s="129"/>
      <c r="C201" s="171" t="s">
        <v>275</v>
      </c>
      <c r="D201" s="171" t="s">
        <v>164</v>
      </c>
      <c r="E201" s="172" t="s">
        <v>276</v>
      </c>
      <c r="F201" s="173" t="s">
        <v>277</v>
      </c>
      <c r="G201" s="174" t="s">
        <v>180</v>
      </c>
      <c r="H201" s="175">
        <v>7.4999999999999997E-2</v>
      </c>
      <c r="I201" s="176"/>
      <c r="J201" s="177">
        <f>ROUND(I201*H201,2)</f>
        <v>0</v>
      </c>
      <c r="K201" s="178"/>
      <c r="L201" s="31"/>
      <c r="M201" s="179" t="s">
        <v>1</v>
      </c>
      <c r="N201" s="180" t="s">
        <v>37</v>
      </c>
      <c r="O201" s="56"/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3" t="s">
        <v>119</v>
      </c>
      <c r="AT201" s="143" t="s">
        <v>164</v>
      </c>
      <c r="AU201" s="143" t="s">
        <v>82</v>
      </c>
      <c r="AY201" s="15" t="s">
        <v>118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5" t="s">
        <v>80</v>
      </c>
      <c r="BK201" s="144">
        <f>ROUND(I201*H201,2)</f>
        <v>0</v>
      </c>
      <c r="BL201" s="15" t="s">
        <v>119</v>
      </c>
      <c r="BM201" s="143" t="s">
        <v>278</v>
      </c>
    </row>
    <row r="202" spans="1:65" s="2" customFormat="1" ht="48.75">
      <c r="A202" s="30"/>
      <c r="B202" s="31"/>
      <c r="C202" s="30"/>
      <c r="D202" s="145" t="s">
        <v>121</v>
      </c>
      <c r="E202" s="30"/>
      <c r="F202" s="146" t="s">
        <v>279</v>
      </c>
      <c r="G202" s="30"/>
      <c r="H202" s="30"/>
      <c r="I202" s="147"/>
      <c r="J202" s="30"/>
      <c r="K202" s="30"/>
      <c r="L202" s="31"/>
      <c r="M202" s="148"/>
      <c r="N202" s="149"/>
      <c r="O202" s="56"/>
      <c r="P202" s="56"/>
      <c r="Q202" s="56"/>
      <c r="R202" s="56"/>
      <c r="S202" s="56"/>
      <c r="T202" s="57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5" t="s">
        <v>121</v>
      </c>
      <c r="AU202" s="15" t="s">
        <v>82</v>
      </c>
    </row>
    <row r="203" spans="1:65" s="12" customFormat="1">
      <c r="B203" s="150"/>
      <c r="D203" s="145" t="s">
        <v>122</v>
      </c>
      <c r="E203" s="151" t="s">
        <v>1</v>
      </c>
      <c r="F203" s="152" t="s">
        <v>280</v>
      </c>
      <c r="H203" s="153">
        <v>7.4999999999999997E-2</v>
      </c>
      <c r="I203" s="154"/>
      <c r="L203" s="150"/>
      <c r="M203" s="155"/>
      <c r="N203" s="156"/>
      <c r="O203" s="156"/>
      <c r="P203" s="156"/>
      <c r="Q203" s="156"/>
      <c r="R203" s="156"/>
      <c r="S203" s="156"/>
      <c r="T203" s="157"/>
      <c r="AT203" s="151" t="s">
        <v>122</v>
      </c>
      <c r="AU203" s="151" t="s">
        <v>82</v>
      </c>
      <c r="AV203" s="12" t="s">
        <v>82</v>
      </c>
      <c r="AW203" s="12" t="s">
        <v>29</v>
      </c>
      <c r="AX203" s="12" t="s">
        <v>80</v>
      </c>
      <c r="AY203" s="151" t="s">
        <v>118</v>
      </c>
    </row>
    <row r="204" spans="1:65" s="2" customFormat="1" ht="24.2" customHeight="1">
      <c r="A204" s="30"/>
      <c r="B204" s="129"/>
      <c r="C204" s="171" t="s">
        <v>281</v>
      </c>
      <c r="D204" s="171" t="s">
        <v>164</v>
      </c>
      <c r="E204" s="172" t="s">
        <v>282</v>
      </c>
      <c r="F204" s="173" t="s">
        <v>283</v>
      </c>
      <c r="G204" s="174" t="s">
        <v>180</v>
      </c>
      <c r="H204" s="175">
        <v>0.63900000000000001</v>
      </c>
      <c r="I204" s="176"/>
      <c r="J204" s="177">
        <f>ROUND(I204*H204,2)</f>
        <v>0</v>
      </c>
      <c r="K204" s="178"/>
      <c r="L204" s="31"/>
      <c r="M204" s="179" t="s">
        <v>1</v>
      </c>
      <c r="N204" s="180" t="s">
        <v>37</v>
      </c>
      <c r="O204" s="56"/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3" t="s">
        <v>119</v>
      </c>
      <c r="AT204" s="143" t="s">
        <v>164</v>
      </c>
      <c r="AU204" s="143" t="s">
        <v>82</v>
      </c>
      <c r="AY204" s="15" t="s">
        <v>118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5" t="s">
        <v>80</v>
      </c>
      <c r="BK204" s="144">
        <f>ROUND(I204*H204,2)</f>
        <v>0</v>
      </c>
      <c r="BL204" s="15" t="s">
        <v>119</v>
      </c>
      <c r="BM204" s="143" t="s">
        <v>284</v>
      </c>
    </row>
    <row r="205" spans="1:65" s="2" customFormat="1" ht="48.75">
      <c r="A205" s="30"/>
      <c r="B205" s="31"/>
      <c r="C205" s="30"/>
      <c r="D205" s="145" t="s">
        <v>121</v>
      </c>
      <c r="E205" s="30"/>
      <c r="F205" s="146" t="s">
        <v>285</v>
      </c>
      <c r="G205" s="30"/>
      <c r="H205" s="30"/>
      <c r="I205" s="147"/>
      <c r="J205" s="30"/>
      <c r="K205" s="30"/>
      <c r="L205" s="31"/>
      <c r="M205" s="148"/>
      <c r="N205" s="149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5" t="s">
        <v>121</v>
      </c>
      <c r="AU205" s="15" t="s">
        <v>82</v>
      </c>
    </row>
    <row r="206" spans="1:65" s="12" customFormat="1">
      <c r="B206" s="150"/>
      <c r="D206" s="145" t="s">
        <v>122</v>
      </c>
      <c r="E206" s="151" t="s">
        <v>1</v>
      </c>
      <c r="F206" s="152" t="s">
        <v>286</v>
      </c>
      <c r="H206" s="153">
        <v>0.63900000000000001</v>
      </c>
      <c r="I206" s="154"/>
      <c r="L206" s="150"/>
      <c r="M206" s="155"/>
      <c r="N206" s="156"/>
      <c r="O206" s="156"/>
      <c r="P206" s="156"/>
      <c r="Q206" s="156"/>
      <c r="R206" s="156"/>
      <c r="S206" s="156"/>
      <c r="T206" s="157"/>
      <c r="AT206" s="151" t="s">
        <v>122</v>
      </c>
      <c r="AU206" s="151" t="s">
        <v>82</v>
      </c>
      <c r="AV206" s="12" t="s">
        <v>82</v>
      </c>
      <c r="AW206" s="12" t="s">
        <v>29</v>
      </c>
      <c r="AX206" s="12" t="s">
        <v>80</v>
      </c>
      <c r="AY206" s="151" t="s">
        <v>118</v>
      </c>
    </row>
    <row r="207" spans="1:65" s="2" customFormat="1" ht="24.2" customHeight="1">
      <c r="A207" s="30"/>
      <c r="B207" s="129"/>
      <c r="C207" s="171" t="s">
        <v>287</v>
      </c>
      <c r="D207" s="171" t="s">
        <v>164</v>
      </c>
      <c r="E207" s="172" t="s">
        <v>288</v>
      </c>
      <c r="F207" s="173" t="s">
        <v>289</v>
      </c>
      <c r="G207" s="174" t="s">
        <v>180</v>
      </c>
      <c r="H207" s="175">
        <v>0.224</v>
      </c>
      <c r="I207" s="176"/>
      <c r="J207" s="177">
        <f>ROUND(I207*H207,2)</f>
        <v>0</v>
      </c>
      <c r="K207" s="178"/>
      <c r="L207" s="31"/>
      <c r="M207" s="179" t="s">
        <v>1</v>
      </c>
      <c r="N207" s="180" t="s">
        <v>37</v>
      </c>
      <c r="O207" s="56"/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3" t="s">
        <v>119</v>
      </c>
      <c r="AT207" s="143" t="s">
        <v>164</v>
      </c>
      <c r="AU207" s="143" t="s">
        <v>82</v>
      </c>
      <c r="AY207" s="15" t="s">
        <v>118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5" t="s">
        <v>80</v>
      </c>
      <c r="BK207" s="144">
        <f>ROUND(I207*H207,2)</f>
        <v>0</v>
      </c>
      <c r="BL207" s="15" t="s">
        <v>119</v>
      </c>
      <c r="BM207" s="143" t="s">
        <v>290</v>
      </c>
    </row>
    <row r="208" spans="1:65" s="2" customFormat="1" ht="58.5">
      <c r="A208" s="30"/>
      <c r="B208" s="31"/>
      <c r="C208" s="30"/>
      <c r="D208" s="145" t="s">
        <v>121</v>
      </c>
      <c r="E208" s="30"/>
      <c r="F208" s="146" t="s">
        <v>291</v>
      </c>
      <c r="G208" s="30"/>
      <c r="H208" s="30"/>
      <c r="I208" s="147"/>
      <c r="J208" s="30"/>
      <c r="K208" s="30"/>
      <c r="L208" s="31"/>
      <c r="M208" s="148"/>
      <c r="N208" s="149"/>
      <c r="O208" s="56"/>
      <c r="P208" s="56"/>
      <c r="Q208" s="56"/>
      <c r="R208" s="56"/>
      <c r="S208" s="56"/>
      <c r="T208" s="57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5" t="s">
        <v>121</v>
      </c>
      <c r="AU208" s="15" t="s">
        <v>82</v>
      </c>
    </row>
    <row r="209" spans="1:65" s="12" customFormat="1">
      <c r="B209" s="150"/>
      <c r="D209" s="145" t="s">
        <v>122</v>
      </c>
      <c r="E209" s="151" t="s">
        <v>1</v>
      </c>
      <c r="F209" s="152" t="s">
        <v>292</v>
      </c>
      <c r="H209" s="153">
        <v>0.224</v>
      </c>
      <c r="I209" s="154"/>
      <c r="L209" s="150"/>
      <c r="M209" s="155"/>
      <c r="N209" s="156"/>
      <c r="O209" s="156"/>
      <c r="P209" s="156"/>
      <c r="Q209" s="156"/>
      <c r="R209" s="156"/>
      <c r="S209" s="156"/>
      <c r="T209" s="157"/>
      <c r="AT209" s="151" t="s">
        <v>122</v>
      </c>
      <c r="AU209" s="151" t="s">
        <v>82</v>
      </c>
      <c r="AV209" s="12" t="s">
        <v>82</v>
      </c>
      <c r="AW209" s="12" t="s">
        <v>29</v>
      </c>
      <c r="AX209" s="12" t="s">
        <v>80</v>
      </c>
      <c r="AY209" s="151" t="s">
        <v>118</v>
      </c>
    </row>
    <row r="210" spans="1:65" s="2" customFormat="1" ht="24.2" customHeight="1">
      <c r="A210" s="30"/>
      <c r="B210" s="129"/>
      <c r="C210" s="171" t="s">
        <v>293</v>
      </c>
      <c r="D210" s="171" t="s">
        <v>164</v>
      </c>
      <c r="E210" s="172" t="s">
        <v>294</v>
      </c>
      <c r="F210" s="173" t="s">
        <v>295</v>
      </c>
      <c r="G210" s="174" t="s">
        <v>180</v>
      </c>
      <c r="H210" s="175">
        <v>0.61799999999999999</v>
      </c>
      <c r="I210" s="176"/>
      <c r="J210" s="177">
        <f>ROUND(I210*H210,2)</f>
        <v>0</v>
      </c>
      <c r="K210" s="178"/>
      <c r="L210" s="31"/>
      <c r="M210" s="179" t="s">
        <v>1</v>
      </c>
      <c r="N210" s="180" t="s">
        <v>37</v>
      </c>
      <c r="O210" s="56"/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43" t="s">
        <v>119</v>
      </c>
      <c r="AT210" s="143" t="s">
        <v>164</v>
      </c>
      <c r="AU210" s="143" t="s">
        <v>82</v>
      </c>
      <c r="AY210" s="15" t="s">
        <v>118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5" t="s">
        <v>80</v>
      </c>
      <c r="BK210" s="144">
        <f>ROUND(I210*H210,2)</f>
        <v>0</v>
      </c>
      <c r="BL210" s="15" t="s">
        <v>119</v>
      </c>
      <c r="BM210" s="143" t="s">
        <v>296</v>
      </c>
    </row>
    <row r="211" spans="1:65" s="2" customFormat="1" ht="48.75">
      <c r="A211" s="30"/>
      <c r="B211" s="31"/>
      <c r="C211" s="30"/>
      <c r="D211" s="145" t="s">
        <v>121</v>
      </c>
      <c r="E211" s="30"/>
      <c r="F211" s="146" t="s">
        <v>297</v>
      </c>
      <c r="G211" s="30"/>
      <c r="H211" s="30"/>
      <c r="I211" s="147"/>
      <c r="J211" s="30"/>
      <c r="K211" s="30"/>
      <c r="L211" s="31"/>
      <c r="M211" s="148"/>
      <c r="N211" s="149"/>
      <c r="O211" s="56"/>
      <c r="P211" s="56"/>
      <c r="Q211" s="56"/>
      <c r="R211" s="56"/>
      <c r="S211" s="56"/>
      <c r="T211" s="57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5" t="s">
        <v>121</v>
      </c>
      <c r="AU211" s="15" t="s">
        <v>82</v>
      </c>
    </row>
    <row r="212" spans="1:65" s="12" customFormat="1">
      <c r="B212" s="150"/>
      <c r="D212" s="145" t="s">
        <v>122</v>
      </c>
      <c r="E212" s="151" t="s">
        <v>1</v>
      </c>
      <c r="F212" s="152" t="s">
        <v>298</v>
      </c>
      <c r="H212" s="153">
        <v>0.61799999999999999</v>
      </c>
      <c r="I212" s="154"/>
      <c r="L212" s="150"/>
      <c r="M212" s="155"/>
      <c r="N212" s="156"/>
      <c r="O212" s="156"/>
      <c r="P212" s="156"/>
      <c r="Q212" s="156"/>
      <c r="R212" s="156"/>
      <c r="S212" s="156"/>
      <c r="T212" s="157"/>
      <c r="AT212" s="151" t="s">
        <v>122</v>
      </c>
      <c r="AU212" s="151" t="s">
        <v>82</v>
      </c>
      <c r="AV212" s="12" t="s">
        <v>82</v>
      </c>
      <c r="AW212" s="12" t="s">
        <v>29</v>
      </c>
      <c r="AX212" s="12" t="s">
        <v>80</v>
      </c>
      <c r="AY212" s="151" t="s">
        <v>118</v>
      </c>
    </row>
    <row r="213" spans="1:65" s="2" customFormat="1" ht="14.45" customHeight="1">
      <c r="A213" s="30"/>
      <c r="B213" s="129"/>
      <c r="C213" s="171" t="s">
        <v>299</v>
      </c>
      <c r="D213" s="171" t="s">
        <v>164</v>
      </c>
      <c r="E213" s="172" t="s">
        <v>300</v>
      </c>
      <c r="F213" s="173" t="s">
        <v>301</v>
      </c>
      <c r="G213" s="174" t="s">
        <v>142</v>
      </c>
      <c r="H213" s="175">
        <v>150</v>
      </c>
      <c r="I213" s="176"/>
      <c r="J213" s="177">
        <f>ROUND(I213*H213,2)</f>
        <v>0</v>
      </c>
      <c r="K213" s="178"/>
      <c r="L213" s="31"/>
      <c r="M213" s="179" t="s">
        <v>1</v>
      </c>
      <c r="N213" s="180" t="s">
        <v>37</v>
      </c>
      <c r="O213" s="56"/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43" t="s">
        <v>119</v>
      </c>
      <c r="AT213" s="143" t="s">
        <v>164</v>
      </c>
      <c r="AU213" s="143" t="s">
        <v>82</v>
      </c>
      <c r="AY213" s="15" t="s">
        <v>118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80</v>
      </c>
      <c r="BK213" s="144">
        <f>ROUND(I213*H213,2)</f>
        <v>0</v>
      </c>
      <c r="BL213" s="15" t="s">
        <v>119</v>
      </c>
      <c r="BM213" s="143" t="s">
        <v>302</v>
      </c>
    </row>
    <row r="214" spans="1:65" s="2" customFormat="1" ht="29.25">
      <c r="A214" s="30"/>
      <c r="B214" s="31"/>
      <c r="C214" s="30"/>
      <c r="D214" s="145" t="s">
        <v>121</v>
      </c>
      <c r="E214" s="30"/>
      <c r="F214" s="146" t="s">
        <v>303</v>
      </c>
      <c r="G214" s="30"/>
      <c r="H214" s="30"/>
      <c r="I214" s="147"/>
      <c r="J214" s="30"/>
      <c r="K214" s="30"/>
      <c r="L214" s="31"/>
      <c r="M214" s="148"/>
      <c r="N214" s="149"/>
      <c r="O214" s="56"/>
      <c r="P214" s="56"/>
      <c r="Q214" s="56"/>
      <c r="R214" s="56"/>
      <c r="S214" s="56"/>
      <c r="T214" s="5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5" t="s">
        <v>121</v>
      </c>
      <c r="AU214" s="15" t="s">
        <v>82</v>
      </c>
    </row>
    <row r="215" spans="1:65" s="2" customFormat="1" ht="14.45" customHeight="1">
      <c r="A215" s="30"/>
      <c r="B215" s="129"/>
      <c r="C215" s="171" t="s">
        <v>304</v>
      </c>
      <c r="D215" s="171" t="s">
        <v>164</v>
      </c>
      <c r="E215" s="172" t="s">
        <v>305</v>
      </c>
      <c r="F215" s="173" t="s">
        <v>306</v>
      </c>
      <c r="G215" s="174" t="s">
        <v>142</v>
      </c>
      <c r="H215" s="175">
        <v>4800</v>
      </c>
      <c r="I215" s="176"/>
      <c r="J215" s="177">
        <f>ROUND(I215*H215,2)</f>
        <v>0</v>
      </c>
      <c r="K215" s="178"/>
      <c r="L215" s="31"/>
      <c r="M215" s="179" t="s">
        <v>1</v>
      </c>
      <c r="N215" s="180" t="s">
        <v>37</v>
      </c>
      <c r="O215" s="56"/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3" t="s">
        <v>119</v>
      </c>
      <c r="AT215" s="143" t="s">
        <v>164</v>
      </c>
      <c r="AU215" s="143" t="s">
        <v>82</v>
      </c>
      <c r="AY215" s="15" t="s">
        <v>118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5" t="s">
        <v>80</v>
      </c>
      <c r="BK215" s="144">
        <f>ROUND(I215*H215,2)</f>
        <v>0</v>
      </c>
      <c r="BL215" s="15" t="s">
        <v>119</v>
      </c>
      <c r="BM215" s="143" t="s">
        <v>307</v>
      </c>
    </row>
    <row r="216" spans="1:65" s="2" customFormat="1" ht="29.25">
      <c r="A216" s="30"/>
      <c r="B216" s="31"/>
      <c r="C216" s="30"/>
      <c r="D216" s="145" t="s">
        <v>121</v>
      </c>
      <c r="E216" s="30"/>
      <c r="F216" s="146" t="s">
        <v>308</v>
      </c>
      <c r="G216" s="30"/>
      <c r="H216" s="30"/>
      <c r="I216" s="147"/>
      <c r="J216" s="30"/>
      <c r="K216" s="30"/>
      <c r="L216" s="31"/>
      <c r="M216" s="148"/>
      <c r="N216" s="149"/>
      <c r="O216" s="56"/>
      <c r="P216" s="56"/>
      <c r="Q216" s="56"/>
      <c r="R216" s="56"/>
      <c r="S216" s="56"/>
      <c r="T216" s="57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5" t="s">
        <v>121</v>
      </c>
      <c r="AU216" s="15" t="s">
        <v>82</v>
      </c>
    </row>
    <row r="217" spans="1:65" s="12" customFormat="1">
      <c r="B217" s="150"/>
      <c r="D217" s="145" t="s">
        <v>122</v>
      </c>
      <c r="E217" s="151" t="s">
        <v>1</v>
      </c>
      <c r="F217" s="152" t="s">
        <v>309</v>
      </c>
      <c r="H217" s="153">
        <v>4800</v>
      </c>
      <c r="I217" s="154"/>
      <c r="L217" s="150"/>
      <c r="M217" s="155"/>
      <c r="N217" s="156"/>
      <c r="O217" s="156"/>
      <c r="P217" s="156"/>
      <c r="Q217" s="156"/>
      <c r="R217" s="156"/>
      <c r="S217" s="156"/>
      <c r="T217" s="157"/>
      <c r="AT217" s="151" t="s">
        <v>122</v>
      </c>
      <c r="AU217" s="151" t="s">
        <v>82</v>
      </c>
      <c r="AV217" s="12" t="s">
        <v>82</v>
      </c>
      <c r="AW217" s="12" t="s">
        <v>29</v>
      </c>
      <c r="AX217" s="12" t="s">
        <v>80</v>
      </c>
      <c r="AY217" s="151" t="s">
        <v>118</v>
      </c>
    </row>
    <row r="218" spans="1:65" s="2" customFormat="1" ht="24.2" customHeight="1">
      <c r="A218" s="30"/>
      <c r="B218" s="129"/>
      <c r="C218" s="171" t="s">
        <v>310</v>
      </c>
      <c r="D218" s="171" t="s">
        <v>164</v>
      </c>
      <c r="E218" s="172" t="s">
        <v>311</v>
      </c>
      <c r="F218" s="173" t="s">
        <v>312</v>
      </c>
      <c r="G218" s="174" t="s">
        <v>180</v>
      </c>
      <c r="H218" s="175">
        <v>1.2569999999999999</v>
      </c>
      <c r="I218" s="176"/>
      <c r="J218" s="177">
        <f>ROUND(I218*H218,2)</f>
        <v>0</v>
      </c>
      <c r="K218" s="178"/>
      <c r="L218" s="31"/>
      <c r="M218" s="179" t="s">
        <v>1</v>
      </c>
      <c r="N218" s="180" t="s">
        <v>37</v>
      </c>
      <c r="O218" s="56"/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43" t="s">
        <v>119</v>
      </c>
      <c r="AT218" s="143" t="s">
        <v>164</v>
      </c>
      <c r="AU218" s="143" t="s">
        <v>82</v>
      </c>
      <c r="AY218" s="15" t="s">
        <v>118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5" t="s">
        <v>80</v>
      </c>
      <c r="BK218" s="144">
        <f>ROUND(I218*H218,2)</f>
        <v>0</v>
      </c>
      <c r="BL218" s="15" t="s">
        <v>119</v>
      </c>
      <c r="BM218" s="143" t="s">
        <v>313</v>
      </c>
    </row>
    <row r="219" spans="1:65" s="2" customFormat="1" ht="78">
      <c r="A219" s="30"/>
      <c r="B219" s="31"/>
      <c r="C219" s="30"/>
      <c r="D219" s="145" t="s">
        <v>121</v>
      </c>
      <c r="E219" s="30"/>
      <c r="F219" s="146" t="s">
        <v>314</v>
      </c>
      <c r="G219" s="30"/>
      <c r="H219" s="30"/>
      <c r="I219" s="147"/>
      <c r="J219" s="30"/>
      <c r="K219" s="30"/>
      <c r="L219" s="31"/>
      <c r="M219" s="148"/>
      <c r="N219" s="149"/>
      <c r="O219" s="56"/>
      <c r="P219" s="56"/>
      <c r="Q219" s="56"/>
      <c r="R219" s="56"/>
      <c r="S219" s="56"/>
      <c r="T219" s="57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5" t="s">
        <v>121</v>
      </c>
      <c r="AU219" s="15" t="s">
        <v>82</v>
      </c>
    </row>
    <row r="220" spans="1:65" s="12" customFormat="1">
      <c r="B220" s="150"/>
      <c r="D220" s="145" t="s">
        <v>122</v>
      </c>
      <c r="E220" s="151" t="s">
        <v>1</v>
      </c>
      <c r="F220" s="152" t="s">
        <v>315</v>
      </c>
      <c r="H220" s="153">
        <v>1.2569999999999999</v>
      </c>
      <c r="I220" s="154"/>
      <c r="L220" s="150"/>
      <c r="M220" s="155"/>
      <c r="N220" s="156"/>
      <c r="O220" s="156"/>
      <c r="P220" s="156"/>
      <c r="Q220" s="156"/>
      <c r="R220" s="156"/>
      <c r="S220" s="156"/>
      <c r="T220" s="157"/>
      <c r="AT220" s="151" t="s">
        <v>122</v>
      </c>
      <c r="AU220" s="151" t="s">
        <v>82</v>
      </c>
      <c r="AV220" s="12" t="s">
        <v>82</v>
      </c>
      <c r="AW220" s="12" t="s">
        <v>29</v>
      </c>
      <c r="AX220" s="12" t="s">
        <v>80</v>
      </c>
      <c r="AY220" s="151" t="s">
        <v>118</v>
      </c>
    </row>
    <row r="221" spans="1:65" s="2" customFormat="1" ht="24.2" customHeight="1">
      <c r="A221" s="30"/>
      <c r="B221" s="129"/>
      <c r="C221" s="171" t="s">
        <v>316</v>
      </c>
      <c r="D221" s="171" t="s">
        <v>164</v>
      </c>
      <c r="E221" s="172" t="s">
        <v>317</v>
      </c>
      <c r="F221" s="173" t="s">
        <v>318</v>
      </c>
      <c r="G221" s="174" t="s">
        <v>180</v>
      </c>
      <c r="H221" s="175">
        <v>0.8</v>
      </c>
      <c r="I221" s="176"/>
      <c r="J221" s="177">
        <f>ROUND(I221*H221,2)</f>
        <v>0</v>
      </c>
      <c r="K221" s="178"/>
      <c r="L221" s="31"/>
      <c r="M221" s="179" t="s">
        <v>1</v>
      </c>
      <c r="N221" s="180" t="s">
        <v>37</v>
      </c>
      <c r="O221" s="56"/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43" t="s">
        <v>119</v>
      </c>
      <c r="AT221" s="143" t="s">
        <v>164</v>
      </c>
      <c r="AU221" s="143" t="s">
        <v>82</v>
      </c>
      <c r="AY221" s="15" t="s">
        <v>118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5" t="s">
        <v>80</v>
      </c>
      <c r="BK221" s="144">
        <f>ROUND(I221*H221,2)</f>
        <v>0</v>
      </c>
      <c r="BL221" s="15" t="s">
        <v>119</v>
      </c>
      <c r="BM221" s="143" t="s">
        <v>319</v>
      </c>
    </row>
    <row r="222" spans="1:65" s="2" customFormat="1" ht="78">
      <c r="A222" s="30"/>
      <c r="B222" s="31"/>
      <c r="C222" s="30"/>
      <c r="D222" s="145" t="s">
        <v>121</v>
      </c>
      <c r="E222" s="30"/>
      <c r="F222" s="146" t="s">
        <v>320</v>
      </c>
      <c r="G222" s="30"/>
      <c r="H222" s="30"/>
      <c r="I222" s="147"/>
      <c r="J222" s="30"/>
      <c r="K222" s="30"/>
      <c r="L222" s="31"/>
      <c r="M222" s="148"/>
      <c r="N222" s="149"/>
      <c r="O222" s="56"/>
      <c r="P222" s="56"/>
      <c r="Q222" s="56"/>
      <c r="R222" s="56"/>
      <c r="S222" s="56"/>
      <c r="T222" s="57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5" t="s">
        <v>121</v>
      </c>
      <c r="AU222" s="15" t="s">
        <v>82</v>
      </c>
    </row>
    <row r="223" spans="1:65" s="2" customFormat="1" ht="24.2" customHeight="1">
      <c r="A223" s="30"/>
      <c r="B223" s="129"/>
      <c r="C223" s="171" t="s">
        <v>321</v>
      </c>
      <c r="D223" s="171" t="s">
        <v>164</v>
      </c>
      <c r="E223" s="172" t="s">
        <v>322</v>
      </c>
      <c r="F223" s="173" t="s">
        <v>323</v>
      </c>
      <c r="G223" s="174" t="s">
        <v>136</v>
      </c>
      <c r="H223" s="175">
        <v>37.83</v>
      </c>
      <c r="I223" s="176"/>
      <c r="J223" s="177">
        <f>ROUND(I223*H223,2)</f>
        <v>0</v>
      </c>
      <c r="K223" s="178"/>
      <c r="L223" s="31"/>
      <c r="M223" s="179" t="s">
        <v>1</v>
      </c>
      <c r="N223" s="180" t="s">
        <v>37</v>
      </c>
      <c r="O223" s="56"/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43" t="s">
        <v>119</v>
      </c>
      <c r="AT223" s="143" t="s">
        <v>164</v>
      </c>
      <c r="AU223" s="143" t="s">
        <v>82</v>
      </c>
      <c r="AY223" s="15" t="s">
        <v>118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5" t="s">
        <v>80</v>
      </c>
      <c r="BK223" s="144">
        <f>ROUND(I223*H223,2)</f>
        <v>0</v>
      </c>
      <c r="BL223" s="15" t="s">
        <v>119</v>
      </c>
      <c r="BM223" s="143" t="s">
        <v>324</v>
      </c>
    </row>
    <row r="224" spans="1:65" s="2" customFormat="1" ht="87.75">
      <c r="A224" s="30"/>
      <c r="B224" s="31"/>
      <c r="C224" s="30"/>
      <c r="D224" s="145" t="s">
        <v>121</v>
      </c>
      <c r="E224" s="30"/>
      <c r="F224" s="146" t="s">
        <v>325</v>
      </c>
      <c r="G224" s="30"/>
      <c r="H224" s="30"/>
      <c r="I224" s="147"/>
      <c r="J224" s="30"/>
      <c r="K224" s="30"/>
      <c r="L224" s="31"/>
      <c r="M224" s="148"/>
      <c r="N224" s="149"/>
      <c r="O224" s="56"/>
      <c r="P224" s="56"/>
      <c r="Q224" s="56"/>
      <c r="R224" s="56"/>
      <c r="S224" s="56"/>
      <c r="T224" s="57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5" t="s">
        <v>121</v>
      </c>
      <c r="AU224" s="15" t="s">
        <v>82</v>
      </c>
    </row>
    <row r="225" spans="1:65" s="2" customFormat="1" ht="24.2" customHeight="1">
      <c r="A225" s="30"/>
      <c r="B225" s="129"/>
      <c r="C225" s="171" t="s">
        <v>326</v>
      </c>
      <c r="D225" s="171" t="s">
        <v>164</v>
      </c>
      <c r="E225" s="172" t="s">
        <v>327</v>
      </c>
      <c r="F225" s="173" t="s">
        <v>328</v>
      </c>
      <c r="G225" s="174" t="s">
        <v>136</v>
      </c>
      <c r="H225" s="175">
        <v>344.62</v>
      </c>
      <c r="I225" s="176"/>
      <c r="J225" s="177">
        <f>ROUND(I225*H225,2)</f>
        <v>0</v>
      </c>
      <c r="K225" s="178"/>
      <c r="L225" s="31"/>
      <c r="M225" s="179" t="s">
        <v>1</v>
      </c>
      <c r="N225" s="180" t="s">
        <v>37</v>
      </c>
      <c r="O225" s="56"/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3" t="s">
        <v>119</v>
      </c>
      <c r="AT225" s="143" t="s">
        <v>164</v>
      </c>
      <c r="AU225" s="143" t="s">
        <v>82</v>
      </c>
      <c r="AY225" s="15" t="s">
        <v>118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5" t="s">
        <v>80</v>
      </c>
      <c r="BK225" s="144">
        <f>ROUND(I225*H225,2)</f>
        <v>0</v>
      </c>
      <c r="BL225" s="15" t="s">
        <v>119</v>
      </c>
      <c r="BM225" s="143" t="s">
        <v>329</v>
      </c>
    </row>
    <row r="226" spans="1:65" s="2" customFormat="1" ht="78">
      <c r="A226" s="30"/>
      <c r="B226" s="31"/>
      <c r="C226" s="30"/>
      <c r="D226" s="145" t="s">
        <v>121</v>
      </c>
      <c r="E226" s="30"/>
      <c r="F226" s="146" t="s">
        <v>330</v>
      </c>
      <c r="G226" s="30"/>
      <c r="H226" s="30"/>
      <c r="I226" s="147"/>
      <c r="J226" s="30"/>
      <c r="K226" s="30"/>
      <c r="L226" s="31"/>
      <c r="M226" s="148"/>
      <c r="N226" s="149"/>
      <c r="O226" s="56"/>
      <c r="P226" s="56"/>
      <c r="Q226" s="56"/>
      <c r="R226" s="56"/>
      <c r="S226" s="56"/>
      <c r="T226" s="57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5" t="s">
        <v>121</v>
      </c>
      <c r="AU226" s="15" t="s">
        <v>82</v>
      </c>
    </row>
    <row r="227" spans="1:65" s="12" customFormat="1">
      <c r="B227" s="150"/>
      <c r="D227" s="145" t="s">
        <v>122</v>
      </c>
      <c r="E227" s="151" t="s">
        <v>1</v>
      </c>
      <c r="F227" s="152" t="s">
        <v>331</v>
      </c>
      <c r="H227" s="153">
        <v>344.62</v>
      </c>
      <c r="I227" s="154"/>
      <c r="L227" s="150"/>
      <c r="M227" s="155"/>
      <c r="N227" s="156"/>
      <c r="O227" s="156"/>
      <c r="P227" s="156"/>
      <c r="Q227" s="156"/>
      <c r="R227" s="156"/>
      <c r="S227" s="156"/>
      <c r="T227" s="157"/>
      <c r="AT227" s="151" t="s">
        <v>122</v>
      </c>
      <c r="AU227" s="151" t="s">
        <v>82</v>
      </c>
      <c r="AV227" s="12" t="s">
        <v>82</v>
      </c>
      <c r="AW227" s="12" t="s">
        <v>29</v>
      </c>
      <c r="AX227" s="12" t="s">
        <v>80</v>
      </c>
      <c r="AY227" s="151" t="s">
        <v>118</v>
      </c>
    </row>
    <row r="228" spans="1:65" s="2" customFormat="1" ht="24.2" customHeight="1">
      <c r="A228" s="30"/>
      <c r="B228" s="129"/>
      <c r="C228" s="171" t="s">
        <v>332</v>
      </c>
      <c r="D228" s="171" t="s">
        <v>164</v>
      </c>
      <c r="E228" s="172" t="s">
        <v>333</v>
      </c>
      <c r="F228" s="173" t="s">
        <v>334</v>
      </c>
      <c r="G228" s="174" t="s">
        <v>136</v>
      </c>
      <c r="H228" s="175">
        <v>270</v>
      </c>
      <c r="I228" s="176"/>
      <c r="J228" s="177">
        <f>ROUND(I228*H228,2)</f>
        <v>0</v>
      </c>
      <c r="K228" s="178"/>
      <c r="L228" s="31"/>
      <c r="M228" s="179" t="s">
        <v>1</v>
      </c>
      <c r="N228" s="180" t="s">
        <v>37</v>
      </c>
      <c r="O228" s="56"/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43" t="s">
        <v>119</v>
      </c>
      <c r="AT228" s="143" t="s">
        <v>164</v>
      </c>
      <c r="AU228" s="143" t="s">
        <v>82</v>
      </c>
      <c r="AY228" s="15" t="s">
        <v>118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5" t="s">
        <v>80</v>
      </c>
      <c r="BK228" s="144">
        <f>ROUND(I228*H228,2)</f>
        <v>0</v>
      </c>
      <c r="BL228" s="15" t="s">
        <v>119</v>
      </c>
      <c r="BM228" s="143" t="s">
        <v>335</v>
      </c>
    </row>
    <row r="229" spans="1:65" s="2" customFormat="1" ht="126.75">
      <c r="A229" s="30"/>
      <c r="B229" s="31"/>
      <c r="C229" s="30"/>
      <c r="D229" s="145" t="s">
        <v>121</v>
      </c>
      <c r="E229" s="30"/>
      <c r="F229" s="146" t="s">
        <v>336</v>
      </c>
      <c r="G229" s="30"/>
      <c r="H229" s="30"/>
      <c r="I229" s="147"/>
      <c r="J229" s="30"/>
      <c r="K229" s="30"/>
      <c r="L229" s="31"/>
      <c r="M229" s="148"/>
      <c r="N229" s="149"/>
      <c r="O229" s="56"/>
      <c r="P229" s="56"/>
      <c r="Q229" s="56"/>
      <c r="R229" s="56"/>
      <c r="S229" s="56"/>
      <c r="T229" s="57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5" t="s">
        <v>121</v>
      </c>
      <c r="AU229" s="15" t="s">
        <v>82</v>
      </c>
    </row>
    <row r="230" spans="1:65" s="12" customFormat="1">
      <c r="B230" s="150"/>
      <c r="D230" s="145" t="s">
        <v>122</v>
      </c>
      <c r="E230" s="151" t="s">
        <v>1</v>
      </c>
      <c r="F230" s="152" t="s">
        <v>337</v>
      </c>
      <c r="H230" s="153">
        <v>270</v>
      </c>
      <c r="I230" s="154"/>
      <c r="L230" s="150"/>
      <c r="M230" s="155"/>
      <c r="N230" s="156"/>
      <c r="O230" s="156"/>
      <c r="P230" s="156"/>
      <c r="Q230" s="156"/>
      <c r="R230" s="156"/>
      <c r="S230" s="156"/>
      <c r="T230" s="157"/>
      <c r="AT230" s="151" t="s">
        <v>122</v>
      </c>
      <c r="AU230" s="151" t="s">
        <v>82</v>
      </c>
      <c r="AV230" s="12" t="s">
        <v>82</v>
      </c>
      <c r="AW230" s="12" t="s">
        <v>29</v>
      </c>
      <c r="AX230" s="12" t="s">
        <v>80</v>
      </c>
      <c r="AY230" s="151" t="s">
        <v>118</v>
      </c>
    </row>
    <row r="231" spans="1:65" s="2" customFormat="1" ht="24.2" customHeight="1">
      <c r="A231" s="30"/>
      <c r="B231" s="129"/>
      <c r="C231" s="171" t="s">
        <v>338</v>
      </c>
      <c r="D231" s="171" t="s">
        <v>164</v>
      </c>
      <c r="E231" s="172" t="s">
        <v>339</v>
      </c>
      <c r="F231" s="173" t="s">
        <v>340</v>
      </c>
      <c r="G231" s="174" t="s">
        <v>136</v>
      </c>
      <c r="H231" s="175">
        <v>1190</v>
      </c>
      <c r="I231" s="176"/>
      <c r="J231" s="177">
        <f>ROUND(I231*H231,2)</f>
        <v>0</v>
      </c>
      <c r="K231" s="178"/>
      <c r="L231" s="31"/>
      <c r="M231" s="179" t="s">
        <v>1</v>
      </c>
      <c r="N231" s="180" t="s">
        <v>37</v>
      </c>
      <c r="O231" s="56"/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43" t="s">
        <v>119</v>
      </c>
      <c r="AT231" s="143" t="s">
        <v>164</v>
      </c>
      <c r="AU231" s="143" t="s">
        <v>82</v>
      </c>
      <c r="AY231" s="15" t="s">
        <v>118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5" t="s">
        <v>80</v>
      </c>
      <c r="BK231" s="144">
        <f>ROUND(I231*H231,2)</f>
        <v>0</v>
      </c>
      <c r="BL231" s="15" t="s">
        <v>119</v>
      </c>
      <c r="BM231" s="143" t="s">
        <v>341</v>
      </c>
    </row>
    <row r="232" spans="1:65" s="2" customFormat="1" ht="126.75">
      <c r="A232" s="30"/>
      <c r="B232" s="31"/>
      <c r="C232" s="30"/>
      <c r="D232" s="145" t="s">
        <v>121</v>
      </c>
      <c r="E232" s="30"/>
      <c r="F232" s="146" t="s">
        <v>342</v>
      </c>
      <c r="G232" s="30"/>
      <c r="H232" s="30"/>
      <c r="I232" s="147"/>
      <c r="J232" s="30"/>
      <c r="K232" s="30"/>
      <c r="L232" s="31"/>
      <c r="M232" s="148"/>
      <c r="N232" s="149"/>
      <c r="O232" s="56"/>
      <c r="P232" s="56"/>
      <c r="Q232" s="56"/>
      <c r="R232" s="56"/>
      <c r="S232" s="56"/>
      <c r="T232" s="57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5" t="s">
        <v>121</v>
      </c>
      <c r="AU232" s="15" t="s">
        <v>82</v>
      </c>
    </row>
    <row r="233" spans="1:65" s="12" customFormat="1">
      <c r="B233" s="150"/>
      <c r="D233" s="145" t="s">
        <v>122</v>
      </c>
      <c r="E233" s="151" t="s">
        <v>1</v>
      </c>
      <c r="F233" s="152" t="s">
        <v>343</v>
      </c>
      <c r="H233" s="153">
        <v>1190</v>
      </c>
      <c r="I233" s="154"/>
      <c r="L233" s="150"/>
      <c r="M233" s="155"/>
      <c r="N233" s="156"/>
      <c r="O233" s="156"/>
      <c r="P233" s="156"/>
      <c r="Q233" s="156"/>
      <c r="R233" s="156"/>
      <c r="S233" s="156"/>
      <c r="T233" s="157"/>
      <c r="AT233" s="151" t="s">
        <v>122</v>
      </c>
      <c r="AU233" s="151" t="s">
        <v>82</v>
      </c>
      <c r="AV233" s="12" t="s">
        <v>82</v>
      </c>
      <c r="AW233" s="12" t="s">
        <v>29</v>
      </c>
      <c r="AX233" s="12" t="s">
        <v>80</v>
      </c>
      <c r="AY233" s="151" t="s">
        <v>118</v>
      </c>
    </row>
    <row r="234" spans="1:65" s="2" customFormat="1" ht="24.2" customHeight="1">
      <c r="A234" s="30"/>
      <c r="B234" s="129"/>
      <c r="C234" s="171" t="s">
        <v>344</v>
      </c>
      <c r="D234" s="171" t="s">
        <v>164</v>
      </c>
      <c r="E234" s="172" t="s">
        <v>345</v>
      </c>
      <c r="F234" s="173" t="s">
        <v>346</v>
      </c>
      <c r="G234" s="174" t="s">
        <v>347</v>
      </c>
      <c r="H234" s="175">
        <v>14</v>
      </c>
      <c r="I234" s="176"/>
      <c r="J234" s="177">
        <f>ROUND(I234*H234,2)</f>
        <v>0</v>
      </c>
      <c r="K234" s="178"/>
      <c r="L234" s="31"/>
      <c r="M234" s="179" t="s">
        <v>1</v>
      </c>
      <c r="N234" s="180" t="s">
        <v>37</v>
      </c>
      <c r="O234" s="56"/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43" t="s">
        <v>119</v>
      </c>
      <c r="AT234" s="143" t="s">
        <v>164</v>
      </c>
      <c r="AU234" s="143" t="s">
        <v>82</v>
      </c>
      <c r="AY234" s="15" t="s">
        <v>118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5" t="s">
        <v>80</v>
      </c>
      <c r="BK234" s="144">
        <f>ROUND(I234*H234,2)</f>
        <v>0</v>
      </c>
      <c r="BL234" s="15" t="s">
        <v>119</v>
      </c>
      <c r="BM234" s="143" t="s">
        <v>348</v>
      </c>
    </row>
    <row r="235" spans="1:65" s="2" customFormat="1" ht="87.75">
      <c r="A235" s="30"/>
      <c r="B235" s="31"/>
      <c r="C235" s="30"/>
      <c r="D235" s="145" t="s">
        <v>121</v>
      </c>
      <c r="E235" s="30"/>
      <c r="F235" s="146" t="s">
        <v>349</v>
      </c>
      <c r="G235" s="30"/>
      <c r="H235" s="30"/>
      <c r="I235" s="147"/>
      <c r="J235" s="30"/>
      <c r="K235" s="30"/>
      <c r="L235" s="31"/>
      <c r="M235" s="148"/>
      <c r="N235" s="149"/>
      <c r="O235" s="56"/>
      <c r="P235" s="56"/>
      <c r="Q235" s="56"/>
      <c r="R235" s="56"/>
      <c r="S235" s="56"/>
      <c r="T235" s="57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5" t="s">
        <v>121</v>
      </c>
      <c r="AU235" s="15" t="s">
        <v>82</v>
      </c>
    </row>
    <row r="236" spans="1:65" s="2" customFormat="1" ht="24.2" customHeight="1">
      <c r="A236" s="30"/>
      <c r="B236" s="129"/>
      <c r="C236" s="171" t="s">
        <v>350</v>
      </c>
      <c r="D236" s="171" t="s">
        <v>164</v>
      </c>
      <c r="E236" s="172" t="s">
        <v>351</v>
      </c>
      <c r="F236" s="173" t="s">
        <v>352</v>
      </c>
      <c r="G236" s="174" t="s">
        <v>347</v>
      </c>
      <c r="H236" s="175">
        <v>12</v>
      </c>
      <c r="I236" s="176"/>
      <c r="J236" s="177">
        <f>ROUND(I236*H236,2)</f>
        <v>0</v>
      </c>
      <c r="K236" s="178"/>
      <c r="L236" s="31"/>
      <c r="M236" s="179" t="s">
        <v>1</v>
      </c>
      <c r="N236" s="180" t="s">
        <v>37</v>
      </c>
      <c r="O236" s="56"/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43" t="s">
        <v>119</v>
      </c>
      <c r="AT236" s="143" t="s">
        <v>164</v>
      </c>
      <c r="AU236" s="143" t="s">
        <v>82</v>
      </c>
      <c r="AY236" s="15" t="s">
        <v>118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5" t="s">
        <v>80</v>
      </c>
      <c r="BK236" s="144">
        <f>ROUND(I236*H236,2)</f>
        <v>0</v>
      </c>
      <c r="BL236" s="15" t="s">
        <v>119</v>
      </c>
      <c r="BM236" s="143" t="s">
        <v>353</v>
      </c>
    </row>
    <row r="237" spans="1:65" s="2" customFormat="1" ht="68.25">
      <c r="A237" s="30"/>
      <c r="B237" s="31"/>
      <c r="C237" s="30"/>
      <c r="D237" s="145" t="s">
        <v>121</v>
      </c>
      <c r="E237" s="30"/>
      <c r="F237" s="146" t="s">
        <v>354</v>
      </c>
      <c r="G237" s="30"/>
      <c r="H237" s="30"/>
      <c r="I237" s="147"/>
      <c r="J237" s="30"/>
      <c r="K237" s="30"/>
      <c r="L237" s="31"/>
      <c r="M237" s="148"/>
      <c r="N237" s="149"/>
      <c r="O237" s="56"/>
      <c r="P237" s="56"/>
      <c r="Q237" s="56"/>
      <c r="R237" s="56"/>
      <c r="S237" s="56"/>
      <c r="T237" s="57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5" t="s">
        <v>121</v>
      </c>
      <c r="AU237" s="15" t="s">
        <v>82</v>
      </c>
    </row>
    <row r="238" spans="1:65" s="12" customFormat="1">
      <c r="B238" s="150"/>
      <c r="D238" s="145" t="s">
        <v>122</v>
      </c>
      <c r="E238" s="151" t="s">
        <v>1</v>
      </c>
      <c r="F238" s="152" t="s">
        <v>355</v>
      </c>
      <c r="H238" s="153">
        <v>12</v>
      </c>
      <c r="I238" s="154"/>
      <c r="L238" s="150"/>
      <c r="M238" s="155"/>
      <c r="N238" s="156"/>
      <c r="O238" s="156"/>
      <c r="P238" s="156"/>
      <c r="Q238" s="156"/>
      <c r="R238" s="156"/>
      <c r="S238" s="156"/>
      <c r="T238" s="157"/>
      <c r="AT238" s="151" t="s">
        <v>122</v>
      </c>
      <c r="AU238" s="151" t="s">
        <v>82</v>
      </c>
      <c r="AV238" s="12" t="s">
        <v>82</v>
      </c>
      <c r="AW238" s="12" t="s">
        <v>29</v>
      </c>
      <c r="AX238" s="12" t="s">
        <v>80</v>
      </c>
      <c r="AY238" s="151" t="s">
        <v>118</v>
      </c>
    </row>
    <row r="239" spans="1:65" s="2" customFormat="1" ht="24.2" customHeight="1">
      <c r="A239" s="30"/>
      <c r="B239" s="129"/>
      <c r="C239" s="171" t="s">
        <v>356</v>
      </c>
      <c r="D239" s="171" t="s">
        <v>164</v>
      </c>
      <c r="E239" s="172" t="s">
        <v>357</v>
      </c>
      <c r="F239" s="173" t="s">
        <v>358</v>
      </c>
      <c r="G239" s="174" t="s">
        <v>347</v>
      </c>
      <c r="H239" s="175">
        <v>16</v>
      </c>
      <c r="I239" s="176"/>
      <c r="J239" s="177">
        <f>ROUND(I239*H239,2)</f>
        <v>0</v>
      </c>
      <c r="K239" s="178"/>
      <c r="L239" s="31"/>
      <c r="M239" s="179" t="s">
        <v>1</v>
      </c>
      <c r="N239" s="180" t="s">
        <v>37</v>
      </c>
      <c r="O239" s="56"/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3" t="s">
        <v>119</v>
      </c>
      <c r="AT239" s="143" t="s">
        <v>164</v>
      </c>
      <c r="AU239" s="143" t="s">
        <v>82</v>
      </c>
      <c r="AY239" s="15" t="s">
        <v>118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5" t="s">
        <v>80</v>
      </c>
      <c r="BK239" s="144">
        <f>ROUND(I239*H239,2)</f>
        <v>0</v>
      </c>
      <c r="BL239" s="15" t="s">
        <v>119</v>
      </c>
      <c r="BM239" s="143" t="s">
        <v>359</v>
      </c>
    </row>
    <row r="240" spans="1:65" s="2" customFormat="1" ht="68.25">
      <c r="A240" s="30"/>
      <c r="B240" s="31"/>
      <c r="C240" s="30"/>
      <c r="D240" s="145" t="s">
        <v>121</v>
      </c>
      <c r="E240" s="30"/>
      <c r="F240" s="146" t="s">
        <v>360</v>
      </c>
      <c r="G240" s="30"/>
      <c r="H240" s="30"/>
      <c r="I240" s="147"/>
      <c r="J240" s="30"/>
      <c r="K240" s="30"/>
      <c r="L240" s="31"/>
      <c r="M240" s="148"/>
      <c r="N240" s="149"/>
      <c r="O240" s="56"/>
      <c r="P240" s="56"/>
      <c r="Q240" s="56"/>
      <c r="R240" s="56"/>
      <c r="S240" s="56"/>
      <c r="T240" s="57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T240" s="15" t="s">
        <v>121</v>
      </c>
      <c r="AU240" s="15" t="s">
        <v>82</v>
      </c>
    </row>
    <row r="241" spans="1:65" s="12" customFormat="1">
      <c r="B241" s="150"/>
      <c r="D241" s="145" t="s">
        <v>122</v>
      </c>
      <c r="E241" s="151" t="s">
        <v>1</v>
      </c>
      <c r="F241" s="152" t="s">
        <v>361</v>
      </c>
      <c r="H241" s="153">
        <v>16</v>
      </c>
      <c r="I241" s="154"/>
      <c r="L241" s="150"/>
      <c r="M241" s="155"/>
      <c r="N241" s="156"/>
      <c r="O241" s="156"/>
      <c r="P241" s="156"/>
      <c r="Q241" s="156"/>
      <c r="R241" s="156"/>
      <c r="S241" s="156"/>
      <c r="T241" s="157"/>
      <c r="AT241" s="151" t="s">
        <v>122</v>
      </c>
      <c r="AU241" s="151" t="s">
        <v>82</v>
      </c>
      <c r="AV241" s="12" t="s">
        <v>82</v>
      </c>
      <c r="AW241" s="12" t="s">
        <v>29</v>
      </c>
      <c r="AX241" s="12" t="s">
        <v>80</v>
      </c>
      <c r="AY241" s="151" t="s">
        <v>118</v>
      </c>
    </row>
    <row r="242" spans="1:65" s="2" customFormat="1" ht="24.2" customHeight="1">
      <c r="A242" s="30"/>
      <c r="B242" s="129"/>
      <c r="C242" s="171" t="s">
        <v>362</v>
      </c>
      <c r="D242" s="171" t="s">
        <v>164</v>
      </c>
      <c r="E242" s="172" t="s">
        <v>363</v>
      </c>
      <c r="F242" s="173" t="s">
        <v>364</v>
      </c>
      <c r="G242" s="174" t="s">
        <v>347</v>
      </c>
      <c r="H242" s="175">
        <v>16</v>
      </c>
      <c r="I242" s="176"/>
      <c r="J242" s="177">
        <f>ROUND(I242*H242,2)</f>
        <v>0</v>
      </c>
      <c r="K242" s="178"/>
      <c r="L242" s="31"/>
      <c r="M242" s="179" t="s">
        <v>1</v>
      </c>
      <c r="N242" s="180" t="s">
        <v>37</v>
      </c>
      <c r="O242" s="56"/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43" t="s">
        <v>119</v>
      </c>
      <c r="AT242" s="143" t="s">
        <v>164</v>
      </c>
      <c r="AU242" s="143" t="s">
        <v>82</v>
      </c>
      <c r="AY242" s="15" t="s">
        <v>118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5" t="s">
        <v>80</v>
      </c>
      <c r="BK242" s="144">
        <f>ROUND(I242*H242,2)</f>
        <v>0</v>
      </c>
      <c r="BL242" s="15" t="s">
        <v>119</v>
      </c>
      <c r="BM242" s="143" t="s">
        <v>365</v>
      </c>
    </row>
    <row r="243" spans="1:65" s="2" customFormat="1" ht="58.5">
      <c r="A243" s="30"/>
      <c r="B243" s="31"/>
      <c r="C243" s="30"/>
      <c r="D243" s="145" t="s">
        <v>121</v>
      </c>
      <c r="E243" s="30"/>
      <c r="F243" s="146" t="s">
        <v>366</v>
      </c>
      <c r="G243" s="30"/>
      <c r="H243" s="30"/>
      <c r="I243" s="147"/>
      <c r="J243" s="30"/>
      <c r="K243" s="30"/>
      <c r="L243" s="31"/>
      <c r="M243" s="148"/>
      <c r="N243" s="149"/>
      <c r="O243" s="56"/>
      <c r="P243" s="56"/>
      <c r="Q243" s="56"/>
      <c r="R243" s="56"/>
      <c r="S243" s="56"/>
      <c r="T243" s="57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5" t="s">
        <v>121</v>
      </c>
      <c r="AU243" s="15" t="s">
        <v>82</v>
      </c>
    </row>
    <row r="244" spans="1:65" s="12" customFormat="1">
      <c r="B244" s="150"/>
      <c r="D244" s="145" t="s">
        <v>122</v>
      </c>
      <c r="E244" s="151" t="s">
        <v>1</v>
      </c>
      <c r="F244" s="152" t="s">
        <v>361</v>
      </c>
      <c r="H244" s="153">
        <v>16</v>
      </c>
      <c r="I244" s="154"/>
      <c r="L244" s="150"/>
      <c r="M244" s="155"/>
      <c r="N244" s="156"/>
      <c r="O244" s="156"/>
      <c r="P244" s="156"/>
      <c r="Q244" s="156"/>
      <c r="R244" s="156"/>
      <c r="S244" s="156"/>
      <c r="T244" s="157"/>
      <c r="AT244" s="151" t="s">
        <v>122</v>
      </c>
      <c r="AU244" s="151" t="s">
        <v>82</v>
      </c>
      <c r="AV244" s="12" t="s">
        <v>82</v>
      </c>
      <c r="AW244" s="12" t="s">
        <v>29</v>
      </c>
      <c r="AX244" s="12" t="s">
        <v>80</v>
      </c>
      <c r="AY244" s="151" t="s">
        <v>118</v>
      </c>
    </row>
    <row r="245" spans="1:65" s="2" customFormat="1" ht="37.9" customHeight="1">
      <c r="A245" s="30"/>
      <c r="B245" s="129"/>
      <c r="C245" s="171" t="s">
        <v>367</v>
      </c>
      <c r="D245" s="171" t="s">
        <v>164</v>
      </c>
      <c r="E245" s="172" t="s">
        <v>368</v>
      </c>
      <c r="F245" s="173" t="s">
        <v>369</v>
      </c>
      <c r="G245" s="174" t="s">
        <v>136</v>
      </c>
      <c r="H245" s="175">
        <v>196</v>
      </c>
      <c r="I245" s="176"/>
      <c r="J245" s="177">
        <f>ROUND(I245*H245,2)</f>
        <v>0</v>
      </c>
      <c r="K245" s="178"/>
      <c r="L245" s="31"/>
      <c r="M245" s="179" t="s">
        <v>1</v>
      </c>
      <c r="N245" s="180" t="s">
        <v>37</v>
      </c>
      <c r="O245" s="56"/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3" t="s">
        <v>119</v>
      </c>
      <c r="AT245" s="143" t="s">
        <v>164</v>
      </c>
      <c r="AU245" s="143" t="s">
        <v>82</v>
      </c>
      <c r="AY245" s="15" t="s">
        <v>118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5" t="s">
        <v>80</v>
      </c>
      <c r="BK245" s="144">
        <f>ROUND(I245*H245,2)</f>
        <v>0</v>
      </c>
      <c r="BL245" s="15" t="s">
        <v>119</v>
      </c>
      <c r="BM245" s="143" t="s">
        <v>370</v>
      </c>
    </row>
    <row r="246" spans="1:65" s="2" customFormat="1" ht="58.5">
      <c r="A246" s="30"/>
      <c r="B246" s="31"/>
      <c r="C246" s="30"/>
      <c r="D246" s="145" t="s">
        <v>121</v>
      </c>
      <c r="E246" s="30"/>
      <c r="F246" s="146" t="s">
        <v>371</v>
      </c>
      <c r="G246" s="30"/>
      <c r="H246" s="30"/>
      <c r="I246" s="147"/>
      <c r="J246" s="30"/>
      <c r="K246" s="30"/>
      <c r="L246" s="31"/>
      <c r="M246" s="148"/>
      <c r="N246" s="149"/>
      <c r="O246" s="56"/>
      <c r="P246" s="56"/>
      <c r="Q246" s="56"/>
      <c r="R246" s="56"/>
      <c r="S246" s="56"/>
      <c r="T246" s="57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5" t="s">
        <v>121</v>
      </c>
      <c r="AU246" s="15" t="s">
        <v>82</v>
      </c>
    </row>
    <row r="247" spans="1:65" s="12" customFormat="1">
      <c r="B247" s="150"/>
      <c r="D247" s="145" t="s">
        <v>122</v>
      </c>
      <c r="E247" s="151" t="s">
        <v>1</v>
      </c>
      <c r="F247" s="152" t="s">
        <v>372</v>
      </c>
      <c r="H247" s="153">
        <v>196</v>
      </c>
      <c r="I247" s="154"/>
      <c r="L247" s="150"/>
      <c r="M247" s="155"/>
      <c r="N247" s="156"/>
      <c r="O247" s="156"/>
      <c r="P247" s="156"/>
      <c r="Q247" s="156"/>
      <c r="R247" s="156"/>
      <c r="S247" s="156"/>
      <c r="T247" s="157"/>
      <c r="AT247" s="151" t="s">
        <v>122</v>
      </c>
      <c r="AU247" s="151" t="s">
        <v>82</v>
      </c>
      <c r="AV247" s="12" t="s">
        <v>82</v>
      </c>
      <c r="AW247" s="12" t="s">
        <v>29</v>
      </c>
      <c r="AX247" s="12" t="s">
        <v>80</v>
      </c>
      <c r="AY247" s="151" t="s">
        <v>118</v>
      </c>
    </row>
    <row r="248" spans="1:65" s="2" customFormat="1" ht="37.9" customHeight="1">
      <c r="A248" s="30"/>
      <c r="B248" s="129"/>
      <c r="C248" s="171" t="s">
        <v>373</v>
      </c>
      <c r="D248" s="171" t="s">
        <v>164</v>
      </c>
      <c r="E248" s="172" t="s">
        <v>374</v>
      </c>
      <c r="F248" s="173" t="s">
        <v>375</v>
      </c>
      <c r="G248" s="174" t="s">
        <v>136</v>
      </c>
      <c r="H248" s="175">
        <v>1236</v>
      </c>
      <c r="I248" s="176"/>
      <c r="J248" s="177">
        <f>ROUND(I248*H248,2)</f>
        <v>0</v>
      </c>
      <c r="K248" s="178"/>
      <c r="L248" s="31"/>
      <c r="M248" s="179" t="s">
        <v>1</v>
      </c>
      <c r="N248" s="180" t="s">
        <v>37</v>
      </c>
      <c r="O248" s="56"/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43" t="s">
        <v>119</v>
      </c>
      <c r="AT248" s="143" t="s">
        <v>164</v>
      </c>
      <c r="AU248" s="143" t="s">
        <v>82</v>
      </c>
      <c r="AY248" s="15" t="s">
        <v>118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5" t="s">
        <v>80</v>
      </c>
      <c r="BK248" s="144">
        <f>ROUND(I248*H248,2)</f>
        <v>0</v>
      </c>
      <c r="BL248" s="15" t="s">
        <v>119</v>
      </c>
      <c r="BM248" s="143" t="s">
        <v>376</v>
      </c>
    </row>
    <row r="249" spans="1:65" s="2" customFormat="1" ht="58.5">
      <c r="A249" s="30"/>
      <c r="B249" s="31"/>
      <c r="C249" s="30"/>
      <c r="D249" s="145" t="s">
        <v>121</v>
      </c>
      <c r="E249" s="30"/>
      <c r="F249" s="146" t="s">
        <v>377</v>
      </c>
      <c r="G249" s="30"/>
      <c r="H249" s="30"/>
      <c r="I249" s="147"/>
      <c r="J249" s="30"/>
      <c r="K249" s="30"/>
      <c r="L249" s="31"/>
      <c r="M249" s="148"/>
      <c r="N249" s="149"/>
      <c r="O249" s="56"/>
      <c r="P249" s="56"/>
      <c r="Q249" s="56"/>
      <c r="R249" s="56"/>
      <c r="S249" s="56"/>
      <c r="T249" s="57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5" t="s">
        <v>121</v>
      </c>
      <c r="AU249" s="15" t="s">
        <v>82</v>
      </c>
    </row>
    <row r="250" spans="1:65" s="12" customFormat="1">
      <c r="B250" s="150"/>
      <c r="D250" s="145" t="s">
        <v>122</v>
      </c>
      <c r="E250" s="151" t="s">
        <v>1</v>
      </c>
      <c r="F250" s="152" t="s">
        <v>378</v>
      </c>
      <c r="H250" s="153">
        <v>1236</v>
      </c>
      <c r="I250" s="154"/>
      <c r="L250" s="150"/>
      <c r="M250" s="155"/>
      <c r="N250" s="156"/>
      <c r="O250" s="156"/>
      <c r="P250" s="156"/>
      <c r="Q250" s="156"/>
      <c r="R250" s="156"/>
      <c r="S250" s="156"/>
      <c r="T250" s="157"/>
      <c r="AT250" s="151" t="s">
        <v>122</v>
      </c>
      <c r="AU250" s="151" t="s">
        <v>82</v>
      </c>
      <c r="AV250" s="12" t="s">
        <v>82</v>
      </c>
      <c r="AW250" s="12" t="s">
        <v>29</v>
      </c>
      <c r="AX250" s="12" t="s">
        <v>80</v>
      </c>
      <c r="AY250" s="151" t="s">
        <v>118</v>
      </c>
    </row>
    <row r="251" spans="1:65" s="2" customFormat="1" ht="37.9" customHeight="1">
      <c r="A251" s="30"/>
      <c r="B251" s="129"/>
      <c r="C251" s="171" t="s">
        <v>379</v>
      </c>
      <c r="D251" s="171" t="s">
        <v>164</v>
      </c>
      <c r="E251" s="172" t="s">
        <v>380</v>
      </c>
      <c r="F251" s="173" t="s">
        <v>381</v>
      </c>
      <c r="G251" s="174" t="s">
        <v>136</v>
      </c>
      <c r="H251" s="175">
        <v>1278</v>
      </c>
      <c r="I251" s="176"/>
      <c r="J251" s="177">
        <f>ROUND(I251*H251,2)</f>
        <v>0</v>
      </c>
      <c r="K251" s="178"/>
      <c r="L251" s="31"/>
      <c r="M251" s="179" t="s">
        <v>1</v>
      </c>
      <c r="N251" s="180" t="s">
        <v>37</v>
      </c>
      <c r="O251" s="56"/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3" t="s">
        <v>119</v>
      </c>
      <c r="AT251" s="143" t="s">
        <v>164</v>
      </c>
      <c r="AU251" s="143" t="s">
        <v>82</v>
      </c>
      <c r="AY251" s="15" t="s">
        <v>118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5" t="s">
        <v>80</v>
      </c>
      <c r="BK251" s="144">
        <f>ROUND(I251*H251,2)</f>
        <v>0</v>
      </c>
      <c r="BL251" s="15" t="s">
        <v>119</v>
      </c>
      <c r="BM251" s="143" t="s">
        <v>382</v>
      </c>
    </row>
    <row r="252" spans="1:65" s="2" customFormat="1" ht="58.5">
      <c r="A252" s="30"/>
      <c r="B252" s="31"/>
      <c r="C252" s="30"/>
      <c r="D252" s="145" t="s">
        <v>121</v>
      </c>
      <c r="E252" s="30"/>
      <c r="F252" s="146" t="s">
        <v>383</v>
      </c>
      <c r="G252" s="30"/>
      <c r="H252" s="30"/>
      <c r="I252" s="147"/>
      <c r="J252" s="30"/>
      <c r="K252" s="30"/>
      <c r="L252" s="31"/>
      <c r="M252" s="148"/>
      <c r="N252" s="149"/>
      <c r="O252" s="56"/>
      <c r="P252" s="56"/>
      <c r="Q252" s="56"/>
      <c r="R252" s="56"/>
      <c r="S252" s="56"/>
      <c r="T252" s="57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T252" s="15" t="s">
        <v>121</v>
      </c>
      <c r="AU252" s="15" t="s">
        <v>82</v>
      </c>
    </row>
    <row r="253" spans="1:65" s="12" customFormat="1">
      <c r="B253" s="150"/>
      <c r="D253" s="145" t="s">
        <v>122</v>
      </c>
      <c r="E253" s="151" t="s">
        <v>1</v>
      </c>
      <c r="F253" s="152" t="s">
        <v>384</v>
      </c>
      <c r="H253" s="153">
        <v>1278</v>
      </c>
      <c r="I253" s="154"/>
      <c r="L253" s="150"/>
      <c r="M253" s="155"/>
      <c r="N253" s="156"/>
      <c r="O253" s="156"/>
      <c r="P253" s="156"/>
      <c r="Q253" s="156"/>
      <c r="R253" s="156"/>
      <c r="S253" s="156"/>
      <c r="T253" s="157"/>
      <c r="AT253" s="151" t="s">
        <v>122</v>
      </c>
      <c r="AU253" s="151" t="s">
        <v>82</v>
      </c>
      <c r="AV253" s="12" t="s">
        <v>82</v>
      </c>
      <c r="AW253" s="12" t="s">
        <v>29</v>
      </c>
      <c r="AX253" s="12" t="s">
        <v>80</v>
      </c>
      <c r="AY253" s="151" t="s">
        <v>118</v>
      </c>
    </row>
    <row r="254" spans="1:65" s="2" customFormat="1" ht="37.9" customHeight="1">
      <c r="A254" s="30"/>
      <c r="B254" s="129"/>
      <c r="C254" s="171" t="s">
        <v>385</v>
      </c>
      <c r="D254" s="171" t="s">
        <v>164</v>
      </c>
      <c r="E254" s="172" t="s">
        <v>386</v>
      </c>
      <c r="F254" s="173" t="s">
        <v>387</v>
      </c>
      <c r="G254" s="174" t="s">
        <v>136</v>
      </c>
      <c r="H254" s="175">
        <v>196</v>
      </c>
      <c r="I254" s="176"/>
      <c r="J254" s="177">
        <f>ROUND(I254*H254,2)</f>
        <v>0</v>
      </c>
      <c r="K254" s="178"/>
      <c r="L254" s="31"/>
      <c r="M254" s="179" t="s">
        <v>1</v>
      </c>
      <c r="N254" s="180" t="s">
        <v>37</v>
      </c>
      <c r="O254" s="56"/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43" t="s">
        <v>119</v>
      </c>
      <c r="AT254" s="143" t="s">
        <v>164</v>
      </c>
      <c r="AU254" s="143" t="s">
        <v>82</v>
      </c>
      <c r="AY254" s="15" t="s">
        <v>118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5" t="s">
        <v>80</v>
      </c>
      <c r="BK254" s="144">
        <f>ROUND(I254*H254,2)</f>
        <v>0</v>
      </c>
      <c r="BL254" s="15" t="s">
        <v>119</v>
      </c>
      <c r="BM254" s="143" t="s">
        <v>388</v>
      </c>
    </row>
    <row r="255" spans="1:65" s="2" customFormat="1" ht="58.5">
      <c r="A255" s="30"/>
      <c r="B255" s="31"/>
      <c r="C255" s="30"/>
      <c r="D255" s="145" t="s">
        <v>121</v>
      </c>
      <c r="E255" s="30"/>
      <c r="F255" s="146" t="s">
        <v>389</v>
      </c>
      <c r="G255" s="30"/>
      <c r="H255" s="30"/>
      <c r="I255" s="147"/>
      <c r="J255" s="30"/>
      <c r="K255" s="30"/>
      <c r="L255" s="31"/>
      <c r="M255" s="148"/>
      <c r="N255" s="149"/>
      <c r="O255" s="56"/>
      <c r="P255" s="56"/>
      <c r="Q255" s="56"/>
      <c r="R255" s="56"/>
      <c r="S255" s="56"/>
      <c r="T255" s="57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5" t="s">
        <v>121</v>
      </c>
      <c r="AU255" s="15" t="s">
        <v>82</v>
      </c>
    </row>
    <row r="256" spans="1:65" s="12" customFormat="1">
      <c r="B256" s="150"/>
      <c r="D256" s="145" t="s">
        <v>122</v>
      </c>
      <c r="E256" s="151" t="s">
        <v>1</v>
      </c>
      <c r="F256" s="152" t="s">
        <v>372</v>
      </c>
      <c r="H256" s="153">
        <v>196</v>
      </c>
      <c r="I256" s="154"/>
      <c r="L256" s="150"/>
      <c r="M256" s="155"/>
      <c r="N256" s="156"/>
      <c r="O256" s="156"/>
      <c r="P256" s="156"/>
      <c r="Q256" s="156"/>
      <c r="R256" s="156"/>
      <c r="S256" s="156"/>
      <c r="T256" s="157"/>
      <c r="AT256" s="151" t="s">
        <v>122</v>
      </c>
      <c r="AU256" s="151" t="s">
        <v>82</v>
      </c>
      <c r="AV256" s="12" t="s">
        <v>82</v>
      </c>
      <c r="AW256" s="12" t="s">
        <v>29</v>
      </c>
      <c r="AX256" s="12" t="s">
        <v>80</v>
      </c>
      <c r="AY256" s="151" t="s">
        <v>118</v>
      </c>
    </row>
    <row r="257" spans="1:65" s="2" customFormat="1" ht="37.9" customHeight="1">
      <c r="A257" s="30"/>
      <c r="B257" s="129"/>
      <c r="C257" s="171" t="s">
        <v>390</v>
      </c>
      <c r="D257" s="171" t="s">
        <v>164</v>
      </c>
      <c r="E257" s="172" t="s">
        <v>391</v>
      </c>
      <c r="F257" s="173" t="s">
        <v>392</v>
      </c>
      <c r="G257" s="174" t="s">
        <v>136</v>
      </c>
      <c r="H257" s="175">
        <v>1236</v>
      </c>
      <c r="I257" s="176"/>
      <c r="J257" s="177">
        <f>ROUND(I257*H257,2)</f>
        <v>0</v>
      </c>
      <c r="K257" s="178"/>
      <c r="L257" s="31"/>
      <c r="M257" s="179" t="s">
        <v>1</v>
      </c>
      <c r="N257" s="180" t="s">
        <v>37</v>
      </c>
      <c r="O257" s="56"/>
      <c r="P257" s="141">
        <f>O257*H257</f>
        <v>0</v>
      </c>
      <c r="Q257" s="141">
        <v>0</v>
      </c>
      <c r="R257" s="141">
        <f>Q257*H257</f>
        <v>0</v>
      </c>
      <c r="S257" s="141">
        <v>0</v>
      </c>
      <c r="T257" s="142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43" t="s">
        <v>119</v>
      </c>
      <c r="AT257" s="143" t="s">
        <v>164</v>
      </c>
      <c r="AU257" s="143" t="s">
        <v>82</v>
      </c>
      <c r="AY257" s="15" t="s">
        <v>118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5" t="s">
        <v>80</v>
      </c>
      <c r="BK257" s="144">
        <f>ROUND(I257*H257,2)</f>
        <v>0</v>
      </c>
      <c r="BL257" s="15" t="s">
        <v>119</v>
      </c>
      <c r="BM257" s="143" t="s">
        <v>393</v>
      </c>
    </row>
    <row r="258" spans="1:65" s="2" customFormat="1" ht="58.5">
      <c r="A258" s="30"/>
      <c r="B258" s="31"/>
      <c r="C258" s="30"/>
      <c r="D258" s="145" t="s">
        <v>121</v>
      </c>
      <c r="E258" s="30"/>
      <c r="F258" s="146" t="s">
        <v>394</v>
      </c>
      <c r="G258" s="30"/>
      <c r="H258" s="30"/>
      <c r="I258" s="147"/>
      <c r="J258" s="30"/>
      <c r="K258" s="30"/>
      <c r="L258" s="31"/>
      <c r="M258" s="148"/>
      <c r="N258" s="149"/>
      <c r="O258" s="56"/>
      <c r="P258" s="56"/>
      <c r="Q258" s="56"/>
      <c r="R258" s="56"/>
      <c r="S258" s="56"/>
      <c r="T258" s="57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5" t="s">
        <v>121</v>
      </c>
      <c r="AU258" s="15" t="s">
        <v>82</v>
      </c>
    </row>
    <row r="259" spans="1:65" s="12" customFormat="1">
      <c r="B259" s="150"/>
      <c r="D259" s="145" t="s">
        <v>122</v>
      </c>
      <c r="E259" s="151" t="s">
        <v>1</v>
      </c>
      <c r="F259" s="152" t="s">
        <v>378</v>
      </c>
      <c r="H259" s="153">
        <v>1236</v>
      </c>
      <c r="I259" s="154"/>
      <c r="L259" s="150"/>
      <c r="M259" s="155"/>
      <c r="N259" s="156"/>
      <c r="O259" s="156"/>
      <c r="P259" s="156"/>
      <c r="Q259" s="156"/>
      <c r="R259" s="156"/>
      <c r="S259" s="156"/>
      <c r="T259" s="157"/>
      <c r="AT259" s="151" t="s">
        <v>122</v>
      </c>
      <c r="AU259" s="151" t="s">
        <v>82</v>
      </c>
      <c r="AV259" s="12" t="s">
        <v>82</v>
      </c>
      <c r="AW259" s="12" t="s">
        <v>29</v>
      </c>
      <c r="AX259" s="12" t="s">
        <v>80</v>
      </c>
      <c r="AY259" s="151" t="s">
        <v>118</v>
      </c>
    </row>
    <row r="260" spans="1:65" s="2" customFormat="1" ht="37.9" customHeight="1">
      <c r="A260" s="30"/>
      <c r="B260" s="129"/>
      <c r="C260" s="171" t="s">
        <v>395</v>
      </c>
      <c r="D260" s="171" t="s">
        <v>164</v>
      </c>
      <c r="E260" s="172" t="s">
        <v>396</v>
      </c>
      <c r="F260" s="173" t="s">
        <v>397</v>
      </c>
      <c r="G260" s="174" t="s">
        <v>136</v>
      </c>
      <c r="H260" s="175">
        <v>1278</v>
      </c>
      <c r="I260" s="176"/>
      <c r="J260" s="177">
        <f>ROUND(I260*H260,2)</f>
        <v>0</v>
      </c>
      <c r="K260" s="178"/>
      <c r="L260" s="31"/>
      <c r="M260" s="179" t="s">
        <v>1</v>
      </c>
      <c r="N260" s="180" t="s">
        <v>37</v>
      </c>
      <c r="O260" s="56"/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43" t="s">
        <v>119</v>
      </c>
      <c r="AT260" s="143" t="s">
        <v>164</v>
      </c>
      <c r="AU260" s="143" t="s">
        <v>82</v>
      </c>
      <c r="AY260" s="15" t="s">
        <v>118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5" t="s">
        <v>80</v>
      </c>
      <c r="BK260" s="144">
        <f>ROUND(I260*H260,2)</f>
        <v>0</v>
      </c>
      <c r="BL260" s="15" t="s">
        <v>119</v>
      </c>
      <c r="BM260" s="143" t="s">
        <v>398</v>
      </c>
    </row>
    <row r="261" spans="1:65" s="2" customFormat="1" ht="58.5">
      <c r="A261" s="30"/>
      <c r="B261" s="31"/>
      <c r="C261" s="30"/>
      <c r="D261" s="145" t="s">
        <v>121</v>
      </c>
      <c r="E261" s="30"/>
      <c r="F261" s="146" t="s">
        <v>399</v>
      </c>
      <c r="G261" s="30"/>
      <c r="H261" s="30"/>
      <c r="I261" s="147"/>
      <c r="J261" s="30"/>
      <c r="K261" s="30"/>
      <c r="L261" s="31"/>
      <c r="M261" s="148"/>
      <c r="N261" s="149"/>
      <c r="O261" s="56"/>
      <c r="P261" s="56"/>
      <c r="Q261" s="56"/>
      <c r="R261" s="56"/>
      <c r="S261" s="56"/>
      <c r="T261" s="57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5" t="s">
        <v>121</v>
      </c>
      <c r="AU261" s="15" t="s">
        <v>82</v>
      </c>
    </row>
    <row r="262" spans="1:65" s="12" customFormat="1">
      <c r="B262" s="150"/>
      <c r="D262" s="145" t="s">
        <v>122</v>
      </c>
      <c r="E262" s="151" t="s">
        <v>1</v>
      </c>
      <c r="F262" s="152" t="s">
        <v>384</v>
      </c>
      <c r="H262" s="153">
        <v>1278</v>
      </c>
      <c r="I262" s="154"/>
      <c r="L262" s="150"/>
      <c r="M262" s="155"/>
      <c r="N262" s="156"/>
      <c r="O262" s="156"/>
      <c r="P262" s="156"/>
      <c r="Q262" s="156"/>
      <c r="R262" s="156"/>
      <c r="S262" s="156"/>
      <c r="T262" s="157"/>
      <c r="AT262" s="151" t="s">
        <v>122</v>
      </c>
      <c r="AU262" s="151" t="s">
        <v>82</v>
      </c>
      <c r="AV262" s="12" t="s">
        <v>82</v>
      </c>
      <c r="AW262" s="12" t="s">
        <v>29</v>
      </c>
      <c r="AX262" s="12" t="s">
        <v>80</v>
      </c>
      <c r="AY262" s="151" t="s">
        <v>118</v>
      </c>
    </row>
    <row r="263" spans="1:65" s="2" customFormat="1" ht="24.2" customHeight="1">
      <c r="A263" s="30"/>
      <c r="B263" s="129"/>
      <c r="C263" s="171" t="s">
        <v>400</v>
      </c>
      <c r="D263" s="171" t="s">
        <v>164</v>
      </c>
      <c r="E263" s="172" t="s">
        <v>401</v>
      </c>
      <c r="F263" s="173" t="s">
        <v>402</v>
      </c>
      <c r="G263" s="174" t="s">
        <v>136</v>
      </c>
      <c r="H263" s="175">
        <v>1600</v>
      </c>
      <c r="I263" s="176"/>
      <c r="J263" s="177">
        <f>ROUND(I263*H263,2)</f>
        <v>0</v>
      </c>
      <c r="K263" s="178"/>
      <c r="L263" s="31"/>
      <c r="M263" s="179" t="s">
        <v>1</v>
      </c>
      <c r="N263" s="180" t="s">
        <v>37</v>
      </c>
      <c r="O263" s="56"/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43" t="s">
        <v>119</v>
      </c>
      <c r="AT263" s="143" t="s">
        <v>164</v>
      </c>
      <c r="AU263" s="143" t="s">
        <v>82</v>
      </c>
      <c r="AY263" s="15" t="s">
        <v>118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5" t="s">
        <v>80</v>
      </c>
      <c r="BK263" s="144">
        <f>ROUND(I263*H263,2)</f>
        <v>0</v>
      </c>
      <c r="BL263" s="15" t="s">
        <v>119</v>
      </c>
      <c r="BM263" s="143" t="s">
        <v>403</v>
      </c>
    </row>
    <row r="264" spans="1:65" s="2" customFormat="1" ht="29.25">
      <c r="A264" s="30"/>
      <c r="B264" s="31"/>
      <c r="C264" s="30"/>
      <c r="D264" s="145" t="s">
        <v>121</v>
      </c>
      <c r="E264" s="30"/>
      <c r="F264" s="146" t="s">
        <v>404</v>
      </c>
      <c r="G264" s="30"/>
      <c r="H264" s="30"/>
      <c r="I264" s="147"/>
      <c r="J264" s="30"/>
      <c r="K264" s="30"/>
      <c r="L264" s="31"/>
      <c r="M264" s="148"/>
      <c r="N264" s="149"/>
      <c r="O264" s="56"/>
      <c r="P264" s="56"/>
      <c r="Q264" s="56"/>
      <c r="R264" s="56"/>
      <c r="S264" s="56"/>
      <c r="T264" s="57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T264" s="15" t="s">
        <v>121</v>
      </c>
      <c r="AU264" s="15" t="s">
        <v>82</v>
      </c>
    </row>
    <row r="265" spans="1:65" s="12" customFormat="1">
      <c r="B265" s="150"/>
      <c r="D265" s="145" t="s">
        <v>122</v>
      </c>
      <c r="E265" s="151" t="s">
        <v>1</v>
      </c>
      <c r="F265" s="152" t="s">
        <v>405</v>
      </c>
      <c r="H265" s="153">
        <v>1600</v>
      </c>
      <c r="I265" s="154"/>
      <c r="L265" s="150"/>
      <c r="M265" s="155"/>
      <c r="N265" s="156"/>
      <c r="O265" s="156"/>
      <c r="P265" s="156"/>
      <c r="Q265" s="156"/>
      <c r="R265" s="156"/>
      <c r="S265" s="156"/>
      <c r="T265" s="157"/>
      <c r="AT265" s="151" t="s">
        <v>122</v>
      </c>
      <c r="AU265" s="151" t="s">
        <v>82</v>
      </c>
      <c r="AV265" s="12" t="s">
        <v>82</v>
      </c>
      <c r="AW265" s="12" t="s">
        <v>29</v>
      </c>
      <c r="AX265" s="12" t="s">
        <v>80</v>
      </c>
      <c r="AY265" s="151" t="s">
        <v>118</v>
      </c>
    </row>
    <row r="266" spans="1:65" s="2" customFormat="1" ht="14.45" customHeight="1">
      <c r="A266" s="30"/>
      <c r="B266" s="129"/>
      <c r="C266" s="171" t="s">
        <v>406</v>
      </c>
      <c r="D266" s="171" t="s">
        <v>164</v>
      </c>
      <c r="E266" s="172" t="s">
        <v>407</v>
      </c>
      <c r="F266" s="173" t="s">
        <v>408</v>
      </c>
      <c r="G266" s="174" t="s">
        <v>142</v>
      </c>
      <c r="H266" s="175">
        <v>300</v>
      </c>
      <c r="I266" s="176"/>
      <c r="J266" s="177">
        <f>ROUND(I266*H266,2)</f>
        <v>0</v>
      </c>
      <c r="K266" s="178"/>
      <c r="L266" s="31"/>
      <c r="M266" s="179" t="s">
        <v>1</v>
      </c>
      <c r="N266" s="180" t="s">
        <v>37</v>
      </c>
      <c r="O266" s="56"/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43" t="s">
        <v>119</v>
      </c>
      <c r="AT266" s="143" t="s">
        <v>164</v>
      </c>
      <c r="AU266" s="143" t="s">
        <v>82</v>
      </c>
      <c r="AY266" s="15" t="s">
        <v>118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5" t="s">
        <v>80</v>
      </c>
      <c r="BK266" s="144">
        <f>ROUND(I266*H266,2)</f>
        <v>0</v>
      </c>
      <c r="BL266" s="15" t="s">
        <v>119</v>
      </c>
      <c r="BM266" s="143" t="s">
        <v>409</v>
      </c>
    </row>
    <row r="267" spans="1:65" s="2" customFormat="1" ht="39">
      <c r="A267" s="30"/>
      <c r="B267" s="31"/>
      <c r="C267" s="30"/>
      <c r="D267" s="145" t="s">
        <v>121</v>
      </c>
      <c r="E267" s="30"/>
      <c r="F267" s="146" t="s">
        <v>410</v>
      </c>
      <c r="G267" s="30"/>
      <c r="H267" s="30"/>
      <c r="I267" s="147"/>
      <c r="J267" s="30"/>
      <c r="K267" s="30"/>
      <c r="L267" s="31"/>
      <c r="M267" s="148"/>
      <c r="N267" s="149"/>
      <c r="O267" s="56"/>
      <c r="P267" s="56"/>
      <c r="Q267" s="56"/>
      <c r="R267" s="56"/>
      <c r="S267" s="56"/>
      <c r="T267" s="57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T267" s="15" t="s">
        <v>121</v>
      </c>
      <c r="AU267" s="15" t="s">
        <v>82</v>
      </c>
    </row>
    <row r="268" spans="1:65" s="12" customFormat="1">
      <c r="B268" s="150"/>
      <c r="D268" s="145" t="s">
        <v>122</v>
      </c>
      <c r="E268" s="151" t="s">
        <v>1</v>
      </c>
      <c r="F268" s="152" t="s">
        <v>411</v>
      </c>
      <c r="H268" s="153">
        <v>300</v>
      </c>
      <c r="I268" s="154"/>
      <c r="L268" s="150"/>
      <c r="M268" s="155"/>
      <c r="N268" s="156"/>
      <c r="O268" s="156"/>
      <c r="P268" s="156"/>
      <c r="Q268" s="156"/>
      <c r="R268" s="156"/>
      <c r="S268" s="156"/>
      <c r="T268" s="157"/>
      <c r="AT268" s="151" t="s">
        <v>122</v>
      </c>
      <c r="AU268" s="151" t="s">
        <v>82</v>
      </c>
      <c r="AV268" s="12" t="s">
        <v>82</v>
      </c>
      <c r="AW268" s="12" t="s">
        <v>29</v>
      </c>
      <c r="AX268" s="12" t="s">
        <v>80</v>
      </c>
      <c r="AY268" s="151" t="s">
        <v>118</v>
      </c>
    </row>
    <row r="269" spans="1:65" s="2" customFormat="1" ht="14.45" customHeight="1">
      <c r="A269" s="30"/>
      <c r="B269" s="129"/>
      <c r="C269" s="130" t="s">
        <v>412</v>
      </c>
      <c r="D269" s="130" t="s">
        <v>113</v>
      </c>
      <c r="E269" s="131" t="s">
        <v>413</v>
      </c>
      <c r="F269" s="132" t="s">
        <v>414</v>
      </c>
      <c r="G269" s="133" t="s">
        <v>142</v>
      </c>
      <c r="H269" s="134">
        <v>150</v>
      </c>
      <c r="I269" s="135"/>
      <c r="J269" s="136">
        <f>ROUND(I269*H269,2)</f>
        <v>0</v>
      </c>
      <c r="K269" s="137"/>
      <c r="L269" s="138"/>
      <c r="M269" s="139" t="s">
        <v>1</v>
      </c>
      <c r="N269" s="140" t="s">
        <v>37</v>
      </c>
      <c r="O269" s="56"/>
      <c r="P269" s="141">
        <f>O269*H269</f>
        <v>0</v>
      </c>
      <c r="Q269" s="141">
        <v>1.0070000000000001E-2</v>
      </c>
      <c r="R269" s="141">
        <f>Q269*H269</f>
        <v>1.5105000000000002</v>
      </c>
      <c r="S269" s="141">
        <v>0</v>
      </c>
      <c r="T269" s="142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43" t="s">
        <v>117</v>
      </c>
      <c r="AT269" s="143" t="s">
        <v>113</v>
      </c>
      <c r="AU269" s="143" t="s">
        <v>82</v>
      </c>
      <c r="AY269" s="15" t="s">
        <v>118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5" t="s">
        <v>80</v>
      </c>
      <c r="BK269" s="144">
        <f>ROUND(I269*H269,2)</f>
        <v>0</v>
      </c>
      <c r="BL269" s="15" t="s">
        <v>119</v>
      </c>
      <c r="BM269" s="143" t="s">
        <v>415</v>
      </c>
    </row>
    <row r="270" spans="1:65" s="2" customFormat="1">
      <c r="A270" s="30"/>
      <c r="B270" s="31"/>
      <c r="C270" s="30"/>
      <c r="D270" s="145" t="s">
        <v>121</v>
      </c>
      <c r="E270" s="30"/>
      <c r="F270" s="146" t="s">
        <v>414</v>
      </c>
      <c r="G270" s="30"/>
      <c r="H270" s="30"/>
      <c r="I270" s="147"/>
      <c r="J270" s="30"/>
      <c r="K270" s="30"/>
      <c r="L270" s="31"/>
      <c r="M270" s="148"/>
      <c r="N270" s="149"/>
      <c r="O270" s="56"/>
      <c r="P270" s="56"/>
      <c r="Q270" s="56"/>
      <c r="R270" s="56"/>
      <c r="S270" s="56"/>
      <c r="T270" s="57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5" t="s">
        <v>121</v>
      </c>
      <c r="AU270" s="15" t="s">
        <v>82</v>
      </c>
    </row>
    <row r="271" spans="1:65" s="2" customFormat="1" ht="14.45" customHeight="1">
      <c r="A271" s="30"/>
      <c r="B271" s="129"/>
      <c r="C271" s="130" t="s">
        <v>416</v>
      </c>
      <c r="D271" s="130" t="s">
        <v>113</v>
      </c>
      <c r="E271" s="131" t="s">
        <v>417</v>
      </c>
      <c r="F271" s="132" t="s">
        <v>418</v>
      </c>
      <c r="G271" s="133" t="s">
        <v>142</v>
      </c>
      <c r="H271" s="134">
        <v>150</v>
      </c>
      <c r="I271" s="135"/>
      <c r="J271" s="136">
        <f>ROUND(I271*H271,2)</f>
        <v>0</v>
      </c>
      <c r="K271" s="137"/>
      <c r="L271" s="138"/>
      <c r="M271" s="139" t="s">
        <v>1</v>
      </c>
      <c r="N271" s="140" t="s">
        <v>37</v>
      </c>
      <c r="O271" s="56"/>
      <c r="P271" s="141">
        <f>O271*H271</f>
        <v>0</v>
      </c>
      <c r="Q271" s="141">
        <v>1.0030000000000001E-2</v>
      </c>
      <c r="R271" s="141">
        <f>Q271*H271</f>
        <v>1.5045000000000002</v>
      </c>
      <c r="S271" s="141">
        <v>0</v>
      </c>
      <c r="T271" s="142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43" t="s">
        <v>117</v>
      </c>
      <c r="AT271" s="143" t="s">
        <v>113</v>
      </c>
      <c r="AU271" s="143" t="s">
        <v>82</v>
      </c>
      <c r="AY271" s="15" t="s">
        <v>118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5" t="s">
        <v>80</v>
      </c>
      <c r="BK271" s="144">
        <f>ROUND(I271*H271,2)</f>
        <v>0</v>
      </c>
      <c r="BL271" s="15" t="s">
        <v>119</v>
      </c>
      <c r="BM271" s="143" t="s">
        <v>419</v>
      </c>
    </row>
    <row r="272" spans="1:65" s="2" customFormat="1">
      <c r="A272" s="30"/>
      <c r="B272" s="31"/>
      <c r="C272" s="30"/>
      <c r="D272" s="145" t="s">
        <v>121</v>
      </c>
      <c r="E272" s="30"/>
      <c r="F272" s="146" t="s">
        <v>418</v>
      </c>
      <c r="G272" s="30"/>
      <c r="H272" s="30"/>
      <c r="I272" s="147"/>
      <c r="J272" s="30"/>
      <c r="K272" s="30"/>
      <c r="L272" s="31"/>
      <c r="M272" s="148"/>
      <c r="N272" s="149"/>
      <c r="O272" s="56"/>
      <c r="P272" s="56"/>
      <c r="Q272" s="56"/>
      <c r="R272" s="56"/>
      <c r="S272" s="56"/>
      <c r="T272" s="57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T272" s="15" t="s">
        <v>121</v>
      </c>
      <c r="AU272" s="15" t="s">
        <v>82</v>
      </c>
    </row>
    <row r="273" spans="1:65" s="2" customFormat="1" ht="24.2" customHeight="1">
      <c r="A273" s="30"/>
      <c r="B273" s="129"/>
      <c r="C273" s="171" t="s">
        <v>420</v>
      </c>
      <c r="D273" s="171" t="s">
        <v>164</v>
      </c>
      <c r="E273" s="172" t="s">
        <v>421</v>
      </c>
      <c r="F273" s="173" t="s">
        <v>422</v>
      </c>
      <c r="G273" s="174" t="s">
        <v>136</v>
      </c>
      <c r="H273" s="175">
        <v>37.83</v>
      </c>
      <c r="I273" s="176"/>
      <c r="J273" s="177">
        <f>ROUND(I273*H273,2)</f>
        <v>0</v>
      </c>
      <c r="K273" s="178"/>
      <c r="L273" s="31"/>
      <c r="M273" s="179" t="s">
        <v>1</v>
      </c>
      <c r="N273" s="180" t="s">
        <v>37</v>
      </c>
      <c r="O273" s="56"/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43" t="s">
        <v>119</v>
      </c>
      <c r="AT273" s="143" t="s">
        <v>164</v>
      </c>
      <c r="AU273" s="143" t="s">
        <v>82</v>
      </c>
      <c r="AY273" s="15" t="s">
        <v>118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5" t="s">
        <v>80</v>
      </c>
      <c r="BK273" s="144">
        <f>ROUND(I273*H273,2)</f>
        <v>0</v>
      </c>
      <c r="BL273" s="15" t="s">
        <v>119</v>
      </c>
      <c r="BM273" s="143" t="s">
        <v>423</v>
      </c>
    </row>
    <row r="274" spans="1:65" s="2" customFormat="1" ht="39">
      <c r="A274" s="30"/>
      <c r="B274" s="31"/>
      <c r="C274" s="30"/>
      <c r="D274" s="145" t="s">
        <v>121</v>
      </c>
      <c r="E274" s="30"/>
      <c r="F274" s="146" t="s">
        <v>424</v>
      </c>
      <c r="G274" s="30"/>
      <c r="H274" s="30"/>
      <c r="I274" s="147"/>
      <c r="J274" s="30"/>
      <c r="K274" s="30"/>
      <c r="L274" s="31"/>
      <c r="M274" s="148"/>
      <c r="N274" s="149"/>
      <c r="O274" s="56"/>
      <c r="P274" s="56"/>
      <c r="Q274" s="56"/>
      <c r="R274" s="56"/>
      <c r="S274" s="56"/>
      <c r="T274" s="57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T274" s="15" t="s">
        <v>121</v>
      </c>
      <c r="AU274" s="15" t="s">
        <v>82</v>
      </c>
    </row>
    <row r="275" spans="1:65" s="2" customFormat="1" ht="24.2" customHeight="1">
      <c r="A275" s="30"/>
      <c r="B275" s="129"/>
      <c r="C275" s="171" t="s">
        <v>425</v>
      </c>
      <c r="D275" s="171" t="s">
        <v>164</v>
      </c>
      <c r="E275" s="172" t="s">
        <v>426</v>
      </c>
      <c r="F275" s="173" t="s">
        <v>427</v>
      </c>
      <c r="G275" s="174" t="s">
        <v>136</v>
      </c>
      <c r="H275" s="175">
        <v>46</v>
      </c>
      <c r="I275" s="176"/>
      <c r="J275" s="177">
        <f>ROUND(I275*H275,2)</f>
        <v>0</v>
      </c>
      <c r="K275" s="178"/>
      <c r="L275" s="31"/>
      <c r="M275" s="179" t="s">
        <v>1</v>
      </c>
      <c r="N275" s="180" t="s">
        <v>37</v>
      </c>
      <c r="O275" s="56"/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43" t="s">
        <v>119</v>
      </c>
      <c r="AT275" s="143" t="s">
        <v>164</v>
      </c>
      <c r="AU275" s="143" t="s">
        <v>82</v>
      </c>
      <c r="AY275" s="15" t="s">
        <v>118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5" t="s">
        <v>80</v>
      </c>
      <c r="BK275" s="144">
        <f>ROUND(I275*H275,2)</f>
        <v>0</v>
      </c>
      <c r="BL275" s="15" t="s">
        <v>119</v>
      </c>
      <c r="BM275" s="143" t="s">
        <v>428</v>
      </c>
    </row>
    <row r="276" spans="1:65" s="2" customFormat="1" ht="39">
      <c r="A276" s="30"/>
      <c r="B276" s="31"/>
      <c r="C276" s="30"/>
      <c r="D276" s="145" t="s">
        <v>121</v>
      </c>
      <c r="E276" s="30"/>
      <c r="F276" s="146" t="s">
        <v>429</v>
      </c>
      <c r="G276" s="30"/>
      <c r="H276" s="30"/>
      <c r="I276" s="147"/>
      <c r="J276" s="30"/>
      <c r="K276" s="30"/>
      <c r="L276" s="31"/>
      <c r="M276" s="148"/>
      <c r="N276" s="149"/>
      <c r="O276" s="56"/>
      <c r="P276" s="56"/>
      <c r="Q276" s="56"/>
      <c r="R276" s="56"/>
      <c r="S276" s="56"/>
      <c r="T276" s="57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T276" s="15" t="s">
        <v>121</v>
      </c>
      <c r="AU276" s="15" t="s">
        <v>82</v>
      </c>
    </row>
    <row r="277" spans="1:65" s="2" customFormat="1" ht="24.2" customHeight="1">
      <c r="A277" s="30"/>
      <c r="B277" s="129"/>
      <c r="C277" s="171" t="s">
        <v>430</v>
      </c>
      <c r="D277" s="171" t="s">
        <v>164</v>
      </c>
      <c r="E277" s="172" t="s">
        <v>431</v>
      </c>
      <c r="F277" s="173" t="s">
        <v>432</v>
      </c>
      <c r="G277" s="174" t="s">
        <v>142</v>
      </c>
      <c r="H277" s="175">
        <v>16</v>
      </c>
      <c r="I277" s="176"/>
      <c r="J277" s="177">
        <f>ROUND(I277*H277,2)</f>
        <v>0</v>
      </c>
      <c r="K277" s="178"/>
      <c r="L277" s="31"/>
      <c r="M277" s="179" t="s">
        <v>1</v>
      </c>
      <c r="N277" s="180" t="s">
        <v>37</v>
      </c>
      <c r="O277" s="56"/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43" t="s">
        <v>119</v>
      </c>
      <c r="AT277" s="143" t="s">
        <v>164</v>
      </c>
      <c r="AU277" s="143" t="s">
        <v>82</v>
      </c>
      <c r="AY277" s="15" t="s">
        <v>118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5" t="s">
        <v>80</v>
      </c>
      <c r="BK277" s="144">
        <f>ROUND(I277*H277,2)</f>
        <v>0</v>
      </c>
      <c r="BL277" s="15" t="s">
        <v>119</v>
      </c>
      <c r="BM277" s="143" t="s">
        <v>433</v>
      </c>
    </row>
    <row r="278" spans="1:65" s="2" customFormat="1" ht="39">
      <c r="A278" s="30"/>
      <c r="B278" s="31"/>
      <c r="C278" s="30"/>
      <c r="D278" s="145" t="s">
        <v>121</v>
      </c>
      <c r="E278" s="30"/>
      <c r="F278" s="146" t="s">
        <v>434</v>
      </c>
      <c r="G278" s="30"/>
      <c r="H278" s="30"/>
      <c r="I278" s="147"/>
      <c r="J278" s="30"/>
      <c r="K278" s="30"/>
      <c r="L278" s="31"/>
      <c r="M278" s="148"/>
      <c r="N278" s="149"/>
      <c r="O278" s="56"/>
      <c r="P278" s="56"/>
      <c r="Q278" s="56"/>
      <c r="R278" s="56"/>
      <c r="S278" s="56"/>
      <c r="T278" s="57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T278" s="15" t="s">
        <v>121</v>
      </c>
      <c r="AU278" s="15" t="s">
        <v>82</v>
      </c>
    </row>
    <row r="279" spans="1:65" s="2" customFormat="1" ht="24.2" customHeight="1">
      <c r="A279" s="30"/>
      <c r="B279" s="129"/>
      <c r="C279" s="171" t="s">
        <v>435</v>
      </c>
      <c r="D279" s="171" t="s">
        <v>164</v>
      </c>
      <c r="E279" s="172" t="s">
        <v>436</v>
      </c>
      <c r="F279" s="173" t="s">
        <v>437</v>
      </c>
      <c r="G279" s="174" t="s">
        <v>136</v>
      </c>
      <c r="H279" s="175">
        <v>10.8</v>
      </c>
      <c r="I279" s="176"/>
      <c r="J279" s="177">
        <f>ROUND(I279*H279,2)</f>
        <v>0</v>
      </c>
      <c r="K279" s="178"/>
      <c r="L279" s="31"/>
      <c r="M279" s="179" t="s">
        <v>1</v>
      </c>
      <c r="N279" s="180" t="s">
        <v>37</v>
      </c>
      <c r="O279" s="56"/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43" t="s">
        <v>119</v>
      </c>
      <c r="AT279" s="143" t="s">
        <v>164</v>
      </c>
      <c r="AU279" s="143" t="s">
        <v>82</v>
      </c>
      <c r="AY279" s="15" t="s">
        <v>118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5" t="s">
        <v>80</v>
      </c>
      <c r="BK279" s="144">
        <f>ROUND(I279*H279,2)</f>
        <v>0</v>
      </c>
      <c r="BL279" s="15" t="s">
        <v>119</v>
      </c>
      <c r="BM279" s="143" t="s">
        <v>438</v>
      </c>
    </row>
    <row r="280" spans="1:65" s="2" customFormat="1" ht="39">
      <c r="A280" s="30"/>
      <c r="B280" s="31"/>
      <c r="C280" s="30"/>
      <c r="D280" s="145" t="s">
        <v>121</v>
      </c>
      <c r="E280" s="30"/>
      <c r="F280" s="146" t="s">
        <v>439</v>
      </c>
      <c r="G280" s="30"/>
      <c r="H280" s="30"/>
      <c r="I280" s="147"/>
      <c r="J280" s="30"/>
      <c r="K280" s="30"/>
      <c r="L280" s="31"/>
      <c r="M280" s="148"/>
      <c r="N280" s="149"/>
      <c r="O280" s="56"/>
      <c r="P280" s="56"/>
      <c r="Q280" s="56"/>
      <c r="R280" s="56"/>
      <c r="S280" s="56"/>
      <c r="T280" s="57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T280" s="15" t="s">
        <v>121</v>
      </c>
      <c r="AU280" s="15" t="s">
        <v>82</v>
      </c>
    </row>
    <row r="281" spans="1:65" s="12" customFormat="1">
      <c r="B281" s="150"/>
      <c r="D281" s="145" t="s">
        <v>122</v>
      </c>
      <c r="E281" s="151" t="s">
        <v>1</v>
      </c>
      <c r="F281" s="152" t="s">
        <v>138</v>
      </c>
      <c r="H281" s="153">
        <v>10.8</v>
      </c>
      <c r="I281" s="154"/>
      <c r="L281" s="150"/>
      <c r="M281" s="155"/>
      <c r="N281" s="156"/>
      <c r="O281" s="156"/>
      <c r="P281" s="156"/>
      <c r="Q281" s="156"/>
      <c r="R281" s="156"/>
      <c r="S281" s="156"/>
      <c r="T281" s="157"/>
      <c r="AT281" s="151" t="s">
        <v>122</v>
      </c>
      <c r="AU281" s="151" t="s">
        <v>82</v>
      </c>
      <c r="AV281" s="12" t="s">
        <v>82</v>
      </c>
      <c r="AW281" s="12" t="s">
        <v>29</v>
      </c>
      <c r="AX281" s="12" t="s">
        <v>80</v>
      </c>
      <c r="AY281" s="151" t="s">
        <v>118</v>
      </c>
    </row>
    <row r="282" spans="1:65" s="2" customFormat="1" ht="24.2" customHeight="1">
      <c r="A282" s="30"/>
      <c r="B282" s="129"/>
      <c r="C282" s="171" t="s">
        <v>440</v>
      </c>
      <c r="D282" s="171" t="s">
        <v>164</v>
      </c>
      <c r="E282" s="172" t="s">
        <v>441</v>
      </c>
      <c r="F282" s="173" t="s">
        <v>442</v>
      </c>
      <c r="G282" s="174" t="s">
        <v>136</v>
      </c>
      <c r="H282" s="175">
        <v>10.8</v>
      </c>
      <c r="I282" s="176"/>
      <c r="J282" s="177">
        <f>ROUND(I282*H282,2)</f>
        <v>0</v>
      </c>
      <c r="K282" s="178"/>
      <c r="L282" s="31"/>
      <c r="M282" s="179" t="s">
        <v>1</v>
      </c>
      <c r="N282" s="180" t="s">
        <v>37</v>
      </c>
      <c r="O282" s="56"/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43" t="s">
        <v>119</v>
      </c>
      <c r="AT282" s="143" t="s">
        <v>164</v>
      </c>
      <c r="AU282" s="143" t="s">
        <v>82</v>
      </c>
      <c r="AY282" s="15" t="s">
        <v>118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5" t="s">
        <v>80</v>
      </c>
      <c r="BK282" s="144">
        <f>ROUND(I282*H282,2)</f>
        <v>0</v>
      </c>
      <c r="BL282" s="15" t="s">
        <v>119</v>
      </c>
      <c r="BM282" s="143" t="s">
        <v>443</v>
      </c>
    </row>
    <row r="283" spans="1:65" s="2" customFormat="1" ht="39">
      <c r="A283" s="30"/>
      <c r="B283" s="31"/>
      <c r="C283" s="30"/>
      <c r="D283" s="145" t="s">
        <v>121</v>
      </c>
      <c r="E283" s="30"/>
      <c r="F283" s="146" t="s">
        <v>444</v>
      </c>
      <c r="G283" s="30"/>
      <c r="H283" s="30"/>
      <c r="I283" s="147"/>
      <c r="J283" s="30"/>
      <c r="K283" s="30"/>
      <c r="L283" s="31"/>
      <c r="M283" s="148"/>
      <c r="N283" s="149"/>
      <c r="O283" s="56"/>
      <c r="P283" s="56"/>
      <c r="Q283" s="56"/>
      <c r="R283" s="56"/>
      <c r="S283" s="56"/>
      <c r="T283" s="57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T283" s="15" t="s">
        <v>121</v>
      </c>
      <c r="AU283" s="15" t="s">
        <v>82</v>
      </c>
    </row>
    <row r="284" spans="1:65" s="12" customFormat="1">
      <c r="B284" s="150"/>
      <c r="D284" s="145" t="s">
        <v>122</v>
      </c>
      <c r="E284" s="151" t="s">
        <v>1</v>
      </c>
      <c r="F284" s="152" t="s">
        <v>138</v>
      </c>
      <c r="H284" s="153">
        <v>10.8</v>
      </c>
      <c r="I284" s="154"/>
      <c r="L284" s="150"/>
      <c r="M284" s="155"/>
      <c r="N284" s="156"/>
      <c r="O284" s="156"/>
      <c r="P284" s="156"/>
      <c r="Q284" s="156"/>
      <c r="R284" s="156"/>
      <c r="S284" s="156"/>
      <c r="T284" s="157"/>
      <c r="AT284" s="151" t="s">
        <v>122</v>
      </c>
      <c r="AU284" s="151" t="s">
        <v>82</v>
      </c>
      <c r="AV284" s="12" t="s">
        <v>82</v>
      </c>
      <c r="AW284" s="12" t="s">
        <v>29</v>
      </c>
      <c r="AX284" s="12" t="s">
        <v>80</v>
      </c>
      <c r="AY284" s="151" t="s">
        <v>118</v>
      </c>
    </row>
    <row r="285" spans="1:65" s="2" customFormat="1" ht="37.9" customHeight="1">
      <c r="A285" s="30"/>
      <c r="B285" s="129"/>
      <c r="C285" s="171" t="s">
        <v>445</v>
      </c>
      <c r="D285" s="171" t="s">
        <v>164</v>
      </c>
      <c r="E285" s="172" t="s">
        <v>446</v>
      </c>
      <c r="F285" s="173" t="s">
        <v>447</v>
      </c>
      <c r="G285" s="174" t="s">
        <v>136</v>
      </c>
      <c r="H285" s="175">
        <v>10.8</v>
      </c>
      <c r="I285" s="176"/>
      <c r="J285" s="177">
        <f>ROUND(I285*H285,2)</f>
        <v>0</v>
      </c>
      <c r="K285" s="178"/>
      <c r="L285" s="31"/>
      <c r="M285" s="179" t="s">
        <v>1</v>
      </c>
      <c r="N285" s="180" t="s">
        <v>37</v>
      </c>
      <c r="O285" s="56"/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43" t="s">
        <v>119</v>
      </c>
      <c r="AT285" s="143" t="s">
        <v>164</v>
      </c>
      <c r="AU285" s="143" t="s">
        <v>82</v>
      </c>
      <c r="AY285" s="15" t="s">
        <v>118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5" t="s">
        <v>80</v>
      </c>
      <c r="BK285" s="144">
        <f>ROUND(I285*H285,2)</f>
        <v>0</v>
      </c>
      <c r="BL285" s="15" t="s">
        <v>119</v>
      </c>
      <c r="BM285" s="143" t="s">
        <v>448</v>
      </c>
    </row>
    <row r="286" spans="1:65" s="2" customFormat="1" ht="39">
      <c r="A286" s="30"/>
      <c r="B286" s="31"/>
      <c r="C286" s="30"/>
      <c r="D286" s="145" t="s">
        <v>121</v>
      </c>
      <c r="E286" s="30"/>
      <c r="F286" s="146" t="s">
        <v>449</v>
      </c>
      <c r="G286" s="30"/>
      <c r="H286" s="30"/>
      <c r="I286" s="147"/>
      <c r="J286" s="30"/>
      <c r="K286" s="30"/>
      <c r="L286" s="31"/>
      <c r="M286" s="148"/>
      <c r="N286" s="149"/>
      <c r="O286" s="56"/>
      <c r="P286" s="56"/>
      <c r="Q286" s="56"/>
      <c r="R286" s="56"/>
      <c r="S286" s="56"/>
      <c r="T286" s="57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T286" s="15" t="s">
        <v>121</v>
      </c>
      <c r="AU286" s="15" t="s">
        <v>82</v>
      </c>
    </row>
    <row r="287" spans="1:65" s="12" customFormat="1">
      <c r="B287" s="150"/>
      <c r="D287" s="145" t="s">
        <v>122</v>
      </c>
      <c r="E287" s="151" t="s">
        <v>1</v>
      </c>
      <c r="F287" s="152" t="s">
        <v>450</v>
      </c>
      <c r="H287" s="153">
        <v>10.8</v>
      </c>
      <c r="I287" s="154"/>
      <c r="L287" s="150"/>
      <c r="M287" s="155"/>
      <c r="N287" s="156"/>
      <c r="O287" s="156"/>
      <c r="P287" s="156"/>
      <c r="Q287" s="156"/>
      <c r="R287" s="156"/>
      <c r="S287" s="156"/>
      <c r="T287" s="157"/>
      <c r="AT287" s="151" t="s">
        <v>122</v>
      </c>
      <c r="AU287" s="151" t="s">
        <v>82</v>
      </c>
      <c r="AV287" s="12" t="s">
        <v>82</v>
      </c>
      <c r="AW287" s="12" t="s">
        <v>29</v>
      </c>
      <c r="AX287" s="12" t="s">
        <v>80</v>
      </c>
      <c r="AY287" s="151" t="s">
        <v>118</v>
      </c>
    </row>
    <row r="288" spans="1:65" s="2" customFormat="1" ht="14.45" customHeight="1">
      <c r="A288" s="30"/>
      <c r="B288" s="129"/>
      <c r="C288" s="171" t="s">
        <v>451</v>
      </c>
      <c r="D288" s="171" t="s">
        <v>164</v>
      </c>
      <c r="E288" s="172" t="s">
        <v>452</v>
      </c>
      <c r="F288" s="173" t="s">
        <v>453</v>
      </c>
      <c r="G288" s="174" t="s">
        <v>136</v>
      </c>
      <c r="H288" s="175">
        <v>8</v>
      </c>
      <c r="I288" s="176"/>
      <c r="J288" s="177">
        <f>ROUND(I288*H288,2)</f>
        <v>0</v>
      </c>
      <c r="K288" s="178"/>
      <c r="L288" s="31"/>
      <c r="M288" s="179" t="s">
        <v>1</v>
      </c>
      <c r="N288" s="180" t="s">
        <v>37</v>
      </c>
      <c r="O288" s="56"/>
      <c r="P288" s="141">
        <f>O288*H288</f>
        <v>0</v>
      </c>
      <c r="Q288" s="141">
        <v>0</v>
      </c>
      <c r="R288" s="141">
        <f>Q288*H288</f>
        <v>0</v>
      </c>
      <c r="S288" s="141">
        <v>0</v>
      </c>
      <c r="T288" s="142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43" t="s">
        <v>119</v>
      </c>
      <c r="AT288" s="143" t="s">
        <v>164</v>
      </c>
      <c r="AU288" s="143" t="s">
        <v>82</v>
      </c>
      <c r="AY288" s="15" t="s">
        <v>118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5" t="s">
        <v>80</v>
      </c>
      <c r="BK288" s="144">
        <f>ROUND(I288*H288,2)</f>
        <v>0</v>
      </c>
      <c r="BL288" s="15" t="s">
        <v>119</v>
      </c>
      <c r="BM288" s="143" t="s">
        <v>454</v>
      </c>
    </row>
    <row r="289" spans="1:65" s="2" customFormat="1" ht="29.25">
      <c r="A289" s="30"/>
      <c r="B289" s="31"/>
      <c r="C289" s="30"/>
      <c r="D289" s="145" t="s">
        <v>121</v>
      </c>
      <c r="E289" s="30"/>
      <c r="F289" s="146" t="s">
        <v>455</v>
      </c>
      <c r="G289" s="30"/>
      <c r="H289" s="30"/>
      <c r="I289" s="147"/>
      <c r="J289" s="30"/>
      <c r="K289" s="30"/>
      <c r="L289" s="31"/>
      <c r="M289" s="148"/>
      <c r="N289" s="149"/>
      <c r="O289" s="56"/>
      <c r="P289" s="56"/>
      <c r="Q289" s="56"/>
      <c r="R289" s="56"/>
      <c r="S289" s="56"/>
      <c r="T289" s="57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T289" s="15" t="s">
        <v>121</v>
      </c>
      <c r="AU289" s="15" t="s">
        <v>82</v>
      </c>
    </row>
    <row r="290" spans="1:65" s="12" customFormat="1">
      <c r="B290" s="150"/>
      <c r="D290" s="145" t="s">
        <v>122</v>
      </c>
      <c r="E290" s="151" t="s">
        <v>1</v>
      </c>
      <c r="F290" s="152" t="s">
        <v>456</v>
      </c>
      <c r="H290" s="153">
        <v>8</v>
      </c>
      <c r="I290" s="154"/>
      <c r="L290" s="150"/>
      <c r="M290" s="155"/>
      <c r="N290" s="156"/>
      <c r="O290" s="156"/>
      <c r="P290" s="156"/>
      <c r="Q290" s="156"/>
      <c r="R290" s="156"/>
      <c r="S290" s="156"/>
      <c r="T290" s="157"/>
      <c r="AT290" s="151" t="s">
        <v>122</v>
      </c>
      <c r="AU290" s="151" t="s">
        <v>82</v>
      </c>
      <c r="AV290" s="12" t="s">
        <v>82</v>
      </c>
      <c r="AW290" s="12" t="s">
        <v>29</v>
      </c>
      <c r="AX290" s="12" t="s">
        <v>80</v>
      </c>
      <c r="AY290" s="151" t="s">
        <v>118</v>
      </c>
    </row>
    <row r="291" spans="1:65" s="2" customFormat="1" ht="37.9" customHeight="1">
      <c r="A291" s="30"/>
      <c r="B291" s="129"/>
      <c r="C291" s="171" t="s">
        <v>457</v>
      </c>
      <c r="D291" s="171" t="s">
        <v>164</v>
      </c>
      <c r="E291" s="172" t="s">
        <v>458</v>
      </c>
      <c r="F291" s="173" t="s">
        <v>459</v>
      </c>
      <c r="G291" s="174" t="s">
        <v>167</v>
      </c>
      <c r="H291" s="175">
        <v>36</v>
      </c>
      <c r="I291" s="176"/>
      <c r="J291" s="177">
        <f>ROUND(I291*H291,2)</f>
        <v>0</v>
      </c>
      <c r="K291" s="178"/>
      <c r="L291" s="31"/>
      <c r="M291" s="179" t="s">
        <v>1</v>
      </c>
      <c r="N291" s="180" t="s">
        <v>37</v>
      </c>
      <c r="O291" s="56"/>
      <c r="P291" s="141">
        <f>O291*H291</f>
        <v>0</v>
      </c>
      <c r="Q291" s="141">
        <v>0</v>
      </c>
      <c r="R291" s="141">
        <f>Q291*H291</f>
        <v>0</v>
      </c>
      <c r="S291" s="141">
        <v>0</v>
      </c>
      <c r="T291" s="142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43" t="s">
        <v>119</v>
      </c>
      <c r="AT291" s="143" t="s">
        <v>164</v>
      </c>
      <c r="AU291" s="143" t="s">
        <v>82</v>
      </c>
      <c r="AY291" s="15" t="s">
        <v>118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5" t="s">
        <v>80</v>
      </c>
      <c r="BK291" s="144">
        <f>ROUND(I291*H291,2)</f>
        <v>0</v>
      </c>
      <c r="BL291" s="15" t="s">
        <v>119</v>
      </c>
      <c r="BM291" s="143" t="s">
        <v>460</v>
      </c>
    </row>
    <row r="292" spans="1:65" s="2" customFormat="1" ht="48.75">
      <c r="A292" s="30"/>
      <c r="B292" s="31"/>
      <c r="C292" s="30"/>
      <c r="D292" s="145" t="s">
        <v>121</v>
      </c>
      <c r="E292" s="30"/>
      <c r="F292" s="146" t="s">
        <v>461</v>
      </c>
      <c r="G292" s="30"/>
      <c r="H292" s="30"/>
      <c r="I292" s="147"/>
      <c r="J292" s="30"/>
      <c r="K292" s="30"/>
      <c r="L292" s="31"/>
      <c r="M292" s="148"/>
      <c r="N292" s="149"/>
      <c r="O292" s="56"/>
      <c r="P292" s="56"/>
      <c r="Q292" s="56"/>
      <c r="R292" s="56"/>
      <c r="S292" s="56"/>
      <c r="T292" s="57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T292" s="15" t="s">
        <v>121</v>
      </c>
      <c r="AU292" s="15" t="s">
        <v>82</v>
      </c>
    </row>
    <row r="293" spans="1:65" s="12" customFormat="1">
      <c r="B293" s="150"/>
      <c r="D293" s="145" t="s">
        <v>122</v>
      </c>
      <c r="E293" s="151" t="s">
        <v>1</v>
      </c>
      <c r="F293" s="152" t="s">
        <v>462</v>
      </c>
      <c r="H293" s="153">
        <v>36</v>
      </c>
      <c r="I293" s="154"/>
      <c r="L293" s="150"/>
      <c r="M293" s="155"/>
      <c r="N293" s="156"/>
      <c r="O293" s="156"/>
      <c r="P293" s="156"/>
      <c r="Q293" s="156"/>
      <c r="R293" s="156"/>
      <c r="S293" s="156"/>
      <c r="T293" s="157"/>
      <c r="AT293" s="151" t="s">
        <v>122</v>
      </c>
      <c r="AU293" s="151" t="s">
        <v>82</v>
      </c>
      <c r="AV293" s="12" t="s">
        <v>82</v>
      </c>
      <c r="AW293" s="12" t="s">
        <v>29</v>
      </c>
      <c r="AX293" s="12" t="s">
        <v>80</v>
      </c>
      <c r="AY293" s="151" t="s">
        <v>118</v>
      </c>
    </row>
    <row r="294" spans="1:65" s="2" customFormat="1" ht="14.45" customHeight="1">
      <c r="A294" s="30"/>
      <c r="B294" s="129"/>
      <c r="C294" s="171" t="s">
        <v>463</v>
      </c>
      <c r="D294" s="171" t="s">
        <v>164</v>
      </c>
      <c r="E294" s="172" t="s">
        <v>464</v>
      </c>
      <c r="F294" s="173" t="s">
        <v>465</v>
      </c>
      <c r="G294" s="174" t="s">
        <v>136</v>
      </c>
      <c r="H294" s="175">
        <v>288</v>
      </c>
      <c r="I294" s="176"/>
      <c r="J294" s="177">
        <f>ROUND(I294*H294,2)</f>
        <v>0</v>
      </c>
      <c r="K294" s="178"/>
      <c r="L294" s="31"/>
      <c r="M294" s="179" t="s">
        <v>1</v>
      </c>
      <c r="N294" s="180" t="s">
        <v>37</v>
      </c>
      <c r="O294" s="56"/>
      <c r="P294" s="141">
        <f>O294*H294</f>
        <v>0</v>
      </c>
      <c r="Q294" s="141">
        <v>0</v>
      </c>
      <c r="R294" s="141">
        <f>Q294*H294</f>
        <v>0</v>
      </c>
      <c r="S294" s="141">
        <v>0</v>
      </c>
      <c r="T294" s="142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43" t="s">
        <v>119</v>
      </c>
      <c r="AT294" s="143" t="s">
        <v>164</v>
      </c>
      <c r="AU294" s="143" t="s">
        <v>82</v>
      </c>
      <c r="AY294" s="15" t="s">
        <v>118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5" t="s">
        <v>80</v>
      </c>
      <c r="BK294" s="144">
        <f>ROUND(I294*H294,2)</f>
        <v>0</v>
      </c>
      <c r="BL294" s="15" t="s">
        <v>119</v>
      </c>
      <c r="BM294" s="143" t="s">
        <v>466</v>
      </c>
    </row>
    <row r="295" spans="1:65" s="2" customFormat="1" ht="39">
      <c r="A295" s="30"/>
      <c r="B295" s="31"/>
      <c r="C295" s="30"/>
      <c r="D295" s="145" t="s">
        <v>121</v>
      </c>
      <c r="E295" s="30"/>
      <c r="F295" s="146" t="s">
        <v>467</v>
      </c>
      <c r="G295" s="30"/>
      <c r="H295" s="30"/>
      <c r="I295" s="147"/>
      <c r="J295" s="30"/>
      <c r="K295" s="30"/>
      <c r="L295" s="31"/>
      <c r="M295" s="148"/>
      <c r="N295" s="149"/>
      <c r="O295" s="56"/>
      <c r="P295" s="56"/>
      <c r="Q295" s="56"/>
      <c r="R295" s="56"/>
      <c r="S295" s="56"/>
      <c r="T295" s="57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T295" s="15" t="s">
        <v>121</v>
      </c>
      <c r="AU295" s="15" t="s">
        <v>82</v>
      </c>
    </row>
    <row r="296" spans="1:65" s="12" customFormat="1">
      <c r="B296" s="150"/>
      <c r="D296" s="145" t="s">
        <v>122</v>
      </c>
      <c r="E296" s="151" t="s">
        <v>1</v>
      </c>
      <c r="F296" s="152" t="s">
        <v>468</v>
      </c>
      <c r="H296" s="153">
        <v>288</v>
      </c>
      <c r="I296" s="154"/>
      <c r="L296" s="150"/>
      <c r="M296" s="155"/>
      <c r="N296" s="156"/>
      <c r="O296" s="156"/>
      <c r="P296" s="156"/>
      <c r="Q296" s="156"/>
      <c r="R296" s="156"/>
      <c r="S296" s="156"/>
      <c r="T296" s="157"/>
      <c r="AT296" s="151" t="s">
        <v>122</v>
      </c>
      <c r="AU296" s="151" t="s">
        <v>82</v>
      </c>
      <c r="AV296" s="12" t="s">
        <v>82</v>
      </c>
      <c r="AW296" s="12" t="s">
        <v>29</v>
      </c>
      <c r="AX296" s="12" t="s">
        <v>80</v>
      </c>
      <c r="AY296" s="151" t="s">
        <v>118</v>
      </c>
    </row>
    <row r="297" spans="1:65" s="2" customFormat="1" ht="24.2" customHeight="1">
      <c r="A297" s="30"/>
      <c r="B297" s="129"/>
      <c r="C297" s="171" t="s">
        <v>469</v>
      </c>
      <c r="D297" s="171" t="s">
        <v>164</v>
      </c>
      <c r="E297" s="172" t="s">
        <v>470</v>
      </c>
      <c r="F297" s="173" t="s">
        <v>471</v>
      </c>
      <c r="G297" s="174" t="s">
        <v>136</v>
      </c>
      <c r="H297" s="175">
        <v>150</v>
      </c>
      <c r="I297" s="176"/>
      <c r="J297" s="177">
        <f>ROUND(I297*H297,2)</f>
        <v>0</v>
      </c>
      <c r="K297" s="178"/>
      <c r="L297" s="31"/>
      <c r="M297" s="179" t="s">
        <v>1</v>
      </c>
      <c r="N297" s="180" t="s">
        <v>37</v>
      </c>
      <c r="O297" s="56"/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43" t="s">
        <v>119</v>
      </c>
      <c r="AT297" s="143" t="s">
        <v>164</v>
      </c>
      <c r="AU297" s="143" t="s">
        <v>82</v>
      </c>
      <c r="AY297" s="15" t="s">
        <v>118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5" t="s">
        <v>80</v>
      </c>
      <c r="BK297" s="144">
        <f>ROUND(I297*H297,2)</f>
        <v>0</v>
      </c>
      <c r="BL297" s="15" t="s">
        <v>119</v>
      </c>
      <c r="BM297" s="143" t="s">
        <v>472</v>
      </c>
    </row>
    <row r="298" spans="1:65" s="2" customFormat="1" ht="39">
      <c r="A298" s="30"/>
      <c r="B298" s="31"/>
      <c r="C298" s="30"/>
      <c r="D298" s="145" t="s">
        <v>121</v>
      </c>
      <c r="E298" s="30"/>
      <c r="F298" s="146" t="s">
        <v>473</v>
      </c>
      <c r="G298" s="30"/>
      <c r="H298" s="30"/>
      <c r="I298" s="147"/>
      <c r="J298" s="30"/>
      <c r="K298" s="30"/>
      <c r="L298" s="31"/>
      <c r="M298" s="148"/>
      <c r="N298" s="149"/>
      <c r="O298" s="56"/>
      <c r="P298" s="56"/>
      <c r="Q298" s="56"/>
      <c r="R298" s="56"/>
      <c r="S298" s="56"/>
      <c r="T298" s="57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T298" s="15" t="s">
        <v>121</v>
      </c>
      <c r="AU298" s="15" t="s">
        <v>82</v>
      </c>
    </row>
    <row r="299" spans="1:65" s="2" customFormat="1" ht="14.45" customHeight="1">
      <c r="A299" s="30"/>
      <c r="B299" s="129"/>
      <c r="C299" s="171" t="s">
        <v>474</v>
      </c>
      <c r="D299" s="171" t="s">
        <v>164</v>
      </c>
      <c r="E299" s="172" t="s">
        <v>475</v>
      </c>
      <c r="F299" s="173" t="s">
        <v>476</v>
      </c>
      <c r="G299" s="174" t="s">
        <v>136</v>
      </c>
      <c r="H299" s="175">
        <v>438</v>
      </c>
      <c r="I299" s="176"/>
      <c r="J299" s="177">
        <f>ROUND(I299*H299,2)</f>
        <v>0</v>
      </c>
      <c r="K299" s="178"/>
      <c r="L299" s="31"/>
      <c r="M299" s="179" t="s">
        <v>1</v>
      </c>
      <c r="N299" s="180" t="s">
        <v>37</v>
      </c>
      <c r="O299" s="56"/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43" t="s">
        <v>119</v>
      </c>
      <c r="AT299" s="143" t="s">
        <v>164</v>
      </c>
      <c r="AU299" s="143" t="s">
        <v>82</v>
      </c>
      <c r="AY299" s="15" t="s">
        <v>118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5" t="s">
        <v>80</v>
      </c>
      <c r="BK299" s="144">
        <f>ROUND(I299*H299,2)</f>
        <v>0</v>
      </c>
      <c r="BL299" s="15" t="s">
        <v>119</v>
      </c>
      <c r="BM299" s="143" t="s">
        <v>477</v>
      </c>
    </row>
    <row r="300" spans="1:65" s="2" customFormat="1" ht="39">
      <c r="A300" s="30"/>
      <c r="B300" s="31"/>
      <c r="C300" s="30"/>
      <c r="D300" s="145" t="s">
        <v>121</v>
      </c>
      <c r="E300" s="30"/>
      <c r="F300" s="146" t="s">
        <v>478</v>
      </c>
      <c r="G300" s="30"/>
      <c r="H300" s="30"/>
      <c r="I300" s="147"/>
      <c r="J300" s="30"/>
      <c r="K300" s="30"/>
      <c r="L300" s="31"/>
      <c r="M300" s="148"/>
      <c r="N300" s="149"/>
      <c r="O300" s="56"/>
      <c r="P300" s="56"/>
      <c r="Q300" s="56"/>
      <c r="R300" s="56"/>
      <c r="S300" s="56"/>
      <c r="T300" s="57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T300" s="15" t="s">
        <v>121</v>
      </c>
      <c r="AU300" s="15" t="s">
        <v>82</v>
      </c>
    </row>
    <row r="301" spans="1:65" s="12" customFormat="1">
      <c r="B301" s="150"/>
      <c r="D301" s="145" t="s">
        <v>122</v>
      </c>
      <c r="E301" s="151" t="s">
        <v>1</v>
      </c>
      <c r="F301" s="152" t="s">
        <v>479</v>
      </c>
      <c r="H301" s="153">
        <v>438</v>
      </c>
      <c r="I301" s="154"/>
      <c r="L301" s="150"/>
      <c r="M301" s="155"/>
      <c r="N301" s="156"/>
      <c r="O301" s="156"/>
      <c r="P301" s="156"/>
      <c r="Q301" s="156"/>
      <c r="R301" s="156"/>
      <c r="S301" s="156"/>
      <c r="T301" s="157"/>
      <c r="AT301" s="151" t="s">
        <v>122</v>
      </c>
      <c r="AU301" s="151" t="s">
        <v>82</v>
      </c>
      <c r="AV301" s="12" t="s">
        <v>82</v>
      </c>
      <c r="AW301" s="12" t="s">
        <v>29</v>
      </c>
      <c r="AX301" s="12" t="s">
        <v>80</v>
      </c>
      <c r="AY301" s="151" t="s">
        <v>118</v>
      </c>
    </row>
    <row r="302" spans="1:65" s="2" customFormat="1" ht="14.45" customHeight="1">
      <c r="A302" s="30"/>
      <c r="B302" s="129"/>
      <c r="C302" s="130" t="s">
        <v>480</v>
      </c>
      <c r="D302" s="130" t="s">
        <v>113</v>
      </c>
      <c r="E302" s="131" t="s">
        <v>481</v>
      </c>
      <c r="F302" s="132" t="s">
        <v>482</v>
      </c>
      <c r="G302" s="133" t="s">
        <v>142</v>
      </c>
      <c r="H302" s="134">
        <v>441</v>
      </c>
      <c r="I302" s="135"/>
      <c r="J302" s="136">
        <f>ROUND(I302*H302,2)</f>
        <v>0</v>
      </c>
      <c r="K302" s="137"/>
      <c r="L302" s="138"/>
      <c r="M302" s="139" t="s">
        <v>1</v>
      </c>
      <c r="N302" s="140" t="s">
        <v>37</v>
      </c>
      <c r="O302" s="56"/>
      <c r="P302" s="141">
        <f>O302*H302</f>
        <v>0</v>
      </c>
      <c r="Q302" s="141">
        <v>0.13200000000000001</v>
      </c>
      <c r="R302" s="141">
        <f>Q302*H302</f>
        <v>58.212000000000003</v>
      </c>
      <c r="S302" s="141">
        <v>0</v>
      </c>
      <c r="T302" s="142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43" t="s">
        <v>117</v>
      </c>
      <c r="AT302" s="143" t="s">
        <v>113</v>
      </c>
      <c r="AU302" s="143" t="s">
        <v>82</v>
      </c>
      <c r="AY302" s="15" t="s">
        <v>118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5" t="s">
        <v>80</v>
      </c>
      <c r="BK302" s="144">
        <f>ROUND(I302*H302,2)</f>
        <v>0</v>
      </c>
      <c r="BL302" s="15" t="s">
        <v>119</v>
      </c>
      <c r="BM302" s="143" t="s">
        <v>483</v>
      </c>
    </row>
    <row r="303" spans="1:65" s="2" customFormat="1">
      <c r="A303" s="30"/>
      <c r="B303" s="31"/>
      <c r="C303" s="30"/>
      <c r="D303" s="145" t="s">
        <v>121</v>
      </c>
      <c r="E303" s="30"/>
      <c r="F303" s="146" t="s">
        <v>482</v>
      </c>
      <c r="G303" s="30"/>
      <c r="H303" s="30"/>
      <c r="I303" s="147"/>
      <c r="J303" s="30"/>
      <c r="K303" s="30"/>
      <c r="L303" s="31"/>
      <c r="M303" s="148"/>
      <c r="N303" s="149"/>
      <c r="O303" s="56"/>
      <c r="P303" s="56"/>
      <c r="Q303" s="56"/>
      <c r="R303" s="56"/>
      <c r="S303" s="56"/>
      <c r="T303" s="57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T303" s="15" t="s">
        <v>121</v>
      </c>
      <c r="AU303" s="15" t="s">
        <v>82</v>
      </c>
    </row>
    <row r="304" spans="1:65" s="12" customFormat="1">
      <c r="B304" s="150"/>
      <c r="D304" s="145" t="s">
        <v>122</v>
      </c>
      <c r="E304" s="151" t="s">
        <v>1</v>
      </c>
      <c r="F304" s="152" t="s">
        <v>484</v>
      </c>
      <c r="H304" s="153">
        <v>441</v>
      </c>
      <c r="I304" s="154"/>
      <c r="L304" s="150"/>
      <c r="M304" s="155"/>
      <c r="N304" s="156"/>
      <c r="O304" s="156"/>
      <c r="P304" s="156"/>
      <c r="Q304" s="156"/>
      <c r="R304" s="156"/>
      <c r="S304" s="156"/>
      <c r="T304" s="157"/>
      <c r="AT304" s="151" t="s">
        <v>122</v>
      </c>
      <c r="AU304" s="151" t="s">
        <v>82</v>
      </c>
      <c r="AV304" s="12" t="s">
        <v>82</v>
      </c>
      <c r="AW304" s="12" t="s">
        <v>29</v>
      </c>
      <c r="AX304" s="12" t="s">
        <v>80</v>
      </c>
      <c r="AY304" s="151" t="s">
        <v>118</v>
      </c>
    </row>
    <row r="305" spans="1:65" s="2" customFormat="1" ht="14.45" customHeight="1">
      <c r="A305" s="30"/>
      <c r="B305" s="129"/>
      <c r="C305" s="130" t="s">
        <v>485</v>
      </c>
      <c r="D305" s="130" t="s">
        <v>113</v>
      </c>
      <c r="E305" s="131" t="s">
        <v>486</v>
      </c>
      <c r="F305" s="132" t="s">
        <v>487</v>
      </c>
      <c r="G305" s="133" t="s">
        <v>142</v>
      </c>
      <c r="H305" s="134">
        <v>576</v>
      </c>
      <c r="I305" s="135"/>
      <c r="J305" s="136">
        <f>ROUND(I305*H305,2)</f>
        <v>0</v>
      </c>
      <c r="K305" s="137"/>
      <c r="L305" s="138"/>
      <c r="M305" s="139" t="s">
        <v>1</v>
      </c>
      <c r="N305" s="140" t="s">
        <v>37</v>
      </c>
      <c r="O305" s="56"/>
      <c r="P305" s="141">
        <f>O305*H305</f>
        <v>0</v>
      </c>
      <c r="Q305" s="141">
        <v>9.9000000000000005E-2</v>
      </c>
      <c r="R305" s="141">
        <f>Q305*H305</f>
        <v>57.024000000000001</v>
      </c>
      <c r="S305" s="141">
        <v>0</v>
      </c>
      <c r="T305" s="142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43" t="s">
        <v>117</v>
      </c>
      <c r="AT305" s="143" t="s">
        <v>113</v>
      </c>
      <c r="AU305" s="143" t="s">
        <v>82</v>
      </c>
      <c r="AY305" s="15" t="s">
        <v>118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5" t="s">
        <v>80</v>
      </c>
      <c r="BK305" s="144">
        <f>ROUND(I305*H305,2)</f>
        <v>0</v>
      </c>
      <c r="BL305" s="15" t="s">
        <v>119</v>
      </c>
      <c r="BM305" s="143" t="s">
        <v>488</v>
      </c>
    </row>
    <row r="306" spans="1:65" s="2" customFormat="1">
      <c r="A306" s="30"/>
      <c r="B306" s="31"/>
      <c r="C306" s="30"/>
      <c r="D306" s="145" t="s">
        <v>121</v>
      </c>
      <c r="E306" s="30"/>
      <c r="F306" s="146" t="s">
        <v>487</v>
      </c>
      <c r="G306" s="30"/>
      <c r="H306" s="30"/>
      <c r="I306" s="147"/>
      <c r="J306" s="30"/>
      <c r="K306" s="30"/>
      <c r="L306" s="31"/>
      <c r="M306" s="148"/>
      <c r="N306" s="149"/>
      <c r="O306" s="56"/>
      <c r="P306" s="56"/>
      <c r="Q306" s="56"/>
      <c r="R306" s="56"/>
      <c r="S306" s="56"/>
      <c r="T306" s="57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T306" s="15" t="s">
        <v>121</v>
      </c>
      <c r="AU306" s="15" t="s">
        <v>82</v>
      </c>
    </row>
    <row r="307" spans="1:65" s="12" customFormat="1">
      <c r="B307" s="150"/>
      <c r="D307" s="145" t="s">
        <v>122</v>
      </c>
      <c r="E307" s="151" t="s">
        <v>1</v>
      </c>
      <c r="F307" s="152" t="s">
        <v>489</v>
      </c>
      <c r="H307" s="153">
        <v>576</v>
      </c>
      <c r="I307" s="154"/>
      <c r="L307" s="150"/>
      <c r="M307" s="155"/>
      <c r="N307" s="156"/>
      <c r="O307" s="156"/>
      <c r="P307" s="156"/>
      <c r="Q307" s="156"/>
      <c r="R307" s="156"/>
      <c r="S307" s="156"/>
      <c r="T307" s="157"/>
      <c r="AT307" s="151" t="s">
        <v>122</v>
      </c>
      <c r="AU307" s="151" t="s">
        <v>82</v>
      </c>
      <c r="AV307" s="12" t="s">
        <v>82</v>
      </c>
      <c r="AW307" s="12" t="s">
        <v>29</v>
      </c>
      <c r="AX307" s="12" t="s">
        <v>80</v>
      </c>
      <c r="AY307" s="151" t="s">
        <v>118</v>
      </c>
    </row>
    <row r="308" spans="1:65" s="2" customFormat="1" ht="14.45" customHeight="1">
      <c r="A308" s="30"/>
      <c r="B308" s="129"/>
      <c r="C308" s="130" t="s">
        <v>490</v>
      </c>
      <c r="D308" s="130" t="s">
        <v>113</v>
      </c>
      <c r="E308" s="131" t="s">
        <v>491</v>
      </c>
      <c r="F308" s="132" t="s">
        <v>492</v>
      </c>
      <c r="G308" s="133" t="s">
        <v>142</v>
      </c>
      <c r="H308" s="134">
        <v>438</v>
      </c>
      <c r="I308" s="135"/>
      <c r="J308" s="136">
        <f>ROUND(I308*H308,2)</f>
        <v>0</v>
      </c>
      <c r="K308" s="137"/>
      <c r="L308" s="138"/>
      <c r="M308" s="139" t="s">
        <v>1</v>
      </c>
      <c r="N308" s="140" t="s">
        <v>37</v>
      </c>
      <c r="O308" s="56"/>
      <c r="P308" s="141">
        <f>O308*H308</f>
        <v>0</v>
      </c>
      <c r="Q308" s="141">
        <v>0.33100000000000002</v>
      </c>
      <c r="R308" s="141">
        <f>Q308*H308</f>
        <v>144.97800000000001</v>
      </c>
      <c r="S308" s="141">
        <v>0</v>
      </c>
      <c r="T308" s="142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43" t="s">
        <v>117</v>
      </c>
      <c r="AT308" s="143" t="s">
        <v>113</v>
      </c>
      <c r="AU308" s="143" t="s">
        <v>82</v>
      </c>
      <c r="AY308" s="15" t="s">
        <v>118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5" t="s">
        <v>80</v>
      </c>
      <c r="BK308" s="144">
        <f>ROUND(I308*H308,2)</f>
        <v>0</v>
      </c>
      <c r="BL308" s="15" t="s">
        <v>119</v>
      </c>
      <c r="BM308" s="143" t="s">
        <v>493</v>
      </c>
    </row>
    <row r="309" spans="1:65" s="2" customFormat="1">
      <c r="A309" s="30"/>
      <c r="B309" s="31"/>
      <c r="C309" s="30"/>
      <c r="D309" s="145" t="s">
        <v>121</v>
      </c>
      <c r="E309" s="30"/>
      <c r="F309" s="146" t="s">
        <v>492</v>
      </c>
      <c r="G309" s="30"/>
      <c r="H309" s="30"/>
      <c r="I309" s="147"/>
      <c r="J309" s="30"/>
      <c r="K309" s="30"/>
      <c r="L309" s="31"/>
      <c r="M309" s="148"/>
      <c r="N309" s="149"/>
      <c r="O309" s="56"/>
      <c r="P309" s="56"/>
      <c r="Q309" s="56"/>
      <c r="R309" s="56"/>
      <c r="S309" s="56"/>
      <c r="T309" s="57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T309" s="15" t="s">
        <v>121</v>
      </c>
      <c r="AU309" s="15" t="s">
        <v>82</v>
      </c>
    </row>
    <row r="310" spans="1:65" s="12" customFormat="1">
      <c r="B310" s="150"/>
      <c r="D310" s="145" t="s">
        <v>122</v>
      </c>
      <c r="E310" s="151" t="s">
        <v>1</v>
      </c>
      <c r="F310" s="152" t="s">
        <v>479</v>
      </c>
      <c r="H310" s="153">
        <v>438</v>
      </c>
      <c r="I310" s="154"/>
      <c r="L310" s="150"/>
      <c r="M310" s="155"/>
      <c r="N310" s="156"/>
      <c r="O310" s="156"/>
      <c r="P310" s="156"/>
      <c r="Q310" s="156"/>
      <c r="R310" s="156"/>
      <c r="S310" s="156"/>
      <c r="T310" s="157"/>
      <c r="AT310" s="151" t="s">
        <v>122</v>
      </c>
      <c r="AU310" s="151" t="s">
        <v>82</v>
      </c>
      <c r="AV310" s="12" t="s">
        <v>82</v>
      </c>
      <c r="AW310" s="12" t="s">
        <v>29</v>
      </c>
      <c r="AX310" s="12" t="s">
        <v>80</v>
      </c>
      <c r="AY310" s="151" t="s">
        <v>118</v>
      </c>
    </row>
    <row r="311" spans="1:65" s="2" customFormat="1" ht="14.45" customHeight="1">
      <c r="A311" s="30"/>
      <c r="B311" s="129"/>
      <c r="C311" s="171" t="s">
        <v>494</v>
      </c>
      <c r="D311" s="171" t="s">
        <v>164</v>
      </c>
      <c r="E311" s="172" t="s">
        <v>495</v>
      </c>
      <c r="F311" s="173" t="s">
        <v>496</v>
      </c>
      <c r="G311" s="174" t="s">
        <v>126</v>
      </c>
      <c r="H311" s="175">
        <v>69.12</v>
      </c>
      <c r="I311" s="176"/>
      <c r="J311" s="177">
        <f>ROUND(I311*H311,2)</f>
        <v>0</v>
      </c>
      <c r="K311" s="178"/>
      <c r="L311" s="31"/>
      <c r="M311" s="179" t="s">
        <v>1</v>
      </c>
      <c r="N311" s="180" t="s">
        <v>37</v>
      </c>
      <c r="O311" s="56"/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43" t="s">
        <v>119</v>
      </c>
      <c r="AT311" s="143" t="s">
        <v>164</v>
      </c>
      <c r="AU311" s="143" t="s">
        <v>82</v>
      </c>
      <c r="AY311" s="15" t="s">
        <v>118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5" t="s">
        <v>80</v>
      </c>
      <c r="BK311" s="144">
        <f>ROUND(I311*H311,2)</f>
        <v>0</v>
      </c>
      <c r="BL311" s="15" t="s">
        <v>119</v>
      </c>
      <c r="BM311" s="143" t="s">
        <v>497</v>
      </c>
    </row>
    <row r="312" spans="1:65" s="2" customFormat="1" ht="29.25">
      <c r="A312" s="30"/>
      <c r="B312" s="31"/>
      <c r="C312" s="30"/>
      <c r="D312" s="145" t="s">
        <v>121</v>
      </c>
      <c r="E312" s="30"/>
      <c r="F312" s="146" t="s">
        <v>498</v>
      </c>
      <c r="G312" s="30"/>
      <c r="H312" s="30"/>
      <c r="I312" s="147"/>
      <c r="J312" s="30"/>
      <c r="K312" s="30"/>
      <c r="L312" s="31"/>
      <c r="M312" s="148"/>
      <c r="N312" s="149"/>
      <c r="O312" s="56"/>
      <c r="P312" s="56"/>
      <c r="Q312" s="56"/>
      <c r="R312" s="56"/>
      <c r="S312" s="56"/>
      <c r="T312" s="57"/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T312" s="15" t="s">
        <v>121</v>
      </c>
      <c r="AU312" s="15" t="s">
        <v>82</v>
      </c>
    </row>
    <row r="313" spans="1:65" s="12" customFormat="1">
      <c r="B313" s="150"/>
      <c r="D313" s="145" t="s">
        <v>122</v>
      </c>
      <c r="E313" s="151" t="s">
        <v>1</v>
      </c>
      <c r="F313" s="152" t="s">
        <v>499</v>
      </c>
      <c r="H313" s="153">
        <v>69.12</v>
      </c>
      <c r="I313" s="154"/>
      <c r="L313" s="150"/>
      <c r="M313" s="155"/>
      <c r="N313" s="156"/>
      <c r="O313" s="156"/>
      <c r="P313" s="156"/>
      <c r="Q313" s="156"/>
      <c r="R313" s="156"/>
      <c r="S313" s="156"/>
      <c r="T313" s="157"/>
      <c r="AT313" s="151" t="s">
        <v>122</v>
      </c>
      <c r="AU313" s="151" t="s">
        <v>82</v>
      </c>
      <c r="AV313" s="12" t="s">
        <v>82</v>
      </c>
      <c r="AW313" s="12" t="s">
        <v>29</v>
      </c>
      <c r="AX313" s="12" t="s">
        <v>80</v>
      </c>
      <c r="AY313" s="151" t="s">
        <v>118</v>
      </c>
    </row>
    <row r="314" spans="1:65" s="2" customFormat="1" ht="24.2" customHeight="1">
      <c r="A314" s="30"/>
      <c r="B314" s="129"/>
      <c r="C314" s="171" t="s">
        <v>500</v>
      </c>
      <c r="D314" s="171" t="s">
        <v>164</v>
      </c>
      <c r="E314" s="172" t="s">
        <v>501</v>
      </c>
      <c r="F314" s="173" t="s">
        <v>502</v>
      </c>
      <c r="G314" s="174" t="s">
        <v>167</v>
      </c>
      <c r="H314" s="175">
        <v>800</v>
      </c>
      <c r="I314" s="176"/>
      <c r="J314" s="177">
        <f>ROUND(I314*H314,2)</f>
        <v>0</v>
      </c>
      <c r="K314" s="178"/>
      <c r="L314" s="31"/>
      <c r="M314" s="179" t="s">
        <v>1</v>
      </c>
      <c r="N314" s="180" t="s">
        <v>37</v>
      </c>
      <c r="O314" s="56"/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43" t="s">
        <v>119</v>
      </c>
      <c r="AT314" s="143" t="s">
        <v>164</v>
      </c>
      <c r="AU314" s="143" t="s">
        <v>82</v>
      </c>
      <c r="AY314" s="15" t="s">
        <v>118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5" t="s">
        <v>80</v>
      </c>
      <c r="BK314" s="144">
        <f>ROUND(I314*H314,2)</f>
        <v>0</v>
      </c>
      <c r="BL314" s="15" t="s">
        <v>119</v>
      </c>
      <c r="BM314" s="143" t="s">
        <v>503</v>
      </c>
    </row>
    <row r="315" spans="1:65" s="2" customFormat="1" ht="39">
      <c r="A315" s="30"/>
      <c r="B315" s="31"/>
      <c r="C315" s="30"/>
      <c r="D315" s="145" t="s">
        <v>121</v>
      </c>
      <c r="E315" s="30"/>
      <c r="F315" s="146" t="s">
        <v>504</v>
      </c>
      <c r="G315" s="30"/>
      <c r="H315" s="30"/>
      <c r="I315" s="147"/>
      <c r="J315" s="30"/>
      <c r="K315" s="30"/>
      <c r="L315" s="31"/>
      <c r="M315" s="148"/>
      <c r="N315" s="149"/>
      <c r="O315" s="56"/>
      <c r="P315" s="56"/>
      <c r="Q315" s="56"/>
      <c r="R315" s="56"/>
      <c r="S315" s="56"/>
      <c r="T315" s="57"/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T315" s="15" t="s">
        <v>121</v>
      </c>
      <c r="AU315" s="15" t="s">
        <v>82</v>
      </c>
    </row>
    <row r="316" spans="1:65" s="2" customFormat="1" ht="24.2" customHeight="1">
      <c r="A316" s="30"/>
      <c r="B316" s="129"/>
      <c r="C316" s="171" t="s">
        <v>505</v>
      </c>
      <c r="D316" s="171" t="s">
        <v>164</v>
      </c>
      <c r="E316" s="172" t="s">
        <v>506</v>
      </c>
      <c r="F316" s="173" t="s">
        <v>507</v>
      </c>
      <c r="G316" s="174" t="s">
        <v>116</v>
      </c>
      <c r="H316" s="175">
        <v>305.26499999999999</v>
      </c>
      <c r="I316" s="176"/>
      <c r="J316" s="177">
        <f>ROUND(I316*H316,2)</f>
        <v>0</v>
      </c>
      <c r="K316" s="178"/>
      <c r="L316" s="31"/>
      <c r="M316" s="179" t="s">
        <v>1</v>
      </c>
      <c r="N316" s="180" t="s">
        <v>37</v>
      </c>
      <c r="O316" s="56"/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43" t="s">
        <v>119</v>
      </c>
      <c r="AT316" s="143" t="s">
        <v>164</v>
      </c>
      <c r="AU316" s="143" t="s">
        <v>82</v>
      </c>
      <c r="AY316" s="15" t="s">
        <v>118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5" t="s">
        <v>80</v>
      </c>
      <c r="BK316" s="144">
        <f>ROUND(I316*H316,2)</f>
        <v>0</v>
      </c>
      <c r="BL316" s="15" t="s">
        <v>119</v>
      </c>
      <c r="BM316" s="143" t="s">
        <v>508</v>
      </c>
    </row>
    <row r="317" spans="1:65" s="2" customFormat="1" ht="48.75">
      <c r="A317" s="30"/>
      <c r="B317" s="31"/>
      <c r="C317" s="30"/>
      <c r="D317" s="145" t="s">
        <v>121</v>
      </c>
      <c r="E317" s="30"/>
      <c r="F317" s="146" t="s">
        <v>509</v>
      </c>
      <c r="G317" s="30"/>
      <c r="H317" s="30"/>
      <c r="I317" s="147"/>
      <c r="J317" s="30"/>
      <c r="K317" s="30"/>
      <c r="L317" s="31"/>
      <c r="M317" s="148"/>
      <c r="N317" s="149"/>
      <c r="O317" s="56"/>
      <c r="P317" s="56"/>
      <c r="Q317" s="56"/>
      <c r="R317" s="56"/>
      <c r="S317" s="56"/>
      <c r="T317" s="57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T317" s="15" t="s">
        <v>121</v>
      </c>
      <c r="AU317" s="15" t="s">
        <v>82</v>
      </c>
    </row>
    <row r="318" spans="1:65" s="12" customFormat="1" ht="22.5">
      <c r="B318" s="150"/>
      <c r="D318" s="145" t="s">
        <v>122</v>
      </c>
      <c r="E318" s="151" t="s">
        <v>1</v>
      </c>
      <c r="F318" s="152" t="s">
        <v>510</v>
      </c>
      <c r="H318" s="153">
        <v>305.26499999999999</v>
      </c>
      <c r="I318" s="154"/>
      <c r="L318" s="150"/>
      <c r="M318" s="155"/>
      <c r="N318" s="156"/>
      <c r="O318" s="156"/>
      <c r="P318" s="156"/>
      <c r="Q318" s="156"/>
      <c r="R318" s="156"/>
      <c r="S318" s="156"/>
      <c r="T318" s="157"/>
      <c r="AT318" s="151" t="s">
        <v>122</v>
      </c>
      <c r="AU318" s="151" t="s">
        <v>82</v>
      </c>
      <c r="AV318" s="12" t="s">
        <v>82</v>
      </c>
      <c r="AW318" s="12" t="s">
        <v>29</v>
      </c>
      <c r="AX318" s="12" t="s">
        <v>80</v>
      </c>
      <c r="AY318" s="151" t="s">
        <v>118</v>
      </c>
    </row>
    <row r="319" spans="1:65" s="2" customFormat="1" ht="24.2" customHeight="1">
      <c r="A319" s="30"/>
      <c r="B319" s="129"/>
      <c r="C319" s="171" t="s">
        <v>511</v>
      </c>
      <c r="D319" s="171" t="s">
        <v>164</v>
      </c>
      <c r="E319" s="172" t="s">
        <v>512</v>
      </c>
      <c r="F319" s="173" t="s">
        <v>513</v>
      </c>
      <c r="G319" s="174" t="s">
        <v>116</v>
      </c>
      <c r="H319" s="175">
        <v>337.48899999999998</v>
      </c>
      <c r="I319" s="176"/>
      <c r="J319" s="177">
        <f>ROUND(I319*H319,2)</f>
        <v>0</v>
      </c>
      <c r="K319" s="178"/>
      <c r="L319" s="31"/>
      <c r="M319" s="179" t="s">
        <v>1</v>
      </c>
      <c r="N319" s="180" t="s">
        <v>37</v>
      </c>
      <c r="O319" s="56"/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43" t="s">
        <v>119</v>
      </c>
      <c r="AT319" s="143" t="s">
        <v>164</v>
      </c>
      <c r="AU319" s="143" t="s">
        <v>82</v>
      </c>
      <c r="AY319" s="15" t="s">
        <v>118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5" t="s">
        <v>80</v>
      </c>
      <c r="BK319" s="144">
        <f>ROUND(I319*H319,2)</f>
        <v>0</v>
      </c>
      <c r="BL319" s="15" t="s">
        <v>119</v>
      </c>
      <c r="BM319" s="143" t="s">
        <v>514</v>
      </c>
    </row>
    <row r="320" spans="1:65" s="2" customFormat="1" ht="48.75">
      <c r="A320" s="30"/>
      <c r="B320" s="31"/>
      <c r="C320" s="30"/>
      <c r="D320" s="145" t="s">
        <v>121</v>
      </c>
      <c r="E320" s="30"/>
      <c r="F320" s="146" t="s">
        <v>515</v>
      </c>
      <c r="G320" s="30"/>
      <c r="H320" s="30"/>
      <c r="I320" s="147"/>
      <c r="J320" s="30"/>
      <c r="K320" s="30"/>
      <c r="L320" s="31"/>
      <c r="M320" s="148"/>
      <c r="N320" s="149"/>
      <c r="O320" s="56"/>
      <c r="P320" s="56"/>
      <c r="Q320" s="56"/>
      <c r="R320" s="56"/>
      <c r="S320" s="56"/>
      <c r="T320" s="57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T320" s="15" t="s">
        <v>121</v>
      </c>
      <c r="AU320" s="15" t="s">
        <v>82</v>
      </c>
    </row>
    <row r="321" spans="1:65" s="12" customFormat="1">
      <c r="B321" s="150"/>
      <c r="D321" s="145" t="s">
        <v>122</v>
      </c>
      <c r="E321" s="151" t="s">
        <v>1</v>
      </c>
      <c r="F321" s="152" t="s">
        <v>516</v>
      </c>
      <c r="H321" s="153">
        <v>337.48899999999998</v>
      </c>
      <c r="I321" s="154"/>
      <c r="L321" s="150"/>
      <c r="M321" s="155"/>
      <c r="N321" s="156"/>
      <c r="O321" s="156"/>
      <c r="P321" s="156"/>
      <c r="Q321" s="156"/>
      <c r="R321" s="156"/>
      <c r="S321" s="156"/>
      <c r="T321" s="157"/>
      <c r="AT321" s="151" t="s">
        <v>122</v>
      </c>
      <c r="AU321" s="151" t="s">
        <v>82</v>
      </c>
      <c r="AV321" s="12" t="s">
        <v>82</v>
      </c>
      <c r="AW321" s="12" t="s">
        <v>29</v>
      </c>
      <c r="AX321" s="12" t="s">
        <v>80</v>
      </c>
      <c r="AY321" s="151" t="s">
        <v>118</v>
      </c>
    </row>
    <row r="322" spans="1:65" s="13" customFormat="1" ht="25.9" customHeight="1">
      <c r="B322" s="158"/>
      <c r="D322" s="159" t="s">
        <v>71</v>
      </c>
      <c r="E322" s="160" t="s">
        <v>517</v>
      </c>
      <c r="F322" s="160" t="s">
        <v>518</v>
      </c>
      <c r="I322" s="161"/>
      <c r="J322" s="162">
        <f>BK322</f>
        <v>0</v>
      </c>
      <c r="L322" s="158"/>
      <c r="M322" s="163"/>
      <c r="N322" s="164"/>
      <c r="O322" s="164"/>
      <c r="P322" s="165">
        <f>SUM(P323:P345)</f>
        <v>0</v>
      </c>
      <c r="Q322" s="164"/>
      <c r="R322" s="165">
        <f>SUM(R323:R345)</f>
        <v>0</v>
      </c>
      <c r="S322" s="164"/>
      <c r="T322" s="166">
        <f>SUM(T323:T345)</f>
        <v>0</v>
      </c>
      <c r="AR322" s="159" t="s">
        <v>119</v>
      </c>
      <c r="AT322" s="167" t="s">
        <v>71</v>
      </c>
      <c r="AU322" s="167" t="s">
        <v>72</v>
      </c>
      <c r="AY322" s="159" t="s">
        <v>118</v>
      </c>
      <c r="BK322" s="168">
        <f>SUM(BK323:BK345)</f>
        <v>0</v>
      </c>
    </row>
    <row r="323" spans="1:65" s="2" customFormat="1" ht="14.45" customHeight="1">
      <c r="A323" s="30"/>
      <c r="B323" s="129"/>
      <c r="C323" s="171" t="s">
        <v>519</v>
      </c>
      <c r="D323" s="171" t="s">
        <v>164</v>
      </c>
      <c r="E323" s="172" t="s">
        <v>520</v>
      </c>
      <c r="F323" s="173" t="s">
        <v>521</v>
      </c>
      <c r="G323" s="174" t="s">
        <v>142</v>
      </c>
      <c r="H323" s="175">
        <v>6</v>
      </c>
      <c r="I323" s="176"/>
      <c r="J323" s="177">
        <f>ROUND(I323*H323,2)</f>
        <v>0</v>
      </c>
      <c r="K323" s="178"/>
      <c r="L323" s="31"/>
      <c r="M323" s="179" t="s">
        <v>1</v>
      </c>
      <c r="N323" s="180" t="s">
        <v>37</v>
      </c>
      <c r="O323" s="56"/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43" t="s">
        <v>522</v>
      </c>
      <c r="AT323" s="143" t="s">
        <v>164</v>
      </c>
      <c r="AU323" s="143" t="s">
        <v>80</v>
      </c>
      <c r="AY323" s="15" t="s">
        <v>118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5" t="s">
        <v>80</v>
      </c>
      <c r="BK323" s="144">
        <f>ROUND(I323*H323,2)</f>
        <v>0</v>
      </c>
      <c r="BL323" s="15" t="s">
        <v>522</v>
      </c>
      <c r="BM323" s="143" t="s">
        <v>523</v>
      </c>
    </row>
    <row r="324" spans="1:65" s="2" customFormat="1" ht="19.5">
      <c r="A324" s="30"/>
      <c r="B324" s="31"/>
      <c r="C324" s="30"/>
      <c r="D324" s="145" t="s">
        <v>121</v>
      </c>
      <c r="E324" s="30"/>
      <c r="F324" s="146" t="s">
        <v>524</v>
      </c>
      <c r="G324" s="30"/>
      <c r="H324" s="30"/>
      <c r="I324" s="147"/>
      <c r="J324" s="30"/>
      <c r="K324" s="30"/>
      <c r="L324" s="31"/>
      <c r="M324" s="148"/>
      <c r="N324" s="149"/>
      <c r="O324" s="56"/>
      <c r="P324" s="56"/>
      <c r="Q324" s="56"/>
      <c r="R324" s="56"/>
      <c r="S324" s="56"/>
      <c r="T324" s="57"/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T324" s="15" t="s">
        <v>121</v>
      </c>
      <c r="AU324" s="15" t="s">
        <v>80</v>
      </c>
    </row>
    <row r="325" spans="1:65" s="2" customFormat="1" ht="14.45" customHeight="1">
      <c r="A325" s="30"/>
      <c r="B325" s="129"/>
      <c r="C325" s="171" t="s">
        <v>525</v>
      </c>
      <c r="D325" s="171" t="s">
        <v>164</v>
      </c>
      <c r="E325" s="172" t="s">
        <v>526</v>
      </c>
      <c r="F325" s="173" t="s">
        <v>527</v>
      </c>
      <c r="G325" s="174" t="s">
        <v>142</v>
      </c>
      <c r="H325" s="175">
        <v>6</v>
      </c>
      <c r="I325" s="176"/>
      <c r="J325" s="177">
        <f>ROUND(I325*H325,2)</f>
        <v>0</v>
      </c>
      <c r="K325" s="178"/>
      <c r="L325" s="31"/>
      <c r="M325" s="179" t="s">
        <v>1</v>
      </c>
      <c r="N325" s="180" t="s">
        <v>37</v>
      </c>
      <c r="O325" s="56"/>
      <c r="P325" s="141">
        <f>O325*H325</f>
        <v>0</v>
      </c>
      <c r="Q325" s="141">
        <v>0</v>
      </c>
      <c r="R325" s="141">
        <f>Q325*H325</f>
        <v>0</v>
      </c>
      <c r="S325" s="141">
        <v>0</v>
      </c>
      <c r="T325" s="142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43" t="s">
        <v>522</v>
      </c>
      <c r="AT325" s="143" t="s">
        <v>164</v>
      </c>
      <c r="AU325" s="143" t="s">
        <v>80</v>
      </c>
      <c r="AY325" s="15" t="s">
        <v>118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5" t="s">
        <v>80</v>
      </c>
      <c r="BK325" s="144">
        <f>ROUND(I325*H325,2)</f>
        <v>0</v>
      </c>
      <c r="BL325" s="15" t="s">
        <v>522</v>
      </c>
      <c r="BM325" s="143" t="s">
        <v>528</v>
      </c>
    </row>
    <row r="326" spans="1:65" s="2" customFormat="1">
      <c r="A326" s="30"/>
      <c r="B326" s="31"/>
      <c r="C326" s="30"/>
      <c r="D326" s="145" t="s">
        <v>121</v>
      </c>
      <c r="E326" s="30"/>
      <c r="F326" s="146" t="s">
        <v>527</v>
      </c>
      <c r="G326" s="30"/>
      <c r="H326" s="30"/>
      <c r="I326" s="147"/>
      <c r="J326" s="30"/>
      <c r="K326" s="30"/>
      <c r="L326" s="31"/>
      <c r="M326" s="148"/>
      <c r="N326" s="149"/>
      <c r="O326" s="56"/>
      <c r="P326" s="56"/>
      <c r="Q326" s="56"/>
      <c r="R326" s="56"/>
      <c r="S326" s="56"/>
      <c r="T326" s="57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T326" s="15" t="s">
        <v>121</v>
      </c>
      <c r="AU326" s="15" t="s">
        <v>80</v>
      </c>
    </row>
    <row r="327" spans="1:65" s="2" customFormat="1" ht="49.15" customHeight="1">
      <c r="A327" s="30"/>
      <c r="B327" s="129"/>
      <c r="C327" s="171" t="s">
        <v>529</v>
      </c>
      <c r="D327" s="171" t="s">
        <v>164</v>
      </c>
      <c r="E327" s="172" t="s">
        <v>530</v>
      </c>
      <c r="F327" s="173" t="s">
        <v>531</v>
      </c>
      <c r="G327" s="174" t="s">
        <v>116</v>
      </c>
      <c r="H327" s="175">
        <v>2500</v>
      </c>
      <c r="I327" s="176"/>
      <c r="J327" s="177">
        <f>ROUND(I327*H327,2)</f>
        <v>0</v>
      </c>
      <c r="K327" s="178"/>
      <c r="L327" s="31"/>
      <c r="M327" s="179" t="s">
        <v>1</v>
      </c>
      <c r="N327" s="180" t="s">
        <v>37</v>
      </c>
      <c r="O327" s="56"/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43" t="s">
        <v>522</v>
      </c>
      <c r="AT327" s="143" t="s">
        <v>164</v>
      </c>
      <c r="AU327" s="143" t="s">
        <v>80</v>
      </c>
      <c r="AY327" s="15" t="s">
        <v>118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5" t="s">
        <v>80</v>
      </c>
      <c r="BK327" s="144">
        <f>ROUND(I327*H327,2)</f>
        <v>0</v>
      </c>
      <c r="BL327" s="15" t="s">
        <v>522</v>
      </c>
      <c r="BM327" s="143" t="s">
        <v>532</v>
      </c>
    </row>
    <row r="328" spans="1:65" s="2" customFormat="1" ht="136.5">
      <c r="A328" s="30"/>
      <c r="B328" s="31"/>
      <c r="C328" s="30"/>
      <c r="D328" s="145" t="s">
        <v>121</v>
      </c>
      <c r="E328" s="30"/>
      <c r="F328" s="146" t="s">
        <v>533</v>
      </c>
      <c r="G328" s="30"/>
      <c r="H328" s="30"/>
      <c r="I328" s="147"/>
      <c r="J328" s="30"/>
      <c r="K328" s="30"/>
      <c r="L328" s="31"/>
      <c r="M328" s="148"/>
      <c r="N328" s="149"/>
      <c r="O328" s="56"/>
      <c r="P328" s="56"/>
      <c r="Q328" s="56"/>
      <c r="R328" s="56"/>
      <c r="S328" s="56"/>
      <c r="T328" s="57"/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T328" s="15" t="s">
        <v>121</v>
      </c>
      <c r="AU328" s="15" t="s">
        <v>80</v>
      </c>
    </row>
    <row r="329" spans="1:65" s="2" customFormat="1" ht="49.15" customHeight="1">
      <c r="A329" s="30"/>
      <c r="B329" s="129"/>
      <c r="C329" s="171" t="s">
        <v>534</v>
      </c>
      <c r="D329" s="171" t="s">
        <v>164</v>
      </c>
      <c r="E329" s="172" t="s">
        <v>535</v>
      </c>
      <c r="F329" s="173" t="s">
        <v>536</v>
      </c>
      <c r="G329" s="174" t="s">
        <v>116</v>
      </c>
      <c r="H329" s="175">
        <v>93.72</v>
      </c>
      <c r="I329" s="176"/>
      <c r="J329" s="177">
        <f>ROUND(I329*H329,2)</f>
        <v>0</v>
      </c>
      <c r="K329" s="178"/>
      <c r="L329" s="31"/>
      <c r="M329" s="179" t="s">
        <v>1</v>
      </c>
      <c r="N329" s="180" t="s">
        <v>37</v>
      </c>
      <c r="O329" s="56"/>
      <c r="P329" s="141">
        <f>O329*H329</f>
        <v>0</v>
      </c>
      <c r="Q329" s="141">
        <v>0</v>
      </c>
      <c r="R329" s="141">
        <f>Q329*H329</f>
        <v>0</v>
      </c>
      <c r="S329" s="141">
        <v>0</v>
      </c>
      <c r="T329" s="142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43" t="s">
        <v>522</v>
      </c>
      <c r="AT329" s="143" t="s">
        <v>164</v>
      </c>
      <c r="AU329" s="143" t="s">
        <v>80</v>
      </c>
      <c r="AY329" s="15" t="s">
        <v>118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5" t="s">
        <v>80</v>
      </c>
      <c r="BK329" s="144">
        <f>ROUND(I329*H329,2)</f>
        <v>0</v>
      </c>
      <c r="BL329" s="15" t="s">
        <v>522</v>
      </c>
      <c r="BM329" s="143" t="s">
        <v>537</v>
      </c>
    </row>
    <row r="330" spans="1:65" s="2" customFormat="1" ht="136.5">
      <c r="A330" s="30"/>
      <c r="B330" s="31"/>
      <c r="C330" s="30"/>
      <c r="D330" s="145" t="s">
        <v>121</v>
      </c>
      <c r="E330" s="30"/>
      <c r="F330" s="146" t="s">
        <v>538</v>
      </c>
      <c r="G330" s="30"/>
      <c r="H330" s="30"/>
      <c r="I330" s="147"/>
      <c r="J330" s="30"/>
      <c r="K330" s="30"/>
      <c r="L330" s="31"/>
      <c r="M330" s="148"/>
      <c r="N330" s="149"/>
      <c r="O330" s="56"/>
      <c r="P330" s="56"/>
      <c r="Q330" s="56"/>
      <c r="R330" s="56"/>
      <c r="S330" s="56"/>
      <c r="T330" s="57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T330" s="15" t="s">
        <v>121</v>
      </c>
      <c r="AU330" s="15" t="s">
        <v>80</v>
      </c>
    </row>
    <row r="331" spans="1:65" s="12" customFormat="1">
      <c r="B331" s="150"/>
      <c r="D331" s="145" t="s">
        <v>122</v>
      </c>
      <c r="E331" s="151" t="s">
        <v>1</v>
      </c>
      <c r="F331" s="152" t="s">
        <v>539</v>
      </c>
      <c r="H331" s="153">
        <v>93.72</v>
      </c>
      <c r="I331" s="154"/>
      <c r="L331" s="150"/>
      <c r="M331" s="155"/>
      <c r="N331" s="156"/>
      <c r="O331" s="156"/>
      <c r="P331" s="156"/>
      <c r="Q331" s="156"/>
      <c r="R331" s="156"/>
      <c r="S331" s="156"/>
      <c r="T331" s="157"/>
      <c r="AT331" s="151" t="s">
        <v>122</v>
      </c>
      <c r="AU331" s="151" t="s">
        <v>80</v>
      </c>
      <c r="AV331" s="12" t="s">
        <v>82</v>
      </c>
      <c r="AW331" s="12" t="s">
        <v>29</v>
      </c>
      <c r="AX331" s="12" t="s">
        <v>80</v>
      </c>
      <c r="AY331" s="151" t="s">
        <v>118</v>
      </c>
    </row>
    <row r="332" spans="1:65" s="2" customFormat="1" ht="49.15" customHeight="1">
      <c r="A332" s="30"/>
      <c r="B332" s="129"/>
      <c r="C332" s="171" t="s">
        <v>540</v>
      </c>
      <c r="D332" s="171" t="s">
        <v>164</v>
      </c>
      <c r="E332" s="172" t="s">
        <v>541</v>
      </c>
      <c r="F332" s="173" t="s">
        <v>542</v>
      </c>
      <c r="G332" s="174" t="s">
        <v>116</v>
      </c>
      <c r="H332" s="175">
        <v>3199.7979999999998</v>
      </c>
      <c r="I332" s="176"/>
      <c r="J332" s="177">
        <f>ROUND(I332*H332,2)</f>
        <v>0</v>
      </c>
      <c r="K332" s="178"/>
      <c r="L332" s="31"/>
      <c r="M332" s="179" t="s">
        <v>1</v>
      </c>
      <c r="N332" s="180" t="s">
        <v>37</v>
      </c>
      <c r="O332" s="56"/>
      <c r="P332" s="141">
        <f>O332*H332</f>
        <v>0</v>
      </c>
      <c r="Q332" s="141">
        <v>0</v>
      </c>
      <c r="R332" s="141">
        <f>Q332*H332</f>
        <v>0</v>
      </c>
      <c r="S332" s="141">
        <v>0</v>
      </c>
      <c r="T332" s="142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43" t="s">
        <v>522</v>
      </c>
      <c r="AT332" s="143" t="s">
        <v>164</v>
      </c>
      <c r="AU332" s="143" t="s">
        <v>80</v>
      </c>
      <c r="AY332" s="15" t="s">
        <v>118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5" t="s">
        <v>80</v>
      </c>
      <c r="BK332" s="144">
        <f>ROUND(I332*H332,2)</f>
        <v>0</v>
      </c>
      <c r="BL332" s="15" t="s">
        <v>522</v>
      </c>
      <c r="BM332" s="143" t="s">
        <v>543</v>
      </c>
    </row>
    <row r="333" spans="1:65" s="2" customFormat="1" ht="126.75">
      <c r="A333" s="30"/>
      <c r="B333" s="31"/>
      <c r="C333" s="30"/>
      <c r="D333" s="145" t="s">
        <v>121</v>
      </c>
      <c r="E333" s="30"/>
      <c r="F333" s="146" t="s">
        <v>544</v>
      </c>
      <c r="G333" s="30"/>
      <c r="H333" s="30"/>
      <c r="I333" s="147"/>
      <c r="J333" s="30"/>
      <c r="K333" s="30"/>
      <c r="L333" s="31"/>
      <c r="M333" s="148"/>
      <c r="N333" s="149"/>
      <c r="O333" s="56"/>
      <c r="P333" s="56"/>
      <c r="Q333" s="56"/>
      <c r="R333" s="56"/>
      <c r="S333" s="56"/>
      <c r="T333" s="57"/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T333" s="15" t="s">
        <v>121</v>
      </c>
      <c r="AU333" s="15" t="s">
        <v>80</v>
      </c>
    </row>
    <row r="334" spans="1:65" s="12" customFormat="1">
      <c r="B334" s="150"/>
      <c r="D334" s="145" t="s">
        <v>122</v>
      </c>
      <c r="E334" s="151" t="s">
        <v>1</v>
      </c>
      <c r="F334" s="152" t="s">
        <v>545</v>
      </c>
      <c r="H334" s="153">
        <v>3199.7979999999998</v>
      </c>
      <c r="I334" s="154"/>
      <c r="L334" s="150"/>
      <c r="M334" s="155"/>
      <c r="N334" s="156"/>
      <c r="O334" s="156"/>
      <c r="P334" s="156"/>
      <c r="Q334" s="156"/>
      <c r="R334" s="156"/>
      <c r="S334" s="156"/>
      <c r="T334" s="157"/>
      <c r="AT334" s="151" t="s">
        <v>122</v>
      </c>
      <c r="AU334" s="151" t="s">
        <v>80</v>
      </c>
      <c r="AV334" s="12" t="s">
        <v>82</v>
      </c>
      <c r="AW334" s="12" t="s">
        <v>29</v>
      </c>
      <c r="AX334" s="12" t="s">
        <v>80</v>
      </c>
      <c r="AY334" s="151" t="s">
        <v>118</v>
      </c>
    </row>
    <row r="335" spans="1:65" s="2" customFormat="1" ht="62.65" customHeight="1">
      <c r="A335" s="30"/>
      <c r="B335" s="129"/>
      <c r="C335" s="171" t="s">
        <v>546</v>
      </c>
      <c r="D335" s="171" t="s">
        <v>164</v>
      </c>
      <c r="E335" s="172" t="s">
        <v>547</v>
      </c>
      <c r="F335" s="173" t="s">
        <v>548</v>
      </c>
      <c r="G335" s="174" t="s">
        <v>116</v>
      </c>
      <c r="H335" s="175">
        <v>387.79</v>
      </c>
      <c r="I335" s="176"/>
      <c r="J335" s="177">
        <f>ROUND(I335*H335,2)</f>
        <v>0</v>
      </c>
      <c r="K335" s="178"/>
      <c r="L335" s="31"/>
      <c r="M335" s="179" t="s">
        <v>1</v>
      </c>
      <c r="N335" s="180" t="s">
        <v>37</v>
      </c>
      <c r="O335" s="56"/>
      <c r="P335" s="141">
        <f>O335*H335</f>
        <v>0</v>
      </c>
      <c r="Q335" s="141">
        <v>0</v>
      </c>
      <c r="R335" s="141">
        <f>Q335*H335</f>
        <v>0</v>
      </c>
      <c r="S335" s="141">
        <v>0</v>
      </c>
      <c r="T335" s="142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43" t="s">
        <v>522</v>
      </c>
      <c r="AT335" s="143" t="s">
        <v>164</v>
      </c>
      <c r="AU335" s="143" t="s">
        <v>80</v>
      </c>
      <c r="AY335" s="15" t="s">
        <v>118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5" t="s">
        <v>80</v>
      </c>
      <c r="BK335" s="144">
        <f>ROUND(I335*H335,2)</f>
        <v>0</v>
      </c>
      <c r="BL335" s="15" t="s">
        <v>522</v>
      </c>
      <c r="BM335" s="143" t="s">
        <v>549</v>
      </c>
    </row>
    <row r="336" spans="1:65" s="2" customFormat="1" ht="136.5">
      <c r="A336" s="30"/>
      <c r="B336" s="31"/>
      <c r="C336" s="30"/>
      <c r="D336" s="145" t="s">
        <v>121</v>
      </c>
      <c r="E336" s="30"/>
      <c r="F336" s="146" t="s">
        <v>550</v>
      </c>
      <c r="G336" s="30"/>
      <c r="H336" s="30"/>
      <c r="I336" s="147"/>
      <c r="J336" s="30"/>
      <c r="K336" s="30"/>
      <c r="L336" s="31"/>
      <c r="M336" s="148"/>
      <c r="N336" s="149"/>
      <c r="O336" s="56"/>
      <c r="P336" s="56"/>
      <c r="Q336" s="56"/>
      <c r="R336" s="56"/>
      <c r="S336" s="56"/>
      <c r="T336" s="57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T336" s="15" t="s">
        <v>121</v>
      </c>
      <c r="AU336" s="15" t="s">
        <v>80</v>
      </c>
    </row>
    <row r="337" spans="1:65" s="12" customFormat="1">
      <c r="B337" s="150"/>
      <c r="D337" s="145" t="s">
        <v>122</v>
      </c>
      <c r="E337" s="151" t="s">
        <v>1</v>
      </c>
      <c r="F337" s="152" t="s">
        <v>551</v>
      </c>
      <c r="H337" s="153">
        <v>387.79</v>
      </c>
      <c r="I337" s="154"/>
      <c r="L337" s="150"/>
      <c r="M337" s="155"/>
      <c r="N337" s="156"/>
      <c r="O337" s="156"/>
      <c r="P337" s="156"/>
      <c r="Q337" s="156"/>
      <c r="R337" s="156"/>
      <c r="S337" s="156"/>
      <c r="T337" s="157"/>
      <c r="AT337" s="151" t="s">
        <v>122</v>
      </c>
      <c r="AU337" s="151" t="s">
        <v>80</v>
      </c>
      <c r="AV337" s="12" t="s">
        <v>82</v>
      </c>
      <c r="AW337" s="12" t="s">
        <v>29</v>
      </c>
      <c r="AX337" s="12" t="s">
        <v>80</v>
      </c>
      <c r="AY337" s="151" t="s">
        <v>118</v>
      </c>
    </row>
    <row r="338" spans="1:65" s="2" customFormat="1" ht="62.65" customHeight="1">
      <c r="A338" s="30"/>
      <c r="B338" s="129"/>
      <c r="C338" s="171" t="s">
        <v>552</v>
      </c>
      <c r="D338" s="171" t="s">
        <v>164</v>
      </c>
      <c r="E338" s="172" t="s">
        <v>553</v>
      </c>
      <c r="F338" s="173" t="s">
        <v>554</v>
      </c>
      <c r="G338" s="174" t="s">
        <v>116</v>
      </c>
      <c r="H338" s="175">
        <v>522.29399999999998</v>
      </c>
      <c r="I338" s="176"/>
      <c r="J338" s="177">
        <f>ROUND(I338*H338,2)</f>
        <v>0</v>
      </c>
      <c r="K338" s="178"/>
      <c r="L338" s="31"/>
      <c r="M338" s="179" t="s">
        <v>1</v>
      </c>
      <c r="N338" s="180" t="s">
        <v>37</v>
      </c>
      <c r="O338" s="56"/>
      <c r="P338" s="141">
        <f>O338*H338</f>
        <v>0</v>
      </c>
      <c r="Q338" s="141">
        <v>0</v>
      </c>
      <c r="R338" s="141">
        <f>Q338*H338</f>
        <v>0</v>
      </c>
      <c r="S338" s="141">
        <v>0</v>
      </c>
      <c r="T338" s="142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43" t="s">
        <v>522</v>
      </c>
      <c r="AT338" s="143" t="s">
        <v>164</v>
      </c>
      <c r="AU338" s="143" t="s">
        <v>80</v>
      </c>
      <c r="AY338" s="15" t="s">
        <v>118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5" t="s">
        <v>80</v>
      </c>
      <c r="BK338" s="144">
        <f>ROUND(I338*H338,2)</f>
        <v>0</v>
      </c>
      <c r="BL338" s="15" t="s">
        <v>522</v>
      </c>
      <c r="BM338" s="143" t="s">
        <v>555</v>
      </c>
    </row>
    <row r="339" spans="1:65" s="2" customFormat="1" ht="136.5">
      <c r="A339" s="30"/>
      <c r="B339" s="31"/>
      <c r="C339" s="30"/>
      <c r="D339" s="145" t="s">
        <v>121</v>
      </c>
      <c r="E339" s="30"/>
      <c r="F339" s="146" t="s">
        <v>556</v>
      </c>
      <c r="G339" s="30"/>
      <c r="H339" s="30"/>
      <c r="I339" s="147"/>
      <c r="J339" s="30"/>
      <c r="K339" s="30"/>
      <c r="L339" s="31"/>
      <c r="M339" s="148"/>
      <c r="N339" s="149"/>
      <c r="O339" s="56"/>
      <c r="P339" s="56"/>
      <c r="Q339" s="56"/>
      <c r="R339" s="56"/>
      <c r="S339" s="56"/>
      <c r="T339" s="57"/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T339" s="15" t="s">
        <v>121</v>
      </c>
      <c r="AU339" s="15" t="s">
        <v>80</v>
      </c>
    </row>
    <row r="340" spans="1:65" s="12" customFormat="1">
      <c r="B340" s="150"/>
      <c r="D340" s="145" t="s">
        <v>122</v>
      </c>
      <c r="E340" s="151" t="s">
        <v>1</v>
      </c>
      <c r="F340" s="152" t="s">
        <v>557</v>
      </c>
      <c r="H340" s="153">
        <v>522.29399999999998</v>
      </c>
      <c r="I340" s="154"/>
      <c r="L340" s="150"/>
      <c r="M340" s="155"/>
      <c r="N340" s="156"/>
      <c r="O340" s="156"/>
      <c r="P340" s="156"/>
      <c r="Q340" s="156"/>
      <c r="R340" s="156"/>
      <c r="S340" s="156"/>
      <c r="T340" s="157"/>
      <c r="AT340" s="151" t="s">
        <v>122</v>
      </c>
      <c r="AU340" s="151" t="s">
        <v>80</v>
      </c>
      <c r="AV340" s="12" t="s">
        <v>82</v>
      </c>
      <c r="AW340" s="12" t="s">
        <v>29</v>
      </c>
      <c r="AX340" s="12" t="s">
        <v>80</v>
      </c>
      <c r="AY340" s="151" t="s">
        <v>118</v>
      </c>
    </row>
    <row r="341" spans="1:65" s="2" customFormat="1" ht="37.9" customHeight="1">
      <c r="A341" s="30"/>
      <c r="B341" s="129"/>
      <c r="C341" s="171" t="s">
        <v>558</v>
      </c>
      <c r="D341" s="171" t="s">
        <v>164</v>
      </c>
      <c r="E341" s="172" t="s">
        <v>559</v>
      </c>
      <c r="F341" s="173" t="s">
        <v>560</v>
      </c>
      <c r="G341" s="174" t="s">
        <v>116</v>
      </c>
      <c r="H341" s="175">
        <v>387.79</v>
      </c>
      <c r="I341" s="176"/>
      <c r="J341" s="177">
        <f>ROUND(I341*H341,2)</f>
        <v>0</v>
      </c>
      <c r="K341" s="178"/>
      <c r="L341" s="31"/>
      <c r="M341" s="179" t="s">
        <v>1</v>
      </c>
      <c r="N341" s="180" t="s">
        <v>37</v>
      </c>
      <c r="O341" s="56"/>
      <c r="P341" s="141">
        <f>O341*H341</f>
        <v>0</v>
      </c>
      <c r="Q341" s="141">
        <v>0</v>
      </c>
      <c r="R341" s="141">
        <f>Q341*H341</f>
        <v>0</v>
      </c>
      <c r="S341" s="141">
        <v>0</v>
      </c>
      <c r="T341" s="142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43" t="s">
        <v>522</v>
      </c>
      <c r="AT341" s="143" t="s">
        <v>164</v>
      </c>
      <c r="AU341" s="143" t="s">
        <v>80</v>
      </c>
      <c r="AY341" s="15" t="s">
        <v>118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5" t="s">
        <v>80</v>
      </c>
      <c r="BK341" s="144">
        <f>ROUND(I341*H341,2)</f>
        <v>0</v>
      </c>
      <c r="BL341" s="15" t="s">
        <v>522</v>
      </c>
      <c r="BM341" s="143" t="s">
        <v>561</v>
      </c>
    </row>
    <row r="342" spans="1:65" s="2" customFormat="1" ht="48.75">
      <c r="A342" s="30"/>
      <c r="B342" s="31"/>
      <c r="C342" s="30"/>
      <c r="D342" s="145" t="s">
        <v>121</v>
      </c>
      <c r="E342" s="30"/>
      <c r="F342" s="146" t="s">
        <v>562</v>
      </c>
      <c r="G342" s="30"/>
      <c r="H342" s="30"/>
      <c r="I342" s="147"/>
      <c r="J342" s="30"/>
      <c r="K342" s="30"/>
      <c r="L342" s="31"/>
      <c r="M342" s="148"/>
      <c r="N342" s="149"/>
      <c r="O342" s="56"/>
      <c r="P342" s="56"/>
      <c r="Q342" s="56"/>
      <c r="R342" s="56"/>
      <c r="S342" s="56"/>
      <c r="T342" s="57"/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T342" s="15" t="s">
        <v>121</v>
      </c>
      <c r="AU342" s="15" t="s">
        <v>80</v>
      </c>
    </row>
    <row r="343" spans="1:65" s="12" customFormat="1">
      <c r="B343" s="150"/>
      <c r="D343" s="145" t="s">
        <v>122</v>
      </c>
      <c r="E343" s="151" t="s">
        <v>1</v>
      </c>
      <c r="F343" s="152" t="s">
        <v>551</v>
      </c>
      <c r="H343" s="153">
        <v>387.79</v>
      </c>
      <c r="I343" s="154"/>
      <c r="L343" s="150"/>
      <c r="M343" s="155"/>
      <c r="N343" s="156"/>
      <c r="O343" s="156"/>
      <c r="P343" s="156"/>
      <c r="Q343" s="156"/>
      <c r="R343" s="156"/>
      <c r="S343" s="156"/>
      <c r="T343" s="157"/>
      <c r="AT343" s="151" t="s">
        <v>122</v>
      </c>
      <c r="AU343" s="151" t="s">
        <v>80</v>
      </c>
      <c r="AV343" s="12" t="s">
        <v>82</v>
      </c>
      <c r="AW343" s="12" t="s">
        <v>29</v>
      </c>
      <c r="AX343" s="12" t="s">
        <v>80</v>
      </c>
      <c r="AY343" s="151" t="s">
        <v>118</v>
      </c>
    </row>
    <row r="344" spans="1:65" s="2" customFormat="1" ht="37.9" customHeight="1">
      <c r="A344" s="30"/>
      <c r="B344" s="129"/>
      <c r="C344" s="171" t="s">
        <v>563</v>
      </c>
      <c r="D344" s="171" t="s">
        <v>164</v>
      </c>
      <c r="E344" s="172" t="s">
        <v>564</v>
      </c>
      <c r="F344" s="173" t="s">
        <v>565</v>
      </c>
      <c r="G344" s="174" t="s">
        <v>142</v>
      </c>
      <c r="H344" s="175">
        <v>6</v>
      </c>
      <c r="I344" s="176"/>
      <c r="J344" s="177">
        <f>ROUND(I344*H344,2)</f>
        <v>0</v>
      </c>
      <c r="K344" s="178"/>
      <c r="L344" s="31"/>
      <c r="M344" s="179" t="s">
        <v>1</v>
      </c>
      <c r="N344" s="180" t="s">
        <v>37</v>
      </c>
      <c r="O344" s="56"/>
      <c r="P344" s="141">
        <f>O344*H344</f>
        <v>0</v>
      </c>
      <c r="Q344" s="141">
        <v>0</v>
      </c>
      <c r="R344" s="141">
        <f>Q344*H344</f>
        <v>0</v>
      </c>
      <c r="S344" s="141">
        <v>0</v>
      </c>
      <c r="T344" s="142">
        <f>S344*H344</f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43" t="s">
        <v>522</v>
      </c>
      <c r="AT344" s="143" t="s">
        <v>164</v>
      </c>
      <c r="AU344" s="143" t="s">
        <v>80</v>
      </c>
      <c r="AY344" s="15" t="s">
        <v>118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5" t="s">
        <v>80</v>
      </c>
      <c r="BK344" s="144">
        <f>ROUND(I344*H344,2)</f>
        <v>0</v>
      </c>
      <c r="BL344" s="15" t="s">
        <v>522</v>
      </c>
      <c r="BM344" s="143" t="s">
        <v>566</v>
      </c>
    </row>
    <row r="345" spans="1:65" s="2" customFormat="1" ht="58.5">
      <c r="A345" s="30"/>
      <c r="B345" s="31"/>
      <c r="C345" s="30"/>
      <c r="D345" s="145" t="s">
        <v>121</v>
      </c>
      <c r="E345" s="30"/>
      <c r="F345" s="146" t="s">
        <v>567</v>
      </c>
      <c r="G345" s="30"/>
      <c r="H345" s="30"/>
      <c r="I345" s="147"/>
      <c r="J345" s="30"/>
      <c r="K345" s="30"/>
      <c r="L345" s="31"/>
      <c r="M345" s="181"/>
      <c r="N345" s="182"/>
      <c r="O345" s="183"/>
      <c r="P345" s="183"/>
      <c r="Q345" s="183"/>
      <c r="R345" s="183"/>
      <c r="S345" s="183"/>
      <c r="T345" s="184"/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T345" s="15" t="s">
        <v>121</v>
      </c>
      <c r="AU345" s="15" t="s">
        <v>80</v>
      </c>
    </row>
    <row r="346" spans="1:65" s="2" customFormat="1" ht="6.95" customHeight="1">
      <c r="A346" s="30"/>
      <c r="B346" s="45"/>
      <c r="C346" s="46"/>
      <c r="D346" s="46"/>
      <c r="E346" s="46"/>
      <c r="F346" s="46"/>
      <c r="G346" s="46"/>
      <c r="H346" s="46"/>
      <c r="I346" s="46"/>
      <c r="J346" s="46"/>
      <c r="K346" s="46"/>
      <c r="L346" s="31"/>
      <c r="M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</row>
  </sheetData>
  <autoFilter ref="C118:K34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89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trati v úseku Olomouc - Moravský Beroun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568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20"/>
      <c r="G18" s="220"/>
      <c r="H18" s="220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24" t="s">
        <v>1</v>
      </c>
      <c r="F27" s="224"/>
      <c r="G27" s="224"/>
      <c r="H27" s="2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ROUND(J117,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ROUND((SUM(BE117:BE137)),  2)</f>
        <v>0</v>
      </c>
      <c r="G33" s="30"/>
      <c r="H33" s="30"/>
      <c r="I33" s="98">
        <v>0.21</v>
      </c>
      <c r="J33" s="97">
        <f>ROUND(((SUM(BE117:BE137))*I33),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ROUND((SUM(BF117:BF137)),  2)</f>
        <v>0</v>
      </c>
      <c r="G34" s="30"/>
      <c r="H34" s="30"/>
      <c r="I34" s="98">
        <v>0.15</v>
      </c>
      <c r="J34" s="97">
        <f>ROUND(((SUM(BF117:BF137))*I34),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ROUND((SUM(BG117:BG137)),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ROUND((SUM(BH117:BH137)),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ROUND((SUM(BI117:BI137)),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trati v úseku Olomouc - Moravský Beroun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SO 02 - VON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93</v>
      </c>
      <c r="D94" s="99"/>
      <c r="E94" s="99"/>
      <c r="F94" s="99"/>
      <c r="G94" s="99"/>
      <c r="H94" s="99"/>
      <c r="I94" s="99"/>
      <c r="J94" s="108" t="s">
        <v>94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95</v>
      </c>
      <c r="D96" s="30"/>
      <c r="E96" s="30"/>
      <c r="F96" s="30"/>
      <c r="G96" s="30"/>
      <c r="H96" s="30"/>
      <c r="I96" s="30"/>
      <c r="J96" s="69">
        <f>J117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96</v>
      </c>
    </row>
    <row r="97" spans="1:31" s="9" customFormat="1" ht="24.95" customHeight="1">
      <c r="B97" s="110"/>
      <c r="D97" s="111" t="s">
        <v>569</v>
      </c>
      <c r="E97" s="112"/>
      <c r="F97" s="112"/>
      <c r="G97" s="112"/>
      <c r="H97" s="112"/>
      <c r="I97" s="112"/>
      <c r="J97" s="113">
        <f>J118</f>
        <v>0</v>
      </c>
      <c r="L97" s="110"/>
    </row>
    <row r="98" spans="1:31" s="2" customFormat="1" ht="21.75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100</v>
      </c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0"/>
      <c r="D107" s="30"/>
      <c r="E107" s="229" t="str">
        <f>E7</f>
        <v>Oprava trati v úseku Olomouc - Moravský Beroun</v>
      </c>
      <c r="F107" s="230"/>
      <c r="G107" s="230"/>
      <c r="H107" s="2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90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01" t="str">
        <f>E9</f>
        <v>SO 02 - VON</v>
      </c>
      <c r="F109" s="228"/>
      <c r="G109" s="228"/>
      <c r="H109" s="228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0"/>
      <c r="E111" s="30"/>
      <c r="F111" s="23" t="str">
        <f>F12</f>
        <v xml:space="preserve"> </v>
      </c>
      <c r="G111" s="30"/>
      <c r="H111" s="30"/>
      <c r="I111" s="25" t="s">
        <v>22</v>
      </c>
      <c r="J111" s="53">
        <f>IF(J12="","",J12)</f>
        <v>0</v>
      </c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0"/>
      <c r="E113" s="30"/>
      <c r="F113" s="23" t="str">
        <f>E15</f>
        <v xml:space="preserve"> </v>
      </c>
      <c r="G113" s="30"/>
      <c r="H113" s="30"/>
      <c r="I113" s="25" t="s">
        <v>28</v>
      </c>
      <c r="J113" s="28" t="str">
        <f>E21</f>
        <v xml:space="preserve"> 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26</v>
      </c>
      <c r="D114" s="30"/>
      <c r="E114" s="30"/>
      <c r="F114" s="23" t="str">
        <f>IF(E18="","",E18)</f>
        <v>Vyplň údaj</v>
      </c>
      <c r="G114" s="30"/>
      <c r="H114" s="30"/>
      <c r="I114" s="25" t="s">
        <v>30</v>
      </c>
      <c r="J114" s="28" t="str">
        <f>E24</f>
        <v xml:space="preserve"> 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1" customFormat="1" ht="29.25" customHeight="1">
      <c r="A116" s="118"/>
      <c r="B116" s="119"/>
      <c r="C116" s="120" t="s">
        <v>101</v>
      </c>
      <c r="D116" s="121" t="s">
        <v>57</v>
      </c>
      <c r="E116" s="121" t="s">
        <v>53</v>
      </c>
      <c r="F116" s="121" t="s">
        <v>54</v>
      </c>
      <c r="G116" s="121" t="s">
        <v>102</v>
      </c>
      <c r="H116" s="121" t="s">
        <v>103</v>
      </c>
      <c r="I116" s="121" t="s">
        <v>104</v>
      </c>
      <c r="J116" s="122" t="s">
        <v>94</v>
      </c>
      <c r="K116" s="123" t="s">
        <v>105</v>
      </c>
      <c r="L116" s="124"/>
      <c r="M116" s="60" t="s">
        <v>1</v>
      </c>
      <c r="N116" s="61" t="s">
        <v>36</v>
      </c>
      <c r="O116" s="61" t="s">
        <v>106</v>
      </c>
      <c r="P116" s="61" t="s">
        <v>107</v>
      </c>
      <c r="Q116" s="61" t="s">
        <v>108</v>
      </c>
      <c r="R116" s="61" t="s">
        <v>109</v>
      </c>
      <c r="S116" s="61" t="s">
        <v>110</v>
      </c>
      <c r="T116" s="62" t="s">
        <v>111</v>
      </c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</row>
    <row r="117" spans="1:65" s="2" customFormat="1" ht="22.9" customHeight="1">
      <c r="A117" s="30"/>
      <c r="B117" s="31"/>
      <c r="C117" s="67" t="s">
        <v>112</v>
      </c>
      <c r="D117" s="30"/>
      <c r="E117" s="30"/>
      <c r="F117" s="30"/>
      <c r="G117" s="30"/>
      <c r="H117" s="30"/>
      <c r="I117" s="30"/>
      <c r="J117" s="125">
        <f>BK117</f>
        <v>0</v>
      </c>
      <c r="K117" s="30"/>
      <c r="L117" s="31"/>
      <c r="M117" s="63"/>
      <c r="N117" s="54"/>
      <c r="O117" s="64"/>
      <c r="P117" s="126">
        <f>P118</f>
        <v>0</v>
      </c>
      <c r="Q117" s="64"/>
      <c r="R117" s="126">
        <f>R118</f>
        <v>0</v>
      </c>
      <c r="S117" s="64"/>
      <c r="T117" s="127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5" t="s">
        <v>71</v>
      </c>
      <c r="AU117" s="15" t="s">
        <v>96</v>
      </c>
      <c r="BK117" s="128">
        <f>BK118</f>
        <v>0</v>
      </c>
    </row>
    <row r="118" spans="1:65" s="13" customFormat="1" ht="25.9" customHeight="1">
      <c r="B118" s="158"/>
      <c r="D118" s="159" t="s">
        <v>71</v>
      </c>
      <c r="E118" s="160" t="s">
        <v>570</v>
      </c>
      <c r="F118" s="160" t="s">
        <v>571</v>
      </c>
      <c r="I118" s="161"/>
      <c r="J118" s="162">
        <f>BK118</f>
        <v>0</v>
      </c>
      <c r="L118" s="158"/>
      <c r="M118" s="163"/>
      <c r="N118" s="164"/>
      <c r="O118" s="164"/>
      <c r="P118" s="165">
        <f>SUM(P119:P137)</f>
        <v>0</v>
      </c>
      <c r="Q118" s="164"/>
      <c r="R118" s="165">
        <f>SUM(R119:R137)</f>
        <v>0</v>
      </c>
      <c r="S118" s="164"/>
      <c r="T118" s="166">
        <f>SUM(T119:T137)</f>
        <v>0</v>
      </c>
      <c r="AR118" s="159" t="s">
        <v>139</v>
      </c>
      <c r="AT118" s="167" t="s">
        <v>71</v>
      </c>
      <c r="AU118" s="167" t="s">
        <v>72</v>
      </c>
      <c r="AY118" s="159" t="s">
        <v>118</v>
      </c>
      <c r="BK118" s="168">
        <f>SUM(BK119:BK137)</f>
        <v>0</v>
      </c>
    </row>
    <row r="119" spans="1:65" s="2" customFormat="1" ht="14.45" customHeight="1">
      <c r="A119" s="30"/>
      <c r="B119" s="129"/>
      <c r="C119" s="171" t="s">
        <v>80</v>
      </c>
      <c r="D119" s="171" t="s">
        <v>164</v>
      </c>
      <c r="E119" s="172" t="s">
        <v>572</v>
      </c>
      <c r="F119" s="173" t="s">
        <v>573</v>
      </c>
      <c r="G119" s="174" t="s">
        <v>574</v>
      </c>
      <c r="H119" s="185"/>
      <c r="I119" s="176"/>
      <c r="J119" s="177">
        <f>ROUND(I119*H119,2)</f>
        <v>0</v>
      </c>
      <c r="K119" s="178"/>
      <c r="L119" s="31"/>
      <c r="M119" s="179" t="s">
        <v>1</v>
      </c>
      <c r="N119" s="180" t="s">
        <v>37</v>
      </c>
      <c r="O119" s="56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3" t="s">
        <v>119</v>
      </c>
      <c r="AT119" s="143" t="s">
        <v>164</v>
      </c>
      <c r="AU119" s="143" t="s">
        <v>80</v>
      </c>
      <c r="AY119" s="15" t="s">
        <v>118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5" t="s">
        <v>80</v>
      </c>
      <c r="BK119" s="144">
        <f>ROUND(I119*H119,2)</f>
        <v>0</v>
      </c>
      <c r="BL119" s="15" t="s">
        <v>119</v>
      </c>
      <c r="BM119" s="143" t="s">
        <v>575</v>
      </c>
    </row>
    <row r="120" spans="1:65" s="2" customFormat="1">
      <c r="A120" s="30"/>
      <c r="B120" s="31"/>
      <c r="C120" s="30"/>
      <c r="D120" s="145" t="s">
        <v>121</v>
      </c>
      <c r="E120" s="30"/>
      <c r="F120" s="146" t="s">
        <v>573</v>
      </c>
      <c r="G120" s="30"/>
      <c r="H120" s="30"/>
      <c r="I120" s="147"/>
      <c r="J120" s="30"/>
      <c r="K120" s="30"/>
      <c r="L120" s="31"/>
      <c r="M120" s="148"/>
      <c r="N120" s="149"/>
      <c r="O120" s="56"/>
      <c r="P120" s="56"/>
      <c r="Q120" s="56"/>
      <c r="R120" s="56"/>
      <c r="S120" s="56"/>
      <c r="T120" s="57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121</v>
      </c>
      <c r="AU120" s="15" t="s">
        <v>80</v>
      </c>
    </row>
    <row r="121" spans="1:65" s="2" customFormat="1" ht="24.2" customHeight="1">
      <c r="A121" s="30"/>
      <c r="B121" s="129"/>
      <c r="C121" s="171" t="s">
        <v>82</v>
      </c>
      <c r="D121" s="171" t="s">
        <v>164</v>
      </c>
      <c r="E121" s="172" t="s">
        <v>576</v>
      </c>
      <c r="F121" s="173" t="s">
        <v>577</v>
      </c>
      <c r="G121" s="174" t="s">
        <v>142</v>
      </c>
      <c r="H121" s="175">
        <v>2</v>
      </c>
      <c r="I121" s="176"/>
      <c r="J121" s="177">
        <f>ROUND(I121*H121,2)</f>
        <v>0</v>
      </c>
      <c r="K121" s="178"/>
      <c r="L121" s="31"/>
      <c r="M121" s="179" t="s">
        <v>1</v>
      </c>
      <c r="N121" s="180" t="s">
        <v>37</v>
      </c>
      <c r="O121" s="56"/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3" t="s">
        <v>119</v>
      </c>
      <c r="AT121" s="143" t="s">
        <v>164</v>
      </c>
      <c r="AU121" s="143" t="s">
        <v>80</v>
      </c>
      <c r="AY121" s="15" t="s">
        <v>118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5" t="s">
        <v>80</v>
      </c>
      <c r="BK121" s="144">
        <f>ROUND(I121*H121,2)</f>
        <v>0</v>
      </c>
      <c r="BL121" s="15" t="s">
        <v>119</v>
      </c>
      <c r="BM121" s="143" t="s">
        <v>578</v>
      </c>
    </row>
    <row r="122" spans="1:65" s="2" customFormat="1" ht="48.75">
      <c r="A122" s="30"/>
      <c r="B122" s="31"/>
      <c r="C122" s="30"/>
      <c r="D122" s="145" t="s">
        <v>121</v>
      </c>
      <c r="E122" s="30"/>
      <c r="F122" s="146" t="s">
        <v>579</v>
      </c>
      <c r="G122" s="30"/>
      <c r="H122" s="30"/>
      <c r="I122" s="147"/>
      <c r="J122" s="30"/>
      <c r="K122" s="30"/>
      <c r="L122" s="31"/>
      <c r="M122" s="148"/>
      <c r="N122" s="149"/>
      <c r="O122" s="56"/>
      <c r="P122" s="56"/>
      <c r="Q122" s="56"/>
      <c r="R122" s="56"/>
      <c r="S122" s="56"/>
      <c r="T122" s="57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121</v>
      </c>
      <c r="AU122" s="15" t="s">
        <v>80</v>
      </c>
    </row>
    <row r="123" spans="1:65" s="2" customFormat="1" ht="24.2" customHeight="1">
      <c r="A123" s="30"/>
      <c r="B123" s="129"/>
      <c r="C123" s="171" t="s">
        <v>129</v>
      </c>
      <c r="D123" s="171" t="s">
        <v>164</v>
      </c>
      <c r="E123" s="172" t="s">
        <v>580</v>
      </c>
      <c r="F123" s="173" t="s">
        <v>581</v>
      </c>
      <c r="G123" s="174" t="s">
        <v>180</v>
      </c>
      <c r="H123" s="175">
        <v>6.8239999999999998</v>
      </c>
      <c r="I123" s="176"/>
      <c r="J123" s="177">
        <f>ROUND(I123*H123,2)</f>
        <v>0</v>
      </c>
      <c r="K123" s="178"/>
      <c r="L123" s="31"/>
      <c r="M123" s="179" t="s">
        <v>1</v>
      </c>
      <c r="N123" s="180" t="s">
        <v>37</v>
      </c>
      <c r="O123" s="56"/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119</v>
      </c>
      <c r="AT123" s="143" t="s">
        <v>164</v>
      </c>
      <c r="AU123" s="143" t="s">
        <v>80</v>
      </c>
      <c r="AY123" s="15" t="s">
        <v>118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80</v>
      </c>
      <c r="BK123" s="144">
        <f>ROUND(I123*H123,2)</f>
        <v>0</v>
      </c>
      <c r="BL123" s="15" t="s">
        <v>119</v>
      </c>
      <c r="BM123" s="143" t="s">
        <v>582</v>
      </c>
    </row>
    <row r="124" spans="1:65" s="2" customFormat="1" ht="68.25">
      <c r="A124" s="30"/>
      <c r="B124" s="31"/>
      <c r="C124" s="30"/>
      <c r="D124" s="145" t="s">
        <v>121</v>
      </c>
      <c r="E124" s="30"/>
      <c r="F124" s="146" t="s">
        <v>583</v>
      </c>
      <c r="G124" s="30"/>
      <c r="H124" s="30"/>
      <c r="I124" s="147"/>
      <c r="J124" s="30"/>
      <c r="K124" s="30"/>
      <c r="L124" s="31"/>
      <c r="M124" s="148"/>
      <c r="N124" s="14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121</v>
      </c>
      <c r="AU124" s="15" t="s">
        <v>80</v>
      </c>
    </row>
    <row r="125" spans="1:65" s="12" customFormat="1">
      <c r="B125" s="150"/>
      <c r="D125" s="145" t="s">
        <v>122</v>
      </c>
      <c r="E125" s="151" t="s">
        <v>1</v>
      </c>
      <c r="F125" s="152" t="s">
        <v>584</v>
      </c>
      <c r="H125" s="153">
        <v>6.8239999999999998</v>
      </c>
      <c r="I125" s="154"/>
      <c r="L125" s="150"/>
      <c r="M125" s="155"/>
      <c r="N125" s="156"/>
      <c r="O125" s="156"/>
      <c r="P125" s="156"/>
      <c r="Q125" s="156"/>
      <c r="R125" s="156"/>
      <c r="S125" s="156"/>
      <c r="T125" s="157"/>
      <c r="AT125" s="151" t="s">
        <v>122</v>
      </c>
      <c r="AU125" s="151" t="s">
        <v>80</v>
      </c>
      <c r="AV125" s="12" t="s">
        <v>82</v>
      </c>
      <c r="AW125" s="12" t="s">
        <v>29</v>
      </c>
      <c r="AX125" s="12" t="s">
        <v>80</v>
      </c>
      <c r="AY125" s="151" t="s">
        <v>118</v>
      </c>
    </row>
    <row r="126" spans="1:65" s="2" customFormat="1" ht="24.2" customHeight="1">
      <c r="A126" s="30"/>
      <c r="B126" s="129"/>
      <c r="C126" s="171" t="s">
        <v>119</v>
      </c>
      <c r="D126" s="171" t="s">
        <v>164</v>
      </c>
      <c r="E126" s="172" t="s">
        <v>585</v>
      </c>
      <c r="F126" s="173" t="s">
        <v>586</v>
      </c>
      <c r="G126" s="174" t="s">
        <v>587</v>
      </c>
      <c r="H126" s="175">
        <v>3</v>
      </c>
      <c r="I126" s="176"/>
      <c r="J126" s="177">
        <f>ROUND(I126*H126,2)</f>
        <v>0</v>
      </c>
      <c r="K126" s="178"/>
      <c r="L126" s="31"/>
      <c r="M126" s="179" t="s">
        <v>1</v>
      </c>
      <c r="N126" s="180" t="s">
        <v>37</v>
      </c>
      <c r="O126" s="56"/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3" t="s">
        <v>119</v>
      </c>
      <c r="AT126" s="143" t="s">
        <v>164</v>
      </c>
      <c r="AU126" s="143" t="s">
        <v>80</v>
      </c>
      <c r="AY126" s="15" t="s">
        <v>118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80</v>
      </c>
      <c r="BK126" s="144">
        <f>ROUND(I126*H126,2)</f>
        <v>0</v>
      </c>
      <c r="BL126" s="15" t="s">
        <v>119</v>
      </c>
      <c r="BM126" s="143" t="s">
        <v>588</v>
      </c>
    </row>
    <row r="127" spans="1:65" s="2" customFormat="1" ht="48.75">
      <c r="A127" s="30"/>
      <c r="B127" s="31"/>
      <c r="C127" s="30"/>
      <c r="D127" s="145" t="s">
        <v>121</v>
      </c>
      <c r="E127" s="30"/>
      <c r="F127" s="146" t="s">
        <v>589</v>
      </c>
      <c r="G127" s="30"/>
      <c r="H127" s="30"/>
      <c r="I127" s="147"/>
      <c r="J127" s="30"/>
      <c r="K127" s="30"/>
      <c r="L127" s="31"/>
      <c r="M127" s="148"/>
      <c r="N127" s="149"/>
      <c r="O127" s="56"/>
      <c r="P127" s="56"/>
      <c r="Q127" s="56"/>
      <c r="R127" s="56"/>
      <c r="S127" s="56"/>
      <c r="T127" s="57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5" t="s">
        <v>121</v>
      </c>
      <c r="AU127" s="15" t="s">
        <v>80</v>
      </c>
    </row>
    <row r="128" spans="1:65" s="2" customFormat="1" ht="14.45" customHeight="1">
      <c r="A128" s="30"/>
      <c r="B128" s="129"/>
      <c r="C128" s="171" t="s">
        <v>139</v>
      </c>
      <c r="D128" s="171" t="s">
        <v>164</v>
      </c>
      <c r="E128" s="172" t="s">
        <v>590</v>
      </c>
      <c r="F128" s="173" t="s">
        <v>591</v>
      </c>
      <c r="G128" s="174" t="s">
        <v>574</v>
      </c>
      <c r="H128" s="185"/>
      <c r="I128" s="176"/>
      <c r="J128" s="177">
        <f>ROUND(I128*H128,2)</f>
        <v>0</v>
      </c>
      <c r="K128" s="178"/>
      <c r="L128" s="31"/>
      <c r="M128" s="179" t="s">
        <v>1</v>
      </c>
      <c r="N128" s="180" t="s">
        <v>37</v>
      </c>
      <c r="O128" s="56"/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3" t="s">
        <v>119</v>
      </c>
      <c r="AT128" s="143" t="s">
        <v>164</v>
      </c>
      <c r="AU128" s="143" t="s">
        <v>80</v>
      </c>
      <c r="AY128" s="15" t="s">
        <v>118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5" t="s">
        <v>80</v>
      </c>
      <c r="BK128" s="144">
        <f>ROUND(I128*H128,2)</f>
        <v>0</v>
      </c>
      <c r="BL128" s="15" t="s">
        <v>119</v>
      </c>
      <c r="BM128" s="143" t="s">
        <v>592</v>
      </c>
    </row>
    <row r="129" spans="1:65" s="2" customFormat="1">
      <c r="A129" s="30"/>
      <c r="B129" s="31"/>
      <c r="C129" s="30"/>
      <c r="D129" s="145" t="s">
        <v>121</v>
      </c>
      <c r="E129" s="30"/>
      <c r="F129" s="146" t="s">
        <v>591</v>
      </c>
      <c r="G129" s="30"/>
      <c r="H129" s="30"/>
      <c r="I129" s="147"/>
      <c r="J129" s="30"/>
      <c r="K129" s="30"/>
      <c r="L129" s="31"/>
      <c r="M129" s="148"/>
      <c r="N129" s="149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5" t="s">
        <v>121</v>
      </c>
      <c r="AU129" s="15" t="s">
        <v>80</v>
      </c>
    </row>
    <row r="130" spans="1:65" s="2" customFormat="1" ht="62.65" customHeight="1">
      <c r="A130" s="30"/>
      <c r="B130" s="129"/>
      <c r="C130" s="171" t="s">
        <v>144</v>
      </c>
      <c r="D130" s="171" t="s">
        <v>164</v>
      </c>
      <c r="E130" s="172" t="s">
        <v>593</v>
      </c>
      <c r="F130" s="173" t="s">
        <v>594</v>
      </c>
      <c r="G130" s="174" t="s">
        <v>574</v>
      </c>
      <c r="H130" s="185"/>
      <c r="I130" s="176"/>
      <c r="J130" s="177">
        <f>ROUND(I130*H130,2)</f>
        <v>0</v>
      </c>
      <c r="K130" s="178"/>
      <c r="L130" s="31"/>
      <c r="M130" s="179" t="s">
        <v>1</v>
      </c>
      <c r="N130" s="180" t="s">
        <v>37</v>
      </c>
      <c r="O130" s="56"/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3" t="s">
        <v>119</v>
      </c>
      <c r="AT130" s="143" t="s">
        <v>164</v>
      </c>
      <c r="AU130" s="143" t="s">
        <v>80</v>
      </c>
      <c r="AY130" s="15" t="s">
        <v>118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80</v>
      </c>
      <c r="BK130" s="144">
        <f>ROUND(I130*H130,2)</f>
        <v>0</v>
      </c>
      <c r="BL130" s="15" t="s">
        <v>119</v>
      </c>
      <c r="BM130" s="143" t="s">
        <v>595</v>
      </c>
    </row>
    <row r="131" spans="1:65" s="2" customFormat="1" ht="39">
      <c r="A131" s="30"/>
      <c r="B131" s="31"/>
      <c r="C131" s="30"/>
      <c r="D131" s="145" t="s">
        <v>121</v>
      </c>
      <c r="E131" s="30"/>
      <c r="F131" s="146" t="s">
        <v>594</v>
      </c>
      <c r="G131" s="30"/>
      <c r="H131" s="30"/>
      <c r="I131" s="147"/>
      <c r="J131" s="30"/>
      <c r="K131" s="30"/>
      <c r="L131" s="31"/>
      <c r="M131" s="148"/>
      <c r="N131" s="149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121</v>
      </c>
      <c r="AU131" s="15" t="s">
        <v>80</v>
      </c>
    </row>
    <row r="132" spans="1:65" s="2" customFormat="1" ht="24.2" customHeight="1">
      <c r="A132" s="30"/>
      <c r="B132" s="129"/>
      <c r="C132" s="171" t="s">
        <v>148</v>
      </c>
      <c r="D132" s="171" t="s">
        <v>164</v>
      </c>
      <c r="E132" s="172" t="s">
        <v>596</v>
      </c>
      <c r="F132" s="173" t="s">
        <v>597</v>
      </c>
      <c r="G132" s="174" t="s">
        <v>136</v>
      </c>
      <c r="H132" s="175">
        <v>1355</v>
      </c>
      <c r="I132" s="176"/>
      <c r="J132" s="177">
        <f>ROUND(I132*H132,2)</f>
        <v>0</v>
      </c>
      <c r="K132" s="178"/>
      <c r="L132" s="31"/>
      <c r="M132" s="179" t="s">
        <v>1</v>
      </c>
      <c r="N132" s="180" t="s">
        <v>37</v>
      </c>
      <c r="O132" s="56"/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119</v>
      </c>
      <c r="AT132" s="143" t="s">
        <v>164</v>
      </c>
      <c r="AU132" s="143" t="s">
        <v>80</v>
      </c>
      <c r="AY132" s="15" t="s">
        <v>118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0</v>
      </c>
      <c r="BL132" s="15" t="s">
        <v>119</v>
      </c>
      <c r="BM132" s="143" t="s">
        <v>598</v>
      </c>
    </row>
    <row r="133" spans="1:65" s="2" customFormat="1" ht="58.5">
      <c r="A133" s="30"/>
      <c r="B133" s="31"/>
      <c r="C133" s="30"/>
      <c r="D133" s="145" t="s">
        <v>121</v>
      </c>
      <c r="E133" s="30"/>
      <c r="F133" s="146" t="s">
        <v>599</v>
      </c>
      <c r="G133" s="30"/>
      <c r="H133" s="30"/>
      <c r="I133" s="147"/>
      <c r="J133" s="30"/>
      <c r="K133" s="30"/>
      <c r="L133" s="31"/>
      <c r="M133" s="148"/>
      <c r="N133" s="14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121</v>
      </c>
      <c r="AU133" s="15" t="s">
        <v>80</v>
      </c>
    </row>
    <row r="134" spans="1:65" s="12" customFormat="1">
      <c r="B134" s="150"/>
      <c r="D134" s="145" t="s">
        <v>122</v>
      </c>
      <c r="E134" s="151" t="s">
        <v>1</v>
      </c>
      <c r="F134" s="152" t="s">
        <v>600</v>
      </c>
      <c r="H134" s="153">
        <v>1355</v>
      </c>
      <c r="I134" s="154"/>
      <c r="L134" s="150"/>
      <c r="M134" s="155"/>
      <c r="N134" s="156"/>
      <c r="O134" s="156"/>
      <c r="P134" s="156"/>
      <c r="Q134" s="156"/>
      <c r="R134" s="156"/>
      <c r="S134" s="156"/>
      <c r="T134" s="157"/>
      <c r="AT134" s="151" t="s">
        <v>122</v>
      </c>
      <c r="AU134" s="151" t="s">
        <v>80</v>
      </c>
      <c r="AV134" s="12" t="s">
        <v>82</v>
      </c>
      <c r="AW134" s="12" t="s">
        <v>29</v>
      </c>
      <c r="AX134" s="12" t="s">
        <v>80</v>
      </c>
      <c r="AY134" s="151" t="s">
        <v>118</v>
      </c>
    </row>
    <row r="135" spans="1:65" s="2" customFormat="1" ht="37.9" customHeight="1">
      <c r="A135" s="30"/>
      <c r="B135" s="129"/>
      <c r="C135" s="171" t="s">
        <v>117</v>
      </c>
      <c r="D135" s="171" t="s">
        <v>164</v>
      </c>
      <c r="E135" s="172" t="s">
        <v>601</v>
      </c>
      <c r="F135" s="173" t="s">
        <v>602</v>
      </c>
      <c r="G135" s="174" t="s">
        <v>603</v>
      </c>
      <c r="H135" s="175">
        <v>400</v>
      </c>
      <c r="I135" s="176"/>
      <c r="J135" s="177">
        <f>ROUND(I135*H135,2)</f>
        <v>0</v>
      </c>
      <c r="K135" s="178"/>
      <c r="L135" s="31"/>
      <c r="M135" s="179" t="s">
        <v>1</v>
      </c>
      <c r="N135" s="180" t="s">
        <v>37</v>
      </c>
      <c r="O135" s="56"/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3" t="s">
        <v>119</v>
      </c>
      <c r="AT135" s="143" t="s">
        <v>164</v>
      </c>
      <c r="AU135" s="143" t="s">
        <v>80</v>
      </c>
      <c r="AY135" s="15" t="s">
        <v>118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5" t="s">
        <v>80</v>
      </c>
      <c r="BK135" s="144">
        <f>ROUND(I135*H135,2)</f>
        <v>0</v>
      </c>
      <c r="BL135" s="15" t="s">
        <v>119</v>
      </c>
      <c r="BM135" s="143" t="s">
        <v>604</v>
      </c>
    </row>
    <row r="136" spans="1:65" s="2" customFormat="1" ht="19.5">
      <c r="A136" s="30"/>
      <c r="B136" s="31"/>
      <c r="C136" s="30"/>
      <c r="D136" s="145" t="s">
        <v>121</v>
      </c>
      <c r="E136" s="30"/>
      <c r="F136" s="146" t="s">
        <v>602</v>
      </c>
      <c r="G136" s="30"/>
      <c r="H136" s="30"/>
      <c r="I136" s="147"/>
      <c r="J136" s="30"/>
      <c r="K136" s="30"/>
      <c r="L136" s="31"/>
      <c r="M136" s="148"/>
      <c r="N136" s="149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5" t="s">
        <v>121</v>
      </c>
      <c r="AU136" s="15" t="s">
        <v>80</v>
      </c>
    </row>
    <row r="137" spans="1:65" s="12" customFormat="1">
      <c r="B137" s="150"/>
      <c r="D137" s="145" t="s">
        <v>122</v>
      </c>
      <c r="E137" s="151" t="s">
        <v>1</v>
      </c>
      <c r="F137" s="152" t="s">
        <v>605</v>
      </c>
      <c r="H137" s="153">
        <v>400</v>
      </c>
      <c r="I137" s="154"/>
      <c r="L137" s="150"/>
      <c r="M137" s="186"/>
      <c r="N137" s="187"/>
      <c r="O137" s="187"/>
      <c r="P137" s="187"/>
      <c r="Q137" s="187"/>
      <c r="R137" s="187"/>
      <c r="S137" s="187"/>
      <c r="T137" s="188"/>
      <c r="AT137" s="151" t="s">
        <v>122</v>
      </c>
      <c r="AU137" s="151" t="s">
        <v>80</v>
      </c>
      <c r="AV137" s="12" t="s">
        <v>82</v>
      </c>
      <c r="AW137" s="12" t="s">
        <v>29</v>
      </c>
      <c r="AX137" s="12" t="s">
        <v>80</v>
      </c>
      <c r="AY137" s="151" t="s">
        <v>118</v>
      </c>
    </row>
    <row r="138" spans="1:65" s="2" customFormat="1" ht="6.95" customHeight="1">
      <c r="A138" s="30"/>
      <c r="B138" s="45"/>
      <c r="C138" s="46"/>
      <c r="D138" s="46"/>
      <c r="E138" s="46"/>
      <c r="F138" s="46"/>
      <c r="G138" s="46"/>
      <c r="H138" s="46"/>
      <c r="I138" s="46"/>
      <c r="J138" s="46"/>
      <c r="K138" s="46"/>
      <c r="L138" s="31"/>
      <c r="M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</sheetData>
  <autoFilter ref="C116:K13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topLeftCell="A110" workbookViewId="0">
      <selection activeCell="L115" sqref="L1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88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89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trati v úseku Olomouc - Moravský Beroun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1" t="s">
        <v>606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20"/>
      <c r="G18" s="220"/>
      <c r="H18" s="220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24" t="s">
        <v>1</v>
      </c>
      <c r="F27" s="224"/>
      <c r="G27" s="224"/>
      <c r="H27" s="2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ROUND(J116, 2)</f>
        <v>4536780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ROUND((SUM(BE116:BE157)),  2)</f>
        <v>4536780</v>
      </c>
      <c r="G33" s="30"/>
      <c r="H33" s="30"/>
      <c r="I33" s="98">
        <v>0.21</v>
      </c>
      <c r="J33" s="97">
        <f>ROUND(((SUM(BE116:BE157))*I33),  2)</f>
        <v>952723.8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ROUND((SUM(BF116:BF157)),  2)</f>
        <v>0</v>
      </c>
      <c r="G34" s="30"/>
      <c r="H34" s="30"/>
      <c r="I34" s="98">
        <v>0.15</v>
      </c>
      <c r="J34" s="97">
        <f>ROUND(((SUM(BF116:BF157))*I34),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ROUND((SUM(BG116:BG157)),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ROUND((SUM(BH116:BH157)),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ROUND((SUM(BI116:BI157)),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5489503.7999999998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trati v úseku Olomouc - Moravský Beroun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1" t="str">
        <f>E9</f>
        <v>SO 03 - Materiál dodávaný objednatelem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93</v>
      </c>
      <c r="D94" s="99"/>
      <c r="E94" s="99"/>
      <c r="F94" s="99"/>
      <c r="G94" s="99"/>
      <c r="H94" s="99"/>
      <c r="I94" s="99"/>
      <c r="J94" s="108" t="s">
        <v>94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95</v>
      </c>
      <c r="D96" s="30"/>
      <c r="E96" s="30"/>
      <c r="F96" s="30"/>
      <c r="G96" s="30"/>
      <c r="H96" s="30"/>
      <c r="I96" s="30"/>
      <c r="J96" s="69">
        <f>J116</f>
        <v>4536780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96</v>
      </c>
    </row>
    <row r="97" spans="1:31" s="2" customFormat="1" ht="21.7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6.95" customHeight="1">
      <c r="A98" s="30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6.95" customHeight="1">
      <c r="A102" s="30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4.95" customHeight="1">
      <c r="A103" s="30"/>
      <c r="B103" s="31"/>
      <c r="C103" s="19" t="s">
        <v>100</v>
      </c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6.5" customHeight="1">
      <c r="A106" s="30"/>
      <c r="B106" s="31"/>
      <c r="C106" s="30"/>
      <c r="D106" s="30"/>
      <c r="E106" s="229" t="str">
        <f>E7</f>
        <v>Oprava trati v úseku Olomouc - Moravský Beroun</v>
      </c>
      <c r="F106" s="230"/>
      <c r="G106" s="230"/>
      <c r="H106" s="2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90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01" t="str">
        <f>E9</f>
        <v>SO 03 - Materiál dodávaný objednatelem</v>
      </c>
      <c r="F108" s="228"/>
      <c r="G108" s="228"/>
      <c r="H108" s="228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20</v>
      </c>
      <c r="D110" s="30"/>
      <c r="E110" s="30"/>
      <c r="F110" s="23" t="str">
        <f>F12</f>
        <v xml:space="preserve"> </v>
      </c>
      <c r="G110" s="30"/>
      <c r="H110" s="30"/>
      <c r="I110" s="25" t="s">
        <v>22</v>
      </c>
      <c r="J110" s="53">
        <f>IF(J12="","",J12)</f>
        <v>0</v>
      </c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23</v>
      </c>
      <c r="D112" s="30"/>
      <c r="E112" s="30"/>
      <c r="F112" s="23" t="str">
        <f>E15</f>
        <v xml:space="preserve"> </v>
      </c>
      <c r="G112" s="30"/>
      <c r="H112" s="30"/>
      <c r="I112" s="25" t="s">
        <v>28</v>
      </c>
      <c r="J112" s="28" t="str">
        <f>E21</f>
        <v xml:space="preserve"> 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26</v>
      </c>
      <c r="D113" s="30"/>
      <c r="E113" s="30"/>
      <c r="F113" s="23" t="str">
        <f>IF(E18="","",E18)</f>
        <v>Vyplň údaj</v>
      </c>
      <c r="G113" s="30"/>
      <c r="H113" s="30"/>
      <c r="I113" s="25" t="s">
        <v>30</v>
      </c>
      <c r="J113" s="28" t="str">
        <f>E24</f>
        <v xml:space="preserve"> 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0.3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1" customFormat="1" ht="29.25" customHeight="1">
      <c r="A115" s="118"/>
      <c r="B115" s="119"/>
      <c r="C115" s="120" t="s">
        <v>101</v>
      </c>
      <c r="D115" s="121" t="s">
        <v>57</v>
      </c>
      <c r="E115" s="121" t="s">
        <v>53</v>
      </c>
      <c r="F115" s="121" t="s">
        <v>54</v>
      </c>
      <c r="G115" s="121" t="s">
        <v>102</v>
      </c>
      <c r="H115" s="121" t="s">
        <v>103</v>
      </c>
      <c r="I115" s="121" t="s">
        <v>104</v>
      </c>
      <c r="J115" s="122" t="s">
        <v>94</v>
      </c>
      <c r="K115" s="123" t="s">
        <v>105</v>
      </c>
      <c r="L115" s="124"/>
      <c r="M115" s="60" t="s">
        <v>1</v>
      </c>
      <c r="N115" s="61" t="s">
        <v>36</v>
      </c>
      <c r="O115" s="61" t="s">
        <v>106</v>
      </c>
      <c r="P115" s="61" t="s">
        <v>107</v>
      </c>
      <c r="Q115" s="61" t="s">
        <v>108</v>
      </c>
      <c r="R115" s="61" t="s">
        <v>109</v>
      </c>
      <c r="S115" s="61" t="s">
        <v>110</v>
      </c>
      <c r="T115" s="62" t="s">
        <v>111</v>
      </c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</row>
    <row r="116" spans="1:65" s="2" customFormat="1" ht="22.9" customHeight="1">
      <c r="A116" s="30"/>
      <c r="B116" s="31"/>
      <c r="C116" s="67" t="s">
        <v>112</v>
      </c>
      <c r="D116" s="30"/>
      <c r="E116" s="30"/>
      <c r="F116" s="30"/>
      <c r="G116" s="30"/>
      <c r="H116" s="30"/>
      <c r="I116" s="30"/>
      <c r="J116" s="125">
        <f>BK116</f>
        <v>4536780</v>
      </c>
      <c r="K116" s="30"/>
      <c r="L116" s="31"/>
      <c r="M116" s="63"/>
      <c r="N116" s="54"/>
      <c r="O116" s="64"/>
      <c r="P116" s="126">
        <f>SUM(P117:P157)</f>
        <v>0</v>
      </c>
      <c r="Q116" s="64"/>
      <c r="R116" s="126">
        <f>SUM(R117:R157)</f>
        <v>352.30189999999999</v>
      </c>
      <c r="S116" s="64"/>
      <c r="T116" s="127">
        <f>SUM(T117:T157)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5" t="s">
        <v>71</v>
      </c>
      <c r="AU116" s="15" t="s">
        <v>96</v>
      </c>
      <c r="BK116" s="128">
        <f>SUM(BK117:BK157)</f>
        <v>4536780</v>
      </c>
    </row>
    <row r="117" spans="1:65" s="2" customFormat="1" ht="14.45" customHeight="1">
      <c r="A117" s="30"/>
      <c r="B117" s="129"/>
      <c r="C117" s="130" t="s">
        <v>80</v>
      </c>
      <c r="D117" s="130" t="s">
        <v>113</v>
      </c>
      <c r="E117" s="131" t="s">
        <v>607</v>
      </c>
      <c r="F117" s="132" t="s">
        <v>608</v>
      </c>
      <c r="G117" s="133" t="s">
        <v>142</v>
      </c>
      <c r="H117" s="134">
        <v>1150</v>
      </c>
      <c r="I117" s="135">
        <v>80</v>
      </c>
      <c r="J117" s="136">
        <f>ROUND(I117*H117,2)</f>
        <v>92000</v>
      </c>
      <c r="K117" s="137"/>
      <c r="L117" s="138"/>
      <c r="M117" s="139" t="s">
        <v>1</v>
      </c>
      <c r="N117" s="140" t="s">
        <v>37</v>
      </c>
      <c r="O117" s="56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43" t="s">
        <v>117</v>
      </c>
      <c r="AT117" s="143" t="s">
        <v>113</v>
      </c>
      <c r="AU117" s="143" t="s">
        <v>72</v>
      </c>
      <c r="AY117" s="15" t="s">
        <v>118</v>
      </c>
      <c r="BE117" s="144">
        <f>IF(N117="základní",J117,0)</f>
        <v>92000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5" t="s">
        <v>80</v>
      </c>
      <c r="BK117" s="144">
        <f>ROUND(I117*H117,2)</f>
        <v>92000</v>
      </c>
      <c r="BL117" s="15" t="s">
        <v>119</v>
      </c>
      <c r="BM117" s="143" t="s">
        <v>609</v>
      </c>
    </row>
    <row r="118" spans="1:65" s="2" customFormat="1">
      <c r="A118" s="30"/>
      <c r="B118" s="31"/>
      <c r="C118" s="30"/>
      <c r="D118" s="145" t="s">
        <v>121</v>
      </c>
      <c r="E118" s="30"/>
      <c r="F118" s="146" t="s">
        <v>608</v>
      </c>
      <c r="G118" s="30"/>
      <c r="H118" s="30"/>
      <c r="I118" s="147"/>
      <c r="J118" s="30"/>
      <c r="K118" s="30"/>
      <c r="L118" s="31"/>
      <c r="M118" s="148"/>
      <c r="N118" s="149"/>
      <c r="O118" s="56"/>
      <c r="P118" s="56"/>
      <c r="Q118" s="56"/>
      <c r="R118" s="56"/>
      <c r="S118" s="56"/>
      <c r="T118" s="57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121</v>
      </c>
      <c r="AU118" s="15" t="s">
        <v>72</v>
      </c>
    </row>
    <row r="119" spans="1:65" s="12" customFormat="1">
      <c r="B119" s="150"/>
      <c r="D119" s="145" t="s">
        <v>122</v>
      </c>
      <c r="E119" s="151" t="s">
        <v>1</v>
      </c>
      <c r="F119" s="152" t="s">
        <v>610</v>
      </c>
      <c r="H119" s="153">
        <v>1150</v>
      </c>
      <c r="I119" s="154"/>
      <c r="L119" s="150"/>
      <c r="M119" s="155"/>
      <c r="N119" s="156"/>
      <c r="O119" s="156"/>
      <c r="P119" s="156"/>
      <c r="Q119" s="156"/>
      <c r="R119" s="156"/>
      <c r="S119" s="156"/>
      <c r="T119" s="157"/>
      <c r="AT119" s="151" t="s">
        <v>122</v>
      </c>
      <c r="AU119" s="151" t="s">
        <v>72</v>
      </c>
      <c r="AV119" s="12" t="s">
        <v>82</v>
      </c>
      <c r="AW119" s="12" t="s">
        <v>29</v>
      </c>
      <c r="AX119" s="12" t="s">
        <v>80</v>
      </c>
      <c r="AY119" s="151" t="s">
        <v>118</v>
      </c>
    </row>
    <row r="120" spans="1:65" s="2" customFormat="1" ht="14.45" customHeight="1">
      <c r="A120" s="30"/>
      <c r="B120" s="129"/>
      <c r="C120" s="130" t="s">
        <v>82</v>
      </c>
      <c r="D120" s="130" t="s">
        <v>113</v>
      </c>
      <c r="E120" s="131" t="s">
        <v>611</v>
      </c>
      <c r="F120" s="132" t="s">
        <v>612</v>
      </c>
      <c r="G120" s="133" t="s">
        <v>142</v>
      </c>
      <c r="H120" s="134">
        <v>280</v>
      </c>
      <c r="I120" s="135">
        <v>19</v>
      </c>
      <c r="J120" s="136">
        <f>ROUND(I120*H120,2)</f>
        <v>5320</v>
      </c>
      <c r="K120" s="137"/>
      <c r="L120" s="138"/>
      <c r="M120" s="139" t="s">
        <v>1</v>
      </c>
      <c r="N120" s="140" t="s">
        <v>37</v>
      </c>
      <c r="O120" s="56"/>
      <c r="P120" s="141">
        <f>O120*H120</f>
        <v>0</v>
      </c>
      <c r="Q120" s="141">
        <v>8.0000000000000007E-5</v>
      </c>
      <c r="R120" s="141">
        <f>Q120*H120</f>
        <v>2.2400000000000003E-2</v>
      </c>
      <c r="S120" s="141">
        <v>0</v>
      </c>
      <c r="T120" s="142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3" t="s">
        <v>117</v>
      </c>
      <c r="AT120" s="143" t="s">
        <v>113</v>
      </c>
      <c r="AU120" s="143" t="s">
        <v>72</v>
      </c>
      <c r="AY120" s="15" t="s">
        <v>118</v>
      </c>
      <c r="BE120" s="144">
        <f>IF(N120="základní",J120,0)</f>
        <v>5320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5" t="s">
        <v>80</v>
      </c>
      <c r="BK120" s="144">
        <f>ROUND(I120*H120,2)</f>
        <v>5320</v>
      </c>
      <c r="BL120" s="15" t="s">
        <v>119</v>
      </c>
      <c r="BM120" s="143" t="s">
        <v>613</v>
      </c>
    </row>
    <row r="121" spans="1:65" s="2" customFormat="1">
      <c r="A121" s="30"/>
      <c r="B121" s="31"/>
      <c r="C121" s="30"/>
      <c r="D121" s="145" t="s">
        <v>121</v>
      </c>
      <c r="E121" s="30"/>
      <c r="F121" s="146" t="s">
        <v>612</v>
      </c>
      <c r="G121" s="30"/>
      <c r="H121" s="30"/>
      <c r="I121" s="147"/>
      <c r="J121" s="30"/>
      <c r="K121" s="30"/>
      <c r="L121" s="31"/>
      <c r="M121" s="148"/>
      <c r="N121" s="149"/>
      <c r="O121" s="56"/>
      <c r="P121" s="56"/>
      <c r="Q121" s="56"/>
      <c r="R121" s="56"/>
      <c r="S121" s="56"/>
      <c r="T121" s="57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121</v>
      </c>
      <c r="AU121" s="15" t="s">
        <v>72</v>
      </c>
    </row>
    <row r="122" spans="1:65" s="2" customFormat="1" ht="14.45" customHeight="1">
      <c r="A122" s="30"/>
      <c r="B122" s="129"/>
      <c r="C122" s="130" t="s">
        <v>129</v>
      </c>
      <c r="D122" s="130" t="s">
        <v>113</v>
      </c>
      <c r="E122" s="131" t="s">
        <v>614</v>
      </c>
      <c r="F122" s="132" t="s">
        <v>615</v>
      </c>
      <c r="G122" s="133" t="s">
        <v>142</v>
      </c>
      <c r="H122" s="134">
        <v>320</v>
      </c>
      <c r="I122" s="135">
        <v>36.5</v>
      </c>
      <c r="J122" s="136">
        <f>ROUND(I122*H122,2)</f>
        <v>11680</v>
      </c>
      <c r="K122" s="137"/>
      <c r="L122" s="138"/>
      <c r="M122" s="139" t="s">
        <v>1</v>
      </c>
      <c r="N122" s="140" t="s">
        <v>37</v>
      </c>
      <c r="O122" s="56"/>
      <c r="P122" s="141">
        <f>O122*H122</f>
        <v>0</v>
      </c>
      <c r="Q122" s="141">
        <v>5.6999999999999998E-4</v>
      </c>
      <c r="R122" s="141">
        <f>Q122*H122</f>
        <v>0.18240000000000001</v>
      </c>
      <c r="S122" s="141">
        <v>0</v>
      </c>
      <c r="T122" s="142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3" t="s">
        <v>117</v>
      </c>
      <c r="AT122" s="143" t="s">
        <v>113</v>
      </c>
      <c r="AU122" s="143" t="s">
        <v>72</v>
      </c>
      <c r="AY122" s="15" t="s">
        <v>118</v>
      </c>
      <c r="BE122" s="144">
        <f>IF(N122="základní",J122,0)</f>
        <v>11680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5" t="s">
        <v>80</v>
      </c>
      <c r="BK122" s="144">
        <f>ROUND(I122*H122,2)</f>
        <v>11680</v>
      </c>
      <c r="BL122" s="15" t="s">
        <v>119</v>
      </c>
      <c r="BM122" s="143" t="s">
        <v>616</v>
      </c>
    </row>
    <row r="123" spans="1:65" s="2" customFormat="1">
      <c r="A123" s="30"/>
      <c r="B123" s="31"/>
      <c r="C123" s="30"/>
      <c r="D123" s="145" t="s">
        <v>121</v>
      </c>
      <c r="E123" s="30"/>
      <c r="F123" s="146" t="s">
        <v>615</v>
      </c>
      <c r="G123" s="30"/>
      <c r="H123" s="30"/>
      <c r="I123" s="147"/>
      <c r="J123" s="30"/>
      <c r="K123" s="30"/>
      <c r="L123" s="31"/>
      <c r="M123" s="148"/>
      <c r="N123" s="149"/>
      <c r="O123" s="56"/>
      <c r="P123" s="56"/>
      <c r="Q123" s="56"/>
      <c r="R123" s="56"/>
      <c r="S123" s="56"/>
      <c r="T123" s="57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121</v>
      </c>
      <c r="AU123" s="15" t="s">
        <v>72</v>
      </c>
    </row>
    <row r="124" spans="1:65" s="2" customFormat="1" ht="14.45" customHeight="1">
      <c r="A124" s="30"/>
      <c r="B124" s="129"/>
      <c r="C124" s="130" t="s">
        <v>119</v>
      </c>
      <c r="D124" s="130" t="s">
        <v>113</v>
      </c>
      <c r="E124" s="131" t="s">
        <v>617</v>
      </c>
      <c r="F124" s="132" t="s">
        <v>618</v>
      </c>
      <c r="G124" s="133" t="s">
        <v>126</v>
      </c>
      <c r="H124" s="134">
        <v>10</v>
      </c>
      <c r="I124" s="135">
        <v>24500</v>
      </c>
      <c r="J124" s="136">
        <f>ROUND(I124*H124,2)</f>
        <v>245000</v>
      </c>
      <c r="K124" s="137"/>
      <c r="L124" s="138"/>
      <c r="M124" s="139" t="s">
        <v>1</v>
      </c>
      <c r="N124" s="140" t="s">
        <v>37</v>
      </c>
      <c r="O124" s="56"/>
      <c r="P124" s="141">
        <f>O124*H124</f>
        <v>0</v>
      </c>
      <c r="Q124" s="141">
        <v>0.95499999999999996</v>
      </c>
      <c r="R124" s="141">
        <f>Q124*H124</f>
        <v>9.5499999999999989</v>
      </c>
      <c r="S124" s="141">
        <v>0</v>
      </c>
      <c r="T124" s="142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43" t="s">
        <v>117</v>
      </c>
      <c r="AT124" s="143" t="s">
        <v>113</v>
      </c>
      <c r="AU124" s="143" t="s">
        <v>72</v>
      </c>
      <c r="AY124" s="15" t="s">
        <v>118</v>
      </c>
      <c r="BE124" s="144">
        <f>IF(N124="základní",J124,0)</f>
        <v>245000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5" t="s">
        <v>80</v>
      </c>
      <c r="BK124" s="144">
        <f>ROUND(I124*H124,2)</f>
        <v>245000</v>
      </c>
      <c r="BL124" s="15" t="s">
        <v>119</v>
      </c>
      <c r="BM124" s="143" t="s">
        <v>619</v>
      </c>
    </row>
    <row r="125" spans="1:65" s="2" customFormat="1">
      <c r="A125" s="30"/>
      <c r="B125" s="31"/>
      <c r="C125" s="30"/>
      <c r="D125" s="145" t="s">
        <v>121</v>
      </c>
      <c r="E125" s="30"/>
      <c r="F125" s="146" t="s">
        <v>618</v>
      </c>
      <c r="G125" s="30"/>
      <c r="H125" s="30"/>
      <c r="I125" s="147"/>
      <c r="J125" s="30"/>
      <c r="K125" s="30"/>
      <c r="L125" s="31"/>
      <c r="M125" s="148"/>
      <c r="N125" s="149"/>
      <c r="O125" s="56"/>
      <c r="P125" s="56"/>
      <c r="Q125" s="56"/>
      <c r="R125" s="56"/>
      <c r="S125" s="56"/>
      <c r="T125" s="57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5" t="s">
        <v>121</v>
      </c>
      <c r="AU125" s="15" t="s">
        <v>72</v>
      </c>
    </row>
    <row r="126" spans="1:65" s="2" customFormat="1" ht="14.45" customHeight="1">
      <c r="A126" s="30"/>
      <c r="B126" s="129"/>
      <c r="C126" s="130" t="s">
        <v>139</v>
      </c>
      <c r="D126" s="130" t="s">
        <v>113</v>
      </c>
      <c r="E126" s="131" t="s">
        <v>620</v>
      </c>
      <c r="F126" s="132" t="s">
        <v>621</v>
      </c>
      <c r="G126" s="133" t="s">
        <v>136</v>
      </c>
      <c r="H126" s="134">
        <v>1460</v>
      </c>
      <c r="I126" s="135">
        <v>110</v>
      </c>
      <c r="J126" s="136">
        <f>ROUND(I126*H126,2)</f>
        <v>160600</v>
      </c>
      <c r="K126" s="137"/>
      <c r="L126" s="138"/>
      <c r="M126" s="139" t="s">
        <v>1</v>
      </c>
      <c r="N126" s="140" t="s">
        <v>37</v>
      </c>
      <c r="O126" s="56"/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3" t="s">
        <v>117</v>
      </c>
      <c r="AT126" s="143" t="s">
        <v>113</v>
      </c>
      <c r="AU126" s="143" t="s">
        <v>72</v>
      </c>
      <c r="AY126" s="15" t="s">
        <v>118</v>
      </c>
      <c r="BE126" s="144">
        <f>IF(N126="základní",J126,0)</f>
        <v>160600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80</v>
      </c>
      <c r="BK126" s="144">
        <f>ROUND(I126*H126,2)</f>
        <v>160600</v>
      </c>
      <c r="BL126" s="15" t="s">
        <v>119</v>
      </c>
      <c r="BM126" s="143" t="s">
        <v>622</v>
      </c>
    </row>
    <row r="127" spans="1:65" s="2" customFormat="1">
      <c r="A127" s="30"/>
      <c r="B127" s="31"/>
      <c r="C127" s="30"/>
      <c r="D127" s="145" t="s">
        <v>121</v>
      </c>
      <c r="E127" s="30"/>
      <c r="F127" s="146" t="s">
        <v>621</v>
      </c>
      <c r="G127" s="30"/>
      <c r="H127" s="30"/>
      <c r="I127" s="147"/>
      <c r="J127" s="30"/>
      <c r="K127" s="30"/>
      <c r="L127" s="31"/>
      <c r="M127" s="148"/>
      <c r="N127" s="149"/>
      <c r="O127" s="56"/>
      <c r="P127" s="56"/>
      <c r="Q127" s="56"/>
      <c r="R127" s="56"/>
      <c r="S127" s="56"/>
      <c r="T127" s="57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5" t="s">
        <v>121</v>
      </c>
      <c r="AU127" s="15" t="s">
        <v>72</v>
      </c>
    </row>
    <row r="128" spans="1:65" s="12" customFormat="1">
      <c r="B128" s="150"/>
      <c r="D128" s="145" t="s">
        <v>122</v>
      </c>
      <c r="E128" s="151" t="s">
        <v>1</v>
      </c>
      <c r="F128" s="152" t="s">
        <v>623</v>
      </c>
      <c r="H128" s="153">
        <v>1460</v>
      </c>
      <c r="I128" s="154"/>
      <c r="L128" s="150"/>
      <c r="M128" s="155"/>
      <c r="N128" s="156"/>
      <c r="O128" s="156"/>
      <c r="P128" s="156"/>
      <c r="Q128" s="156"/>
      <c r="R128" s="156"/>
      <c r="S128" s="156"/>
      <c r="T128" s="157"/>
      <c r="AT128" s="151" t="s">
        <v>122</v>
      </c>
      <c r="AU128" s="151" t="s">
        <v>72</v>
      </c>
      <c r="AV128" s="12" t="s">
        <v>82</v>
      </c>
      <c r="AW128" s="12" t="s">
        <v>29</v>
      </c>
      <c r="AX128" s="12" t="s">
        <v>80</v>
      </c>
      <c r="AY128" s="151" t="s">
        <v>118</v>
      </c>
    </row>
    <row r="129" spans="1:65" s="2" customFormat="1" ht="14.45" customHeight="1">
      <c r="A129" s="30"/>
      <c r="B129" s="129"/>
      <c r="C129" s="130" t="s">
        <v>144</v>
      </c>
      <c r="D129" s="130" t="s">
        <v>113</v>
      </c>
      <c r="E129" s="131" t="s">
        <v>624</v>
      </c>
      <c r="F129" s="132" t="s">
        <v>625</v>
      </c>
      <c r="G129" s="133" t="s">
        <v>142</v>
      </c>
      <c r="H129" s="134">
        <v>4800</v>
      </c>
      <c r="I129" s="135">
        <v>30.1</v>
      </c>
      <c r="J129" s="136">
        <f>ROUND(I129*H129,2)</f>
        <v>144480</v>
      </c>
      <c r="K129" s="137"/>
      <c r="L129" s="138"/>
      <c r="M129" s="139" t="s">
        <v>1</v>
      </c>
      <c r="N129" s="140" t="s">
        <v>37</v>
      </c>
      <c r="O129" s="56"/>
      <c r="P129" s="141">
        <f>O129*H129</f>
        <v>0</v>
      </c>
      <c r="Q129" s="141">
        <v>6.9999999999999994E-5</v>
      </c>
      <c r="R129" s="141">
        <f>Q129*H129</f>
        <v>0.33599999999999997</v>
      </c>
      <c r="S129" s="141">
        <v>0</v>
      </c>
      <c r="T129" s="14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3" t="s">
        <v>117</v>
      </c>
      <c r="AT129" s="143" t="s">
        <v>113</v>
      </c>
      <c r="AU129" s="143" t="s">
        <v>72</v>
      </c>
      <c r="AY129" s="15" t="s">
        <v>118</v>
      </c>
      <c r="BE129" s="144">
        <f>IF(N129="základní",J129,0)</f>
        <v>144480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80</v>
      </c>
      <c r="BK129" s="144">
        <f>ROUND(I129*H129,2)</f>
        <v>144480</v>
      </c>
      <c r="BL129" s="15" t="s">
        <v>119</v>
      </c>
      <c r="BM129" s="143" t="s">
        <v>626</v>
      </c>
    </row>
    <row r="130" spans="1:65" s="2" customFormat="1">
      <c r="A130" s="30"/>
      <c r="B130" s="31"/>
      <c r="C130" s="30"/>
      <c r="D130" s="145" t="s">
        <v>121</v>
      </c>
      <c r="E130" s="30"/>
      <c r="F130" s="146" t="s">
        <v>625</v>
      </c>
      <c r="G130" s="30"/>
      <c r="H130" s="30"/>
      <c r="I130" s="147"/>
      <c r="J130" s="30"/>
      <c r="K130" s="30"/>
      <c r="L130" s="31"/>
      <c r="M130" s="148"/>
      <c r="N130" s="149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121</v>
      </c>
      <c r="AU130" s="15" t="s">
        <v>72</v>
      </c>
    </row>
    <row r="131" spans="1:65" s="12" customFormat="1">
      <c r="B131" s="150"/>
      <c r="D131" s="145" t="s">
        <v>122</v>
      </c>
      <c r="E131" s="151" t="s">
        <v>1</v>
      </c>
      <c r="F131" s="152" t="s">
        <v>309</v>
      </c>
      <c r="H131" s="153">
        <v>4800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1" t="s">
        <v>122</v>
      </c>
      <c r="AU131" s="151" t="s">
        <v>72</v>
      </c>
      <c r="AV131" s="12" t="s">
        <v>82</v>
      </c>
      <c r="AW131" s="12" t="s">
        <v>29</v>
      </c>
      <c r="AX131" s="12" t="s">
        <v>80</v>
      </c>
      <c r="AY131" s="151" t="s">
        <v>118</v>
      </c>
    </row>
    <row r="132" spans="1:65" s="2" customFormat="1" ht="14.45" customHeight="1">
      <c r="A132" s="30"/>
      <c r="B132" s="129"/>
      <c r="C132" s="130" t="s">
        <v>148</v>
      </c>
      <c r="D132" s="130" t="s">
        <v>113</v>
      </c>
      <c r="E132" s="131" t="s">
        <v>627</v>
      </c>
      <c r="F132" s="132" t="s">
        <v>628</v>
      </c>
      <c r="G132" s="133" t="s">
        <v>142</v>
      </c>
      <c r="H132" s="134">
        <v>4800</v>
      </c>
      <c r="I132" s="135">
        <v>30.3</v>
      </c>
      <c r="J132" s="136">
        <f>ROUND(I132*H132,2)</f>
        <v>145440</v>
      </c>
      <c r="K132" s="137"/>
      <c r="L132" s="138"/>
      <c r="M132" s="139" t="s">
        <v>1</v>
      </c>
      <c r="N132" s="140" t="s">
        <v>37</v>
      </c>
      <c r="O132" s="56"/>
      <c r="P132" s="141">
        <f>O132*H132</f>
        <v>0</v>
      </c>
      <c r="Q132" s="141">
        <v>4.8999999999999998E-4</v>
      </c>
      <c r="R132" s="141">
        <f>Q132*H132</f>
        <v>2.3519999999999999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117</v>
      </c>
      <c r="AT132" s="143" t="s">
        <v>113</v>
      </c>
      <c r="AU132" s="143" t="s">
        <v>72</v>
      </c>
      <c r="AY132" s="15" t="s">
        <v>118</v>
      </c>
      <c r="BE132" s="144">
        <f>IF(N132="základní",J132,0)</f>
        <v>145440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145440</v>
      </c>
      <c r="BL132" s="15" t="s">
        <v>119</v>
      </c>
      <c r="BM132" s="143" t="s">
        <v>629</v>
      </c>
    </row>
    <row r="133" spans="1:65" s="2" customFormat="1">
      <c r="A133" s="30"/>
      <c r="B133" s="31"/>
      <c r="C133" s="30"/>
      <c r="D133" s="145" t="s">
        <v>121</v>
      </c>
      <c r="E133" s="30"/>
      <c r="F133" s="146" t="s">
        <v>628</v>
      </c>
      <c r="G133" s="30"/>
      <c r="H133" s="30"/>
      <c r="I133" s="147"/>
      <c r="J133" s="30"/>
      <c r="K133" s="30"/>
      <c r="L133" s="31"/>
      <c r="M133" s="148"/>
      <c r="N133" s="14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121</v>
      </c>
      <c r="AU133" s="15" t="s">
        <v>72</v>
      </c>
    </row>
    <row r="134" spans="1:65" s="2" customFormat="1" ht="14.45" customHeight="1">
      <c r="A134" s="30"/>
      <c r="B134" s="129"/>
      <c r="C134" s="130" t="s">
        <v>117</v>
      </c>
      <c r="D134" s="130" t="s">
        <v>113</v>
      </c>
      <c r="E134" s="131" t="s">
        <v>630</v>
      </c>
      <c r="F134" s="132" t="s">
        <v>631</v>
      </c>
      <c r="G134" s="133" t="s">
        <v>142</v>
      </c>
      <c r="H134" s="134">
        <v>4800</v>
      </c>
      <c r="I134" s="135">
        <v>8.8000000000000007</v>
      </c>
      <c r="J134" s="136">
        <f>ROUND(I134*H134,2)</f>
        <v>42240</v>
      </c>
      <c r="K134" s="137"/>
      <c r="L134" s="138"/>
      <c r="M134" s="139" t="s">
        <v>1</v>
      </c>
      <c r="N134" s="140" t="s">
        <v>37</v>
      </c>
      <c r="O134" s="56"/>
      <c r="P134" s="141">
        <f>O134*H134</f>
        <v>0</v>
      </c>
      <c r="Q134" s="141">
        <v>1.4999999999999999E-4</v>
      </c>
      <c r="R134" s="141">
        <f>Q134*H134</f>
        <v>0.72</v>
      </c>
      <c r="S134" s="141">
        <v>0</v>
      </c>
      <c r="T134" s="14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117</v>
      </c>
      <c r="AT134" s="143" t="s">
        <v>113</v>
      </c>
      <c r="AU134" s="143" t="s">
        <v>72</v>
      </c>
      <c r="AY134" s="15" t="s">
        <v>118</v>
      </c>
      <c r="BE134" s="144">
        <f>IF(N134="základní",J134,0)</f>
        <v>42240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80</v>
      </c>
      <c r="BK134" s="144">
        <f>ROUND(I134*H134,2)</f>
        <v>42240</v>
      </c>
      <c r="BL134" s="15" t="s">
        <v>119</v>
      </c>
      <c r="BM134" s="143" t="s">
        <v>632</v>
      </c>
    </row>
    <row r="135" spans="1:65" s="2" customFormat="1">
      <c r="A135" s="30"/>
      <c r="B135" s="31"/>
      <c r="C135" s="30"/>
      <c r="D135" s="145" t="s">
        <v>121</v>
      </c>
      <c r="E135" s="30"/>
      <c r="F135" s="146" t="s">
        <v>631</v>
      </c>
      <c r="G135" s="30"/>
      <c r="H135" s="30"/>
      <c r="I135" s="147"/>
      <c r="J135" s="30"/>
      <c r="K135" s="30"/>
      <c r="L135" s="31"/>
      <c r="M135" s="148"/>
      <c r="N135" s="149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121</v>
      </c>
      <c r="AU135" s="15" t="s">
        <v>72</v>
      </c>
    </row>
    <row r="136" spans="1:65" s="2" customFormat="1" ht="14.45" customHeight="1">
      <c r="A136" s="30"/>
      <c r="B136" s="129"/>
      <c r="C136" s="130" t="s">
        <v>156</v>
      </c>
      <c r="D136" s="130" t="s">
        <v>113</v>
      </c>
      <c r="E136" s="131" t="s">
        <v>633</v>
      </c>
      <c r="F136" s="132" t="s">
        <v>634</v>
      </c>
      <c r="G136" s="133" t="s">
        <v>142</v>
      </c>
      <c r="H136" s="134">
        <v>2460</v>
      </c>
      <c r="I136" s="135">
        <v>38</v>
      </c>
      <c r="J136" s="136">
        <f>ROUND(I136*H136,2)</f>
        <v>93480</v>
      </c>
      <c r="K136" s="137"/>
      <c r="L136" s="138"/>
      <c r="M136" s="139" t="s">
        <v>1</v>
      </c>
      <c r="N136" s="140" t="s">
        <v>37</v>
      </c>
      <c r="O136" s="56"/>
      <c r="P136" s="141">
        <f>O136*H136</f>
        <v>0</v>
      </c>
      <c r="Q136" s="141">
        <v>1.8000000000000001E-4</v>
      </c>
      <c r="R136" s="141">
        <f>Q136*H136</f>
        <v>0.44280000000000003</v>
      </c>
      <c r="S136" s="141">
        <v>0</v>
      </c>
      <c r="T136" s="14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3" t="s">
        <v>117</v>
      </c>
      <c r="AT136" s="143" t="s">
        <v>113</v>
      </c>
      <c r="AU136" s="143" t="s">
        <v>72</v>
      </c>
      <c r="AY136" s="15" t="s">
        <v>118</v>
      </c>
      <c r="BE136" s="144">
        <f>IF(N136="základní",J136,0)</f>
        <v>93480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80</v>
      </c>
      <c r="BK136" s="144">
        <f>ROUND(I136*H136,2)</f>
        <v>93480</v>
      </c>
      <c r="BL136" s="15" t="s">
        <v>119</v>
      </c>
      <c r="BM136" s="143" t="s">
        <v>635</v>
      </c>
    </row>
    <row r="137" spans="1:65" s="2" customFormat="1">
      <c r="A137" s="30"/>
      <c r="B137" s="31"/>
      <c r="C137" s="30"/>
      <c r="D137" s="145" t="s">
        <v>121</v>
      </c>
      <c r="E137" s="30"/>
      <c r="F137" s="146" t="s">
        <v>634</v>
      </c>
      <c r="G137" s="30"/>
      <c r="H137" s="30"/>
      <c r="I137" s="147"/>
      <c r="J137" s="30"/>
      <c r="K137" s="30"/>
      <c r="L137" s="31"/>
      <c r="M137" s="148"/>
      <c r="N137" s="149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121</v>
      </c>
      <c r="AU137" s="15" t="s">
        <v>72</v>
      </c>
    </row>
    <row r="138" spans="1:65" s="12" customFormat="1">
      <c r="B138" s="150"/>
      <c r="D138" s="145" t="s">
        <v>122</v>
      </c>
      <c r="E138" s="151" t="s">
        <v>1</v>
      </c>
      <c r="F138" s="152" t="s">
        <v>636</v>
      </c>
      <c r="H138" s="153">
        <v>2460</v>
      </c>
      <c r="I138" s="154"/>
      <c r="L138" s="150"/>
      <c r="M138" s="155"/>
      <c r="N138" s="156"/>
      <c r="O138" s="156"/>
      <c r="P138" s="156"/>
      <c r="Q138" s="156"/>
      <c r="R138" s="156"/>
      <c r="S138" s="156"/>
      <c r="T138" s="157"/>
      <c r="AT138" s="151" t="s">
        <v>122</v>
      </c>
      <c r="AU138" s="151" t="s">
        <v>72</v>
      </c>
      <c r="AV138" s="12" t="s">
        <v>82</v>
      </c>
      <c r="AW138" s="12" t="s">
        <v>29</v>
      </c>
      <c r="AX138" s="12" t="s">
        <v>80</v>
      </c>
      <c r="AY138" s="151" t="s">
        <v>118</v>
      </c>
    </row>
    <row r="139" spans="1:65" s="2" customFormat="1" ht="14.45" customHeight="1">
      <c r="A139" s="30"/>
      <c r="B139" s="129"/>
      <c r="C139" s="130" t="s">
        <v>163</v>
      </c>
      <c r="D139" s="130" t="s">
        <v>113</v>
      </c>
      <c r="E139" s="131" t="s">
        <v>637</v>
      </c>
      <c r="F139" s="132" t="s">
        <v>638</v>
      </c>
      <c r="G139" s="133" t="s">
        <v>142</v>
      </c>
      <c r="H139" s="134">
        <v>1040</v>
      </c>
      <c r="I139" s="135">
        <v>1930</v>
      </c>
      <c r="J139" s="136">
        <f>ROUND(I139*H139,2)</f>
        <v>2007200</v>
      </c>
      <c r="K139" s="137"/>
      <c r="L139" s="138"/>
      <c r="M139" s="139" t="s">
        <v>1</v>
      </c>
      <c r="N139" s="140" t="s">
        <v>37</v>
      </c>
      <c r="O139" s="56"/>
      <c r="P139" s="141">
        <f>O139*H139</f>
        <v>0</v>
      </c>
      <c r="Q139" s="141">
        <v>0.252</v>
      </c>
      <c r="R139" s="141">
        <f>Q139*H139</f>
        <v>262.08</v>
      </c>
      <c r="S139" s="141">
        <v>0</v>
      </c>
      <c r="T139" s="142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3" t="s">
        <v>117</v>
      </c>
      <c r="AT139" s="143" t="s">
        <v>113</v>
      </c>
      <c r="AU139" s="143" t="s">
        <v>72</v>
      </c>
      <c r="AY139" s="15" t="s">
        <v>118</v>
      </c>
      <c r="BE139" s="144">
        <f>IF(N139="základní",J139,0)</f>
        <v>2007200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80</v>
      </c>
      <c r="BK139" s="144">
        <f>ROUND(I139*H139,2)</f>
        <v>2007200</v>
      </c>
      <c r="BL139" s="15" t="s">
        <v>119</v>
      </c>
      <c r="BM139" s="143" t="s">
        <v>639</v>
      </c>
    </row>
    <row r="140" spans="1:65" s="2" customFormat="1">
      <c r="A140" s="30"/>
      <c r="B140" s="31"/>
      <c r="C140" s="30"/>
      <c r="D140" s="145" t="s">
        <v>121</v>
      </c>
      <c r="E140" s="30"/>
      <c r="F140" s="146" t="s">
        <v>640</v>
      </c>
      <c r="G140" s="30"/>
      <c r="H140" s="30"/>
      <c r="I140" s="147"/>
      <c r="J140" s="30"/>
      <c r="K140" s="30"/>
      <c r="L140" s="31"/>
      <c r="M140" s="148"/>
      <c r="N140" s="149"/>
      <c r="O140" s="56"/>
      <c r="P140" s="56"/>
      <c r="Q140" s="56"/>
      <c r="R140" s="56"/>
      <c r="S140" s="56"/>
      <c r="T140" s="57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5" t="s">
        <v>121</v>
      </c>
      <c r="AU140" s="15" t="s">
        <v>72</v>
      </c>
    </row>
    <row r="141" spans="1:65" s="2" customFormat="1" ht="14.45" customHeight="1">
      <c r="A141" s="30"/>
      <c r="B141" s="129"/>
      <c r="C141" s="130" t="s">
        <v>171</v>
      </c>
      <c r="D141" s="130" t="s">
        <v>113</v>
      </c>
      <c r="E141" s="131" t="s">
        <v>641</v>
      </c>
      <c r="F141" s="132" t="s">
        <v>642</v>
      </c>
      <c r="G141" s="133" t="s">
        <v>142</v>
      </c>
      <c r="H141" s="134">
        <v>18</v>
      </c>
      <c r="I141" s="135">
        <v>72200</v>
      </c>
      <c r="J141" s="136">
        <f>ROUND(I141*H141,2)</f>
        <v>1299600</v>
      </c>
      <c r="K141" s="137"/>
      <c r="L141" s="138"/>
      <c r="M141" s="139" t="s">
        <v>1</v>
      </c>
      <c r="N141" s="140" t="s">
        <v>37</v>
      </c>
      <c r="O141" s="56"/>
      <c r="P141" s="141">
        <f>O141*H141</f>
        <v>0</v>
      </c>
      <c r="Q141" s="141">
        <v>3.70425</v>
      </c>
      <c r="R141" s="141">
        <f>Q141*H141</f>
        <v>66.676500000000004</v>
      </c>
      <c r="S141" s="141">
        <v>0</v>
      </c>
      <c r="T141" s="14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3" t="s">
        <v>117</v>
      </c>
      <c r="AT141" s="143" t="s">
        <v>113</v>
      </c>
      <c r="AU141" s="143" t="s">
        <v>72</v>
      </c>
      <c r="AY141" s="15" t="s">
        <v>118</v>
      </c>
      <c r="BE141" s="144">
        <f>IF(N141="základní",J141,0)</f>
        <v>1299600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80</v>
      </c>
      <c r="BK141" s="144">
        <f>ROUND(I141*H141,2)</f>
        <v>1299600</v>
      </c>
      <c r="BL141" s="15" t="s">
        <v>119</v>
      </c>
      <c r="BM141" s="143" t="s">
        <v>643</v>
      </c>
    </row>
    <row r="142" spans="1:65" s="2" customFormat="1">
      <c r="A142" s="30"/>
      <c r="B142" s="31"/>
      <c r="C142" s="30"/>
      <c r="D142" s="145" t="s">
        <v>121</v>
      </c>
      <c r="E142" s="30"/>
      <c r="F142" s="146" t="s">
        <v>642</v>
      </c>
      <c r="G142" s="30"/>
      <c r="H142" s="30"/>
      <c r="I142" s="147"/>
      <c r="J142" s="30"/>
      <c r="K142" s="30"/>
      <c r="L142" s="31"/>
      <c r="M142" s="148"/>
      <c r="N142" s="149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121</v>
      </c>
      <c r="AU142" s="15" t="s">
        <v>72</v>
      </c>
    </row>
    <row r="143" spans="1:65" s="2" customFormat="1" ht="14.45" customHeight="1">
      <c r="A143" s="30"/>
      <c r="B143" s="129"/>
      <c r="C143" s="130" t="s">
        <v>177</v>
      </c>
      <c r="D143" s="130" t="s">
        <v>113</v>
      </c>
      <c r="E143" s="131" t="s">
        <v>644</v>
      </c>
      <c r="F143" s="132" t="s">
        <v>645</v>
      </c>
      <c r="G143" s="133" t="s">
        <v>142</v>
      </c>
      <c r="H143" s="134">
        <v>100</v>
      </c>
      <c r="I143" s="135">
        <v>275</v>
      </c>
      <c r="J143" s="136">
        <f>ROUND(I143*H143,2)</f>
        <v>27500</v>
      </c>
      <c r="K143" s="137"/>
      <c r="L143" s="138"/>
      <c r="M143" s="139" t="s">
        <v>1</v>
      </c>
      <c r="N143" s="140" t="s">
        <v>37</v>
      </c>
      <c r="O143" s="56"/>
      <c r="P143" s="141">
        <f>O143*H143</f>
        <v>0</v>
      </c>
      <c r="Q143" s="141">
        <v>7.4200000000000004E-3</v>
      </c>
      <c r="R143" s="141">
        <f>Q143*H143</f>
        <v>0.74199999999999999</v>
      </c>
      <c r="S143" s="141">
        <v>0</v>
      </c>
      <c r="T143" s="14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3" t="s">
        <v>117</v>
      </c>
      <c r="AT143" s="143" t="s">
        <v>113</v>
      </c>
      <c r="AU143" s="143" t="s">
        <v>72</v>
      </c>
      <c r="AY143" s="15" t="s">
        <v>118</v>
      </c>
      <c r="BE143" s="144">
        <f>IF(N143="základní",J143,0)</f>
        <v>27500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80</v>
      </c>
      <c r="BK143" s="144">
        <f>ROUND(I143*H143,2)</f>
        <v>27500</v>
      </c>
      <c r="BL143" s="15" t="s">
        <v>119</v>
      </c>
      <c r="BM143" s="143" t="s">
        <v>646</v>
      </c>
    </row>
    <row r="144" spans="1:65" s="2" customFormat="1">
      <c r="A144" s="30"/>
      <c r="B144" s="31"/>
      <c r="C144" s="30"/>
      <c r="D144" s="145" t="s">
        <v>121</v>
      </c>
      <c r="E144" s="30"/>
      <c r="F144" s="146" t="s">
        <v>645</v>
      </c>
      <c r="G144" s="30"/>
      <c r="H144" s="30"/>
      <c r="I144" s="147"/>
      <c r="J144" s="30"/>
      <c r="K144" s="30"/>
      <c r="L144" s="31"/>
      <c r="M144" s="148"/>
      <c r="N144" s="149"/>
      <c r="O144" s="56"/>
      <c r="P144" s="56"/>
      <c r="Q144" s="56"/>
      <c r="R144" s="56"/>
      <c r="S144" s="56"/>
      <c r="T144" s="57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5" t="s">
        <v>121</v>
      </c>
      <c r="AU144" s="15" t="s">
        <v>72</v>
      </c>
    </row>
    <row r="145" spans="1:65" s="12" customFormat="1">
      <c r="B145" s="150"/>
      <c r="D145" s="145" t="s">
        <v>122</v>
      </c>
      <c r="E145" s="151" t="s">
        <v>1</v>
      </c>
      <c r="F145" s="152" t="s">
        <v>647</v>
      </c>
      <c r="H145" s="153">
        <v>100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1" t="s">
        <v>122</v>
      </c>
      <c r="AU145" s="151" t="s">
        <v>72</v>
      </c>
      <c r="AV145" s="12" t="s">
        <v>82</v>
      </c>
      <c r="AW145" s="12" t="s">
        <v>29</v>
      </c>
      <c r="AX145" s="12" t="s">
        <v>80</v>
      </c>
      <c r="AY145" s="151" t="s">
        <v>118</v>
      </c>
    </row>
    <row r="146" spans="1:65" s="2" customFormat="1" ht="14.45" customHeight="1">
      <c r="A146" s="30"/>
      <c r="B146" s="129"/>
      <c r="C146" s="130" t="s">
        <v>184</v>
      </c>
      <c r="D146" s="130" t="s">
        <v>113</v>
      </c>
      <c r="E146" s="131" t="s">
        <v>648</v>
      </c>
      <c r="F146" s="132" t="s">
        <v>649</v>
      </c>
      <c r="G146" s="133" t="s">
        <v>142</v>
      </c>
      <c r="H146" s="134">
        <v>800</v>
      </c>
      <c r="I146" s="135">
        <v>31.5</v>
      </c>
      <c r="J146" s="136">
        <f>ROUND(I146*H146,2)</f>
        <v>25200</v>
      </c>
      <c r="K146" s="137"/>
      <c r="L146" s="138"/>
      <c r="M146" s="139" t="s">
        <v>1</v>
      </c>
      <c r="N146" s="140" t="s">
        <v>37</v>
      </c>
      <c r="O146" s="56"/>
      <c r="P146" s="141">
        <f>O146*H146</f>
        <v>0</v>
      </c>
      <c r="Q146" s="141">
        <v>5.1999999999999995E-4</v>
      </c>
      <c r="R146" s="141">
        <f>Q146*H146</f>
        <v>0.41599999999999998</v>
      </c>
      <c r="S146" s="141">
        <v>0</v>
      </c>
      <c r="T146" s="14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3" t="s">
        <v>117</v>
      </c>
      <c r="AT146" s="143" t="s">
        <v>113</v>
      </c>
      <c r="AU146" s="143" t="s">
        <v>72</v>
      </c>
      <c r="AY146" s="15" t="s">
        <v>118</v>
      </c>
      <c r="BE146" s="144">
        <f>IF(N146="základní",J146,0)</f>
        <v>25200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80</v>
      </c>
      <c r="BK146" s="144">
        <f>ROUND(I146*H146,2)</f>
        <v>25200</v>
      </c>
      <c r="BL146" s="15" t="s">
        <v>119</v>
      </c>
      <c r="BM146" s="143" t="s">
        <v>650</v>
      </c>
    </row>
    <row r="147" spans="1:65" s="2" customFormat="1">
      <c r="A147" s="30"/>
      <c r="B147" s="31"/>
      <c r="C147" s="30"/>
      <c r="D147" s="145" t="s">
        <v>121</v>
      </c>
      <c r="E147" s="30"/>
      <c r="F147" s="146" t="s">
        <v>649</v>
      </c>
      <c r="G147" s="30"/>
      <c r="H147" s="30"/>
      <c r="I147" s="147"/>
      <c r="J147" s="30"/>
      <c r="K147" s="30"/>
      <c r="L147" s="31"/>
      <c r="M147" s="148"/>
      <c r="N147" s="149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5" t="s">
        <v>121</v>
      </c>
      <c r="AU147" s="15" t="s">
        <v>72</v>
      </c>
    </row>
    <row r="148" spans="1:65" s="12" customFormat="1">
      <c r="B148" s="150"/>
      <c r="D148" s="145" t="s">
        <v>122</v>
      </c>
      <c r="E148" s="151" t="s">
        <v>1</v>
      </c>
      <c r="F148" s="152" t="s">
        <v>651</v>
      </c>
      <c r="H148" s="153">
        <v>800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1" t="s">
        <v>122</v>
      </c>
      <c r="AU148" s="151" t="s">
        <v>72</v>
      </c>
      <c r="AV148" s="12" t="s">
        <v>82</v>
      </c>
      <c r="AW148" s="12" t="s">
        <v>29</v>
      </c>
      <c r="AX148" s="12" t="s">
        <v>80</v>
      </c>
      <c r="AY148" s="151" t="s">
        <v>118</v>
      </c>
    </row>
    <row r="149" spans="1:65" s="2" customFormat="1" ht="24.2" customHeight="1">
      <c r="A149" s="30"/>
      <c r="B149" s="129"/>
      <c r="C149" s="130" t="s">
        <v>190</v>
      </c>
      <c r="D149" s="130" t="s">
        <v>113</v>
      </c>
      <c r="E149" s="131" t="s">
        <v>652</v>
      </c>
      <c r="F149" s="132" t="s">
        <v>653</v>
      </c>
      <c r="G149" s="133" t="s">
        <v>142</v>
      </c>
      <c r="H149" s="134">
        <v>100</v>
      </c>
      <c r="I149" s="135">
        <v>8</v>
      </c>
      <c r="J149" s="136">
        <f>ROUND(I149*H149,2)</f>
        <v>800</v>
      </c>
      <c r="K149" s="137"/>
      <c r="L149" s="138"/>
      <c r="M149" s="139" t="s">
        <v>1</v>
      </c>
      <c r="N149" s="140" t="s">
        <v>37</v>
      </c>
      <c r="O149" s="56"/>
      <c r="P149" s="141">
        <f>O149*H149</f>
        <v>0</v>
      </c>
      <c r="Q149" s="141">
        <v>9.0000000000000006E-5</v>
      </c>
      <c r="R149" s="141">
        <f>Q149*H149</f>
        <v>9.0000000000000011E-3</v>
      </c>
      <c r="S149" s="141">
        <v>0</v>
      </c>
      <c r="T149" s="14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3" t="s">
        <v>117</v>
      </c>
      <c r="AT149" s="143" t="s">
        <v>113</v>
      </c>
      <c r="AU149" s="143" t="s">
        <v>72</v>
      </c>
      <c r="AY149" s="15" t="s">
        <v>118</v>
      </c>
      <c r="BE149" s="144">
        <f>IF(N149="základní",J149,0)</f>
        <v>800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80</v>
      </c>
      <c r="BK149" s="144">
        <f>ROUND(I149*H149,2)</f>
        <v>800</v>
      </c>
      <c r="BL149" s="15" t="s">
        <v>119</v>
      </c>
      <c r="BM149" s="143" t="s">
        <v>654</v>
      </c>
    </row>
    <row r="150" spans="1:65" s="2" customFormat="1">
      <c r="A150" s="30"/>
      <c r="B150" s="31"/>
      <c r="C150" s="30"/>
      <c r="D150" s="145" t="s">
        <v>121</v>
      </c>
      <c r="E150" s="30"/>
      <c r="F150" s="146" t="s">
        <v>653</v>
      </c>
      <c r="G150" s="30"/>
      <c r="H150" s="30"/>
      <c r="I150" s="147"/>
      <c r="J150" s="30"/>
      <c r="K150" s="30"/>
      <c r="L150" s="31"/>
      <c r="M150" s="148"/>
      <c r="N150" s="149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121</v>
      </c>
      <c r="AU150" s="15" t="s">
        <v>72</v>
      </c>
    </row>
    <row r="151" spans="1:65" s="12" customFormat="1">
      <c r="B151" s="150"/>
      <c r="D151" s="145" t="s">
        <v>122</v>
      </c>
      <c r="E151" s="151" t="s">
        <v>1</v>
      </c>
      <c r="F151" s="152" t="s">
        <v>647</v>
      </c>
      <c r="H151" s="153">
        <v>100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1" t="s">
        <v>122</v>
      </c>
      <c r="AU151" s="151" t="s">
        <v>72</v>
      </c>
      <c r="AV151" s="12" t="s">
        <v>82</v>
      </c>
      <c r="AW151" s="12" t="s">
        <v>29</v>
      </c>
      <c r="AX151" s="12" t="s">
        <v>80</v>
      </c>
      <c r="AY151" s="151" t="s">
        <v>118</v>
      </c>
    </row>
    <row r="152" spans="1:65" s="2" customFormat="1" ht="14.45" customHeight="1">
      <c r="A152" s="30"/>
      <c r="B152" s="129"/>
      <c r="C152" s="130" t="s">
        <v>8</v>
      </c>
      <c r="D152" s="130" t="s">
        <v>113</v>
      </c>
      <c r="E152" s="131" t="s">
        <v>655</v>
      </c>
      <c r="F152" s="132" t="s">
        <v>656</v>
      </c>
      <c r="G152" s="133" t="s">
        <v>142</v>
      </c>
      <c r="H152" s="134">
        <v>5920</v>
      </c>
      <c r="I152" s="135">
        <v>9.5</v>
      </c>
      <c r="J152" s="136">
        <f>ROUND(I152*H152,2)</f>
        <v>56240</v>
      </c>
      <c r="K152" s="137"/>
      <c r="L152" s="138"/>
      <c r="M152" s="139" t="s">
        <v>1</v>
      </c>
      <c r="N152" s="140" t="s">
        <v>37</v>
      </c>
      <c r="O152" s="56"/>
      <c r="P152" s="141">
        <f>O152*H152</f>
        <v>0</v>
      </c>
      <c r="Q152" s="141">
        <v>9.0000000000000006E-5</v>
      </c>
      <c r="R152" s="141">
        <f>Q152*H152</f>
        <v>0.53280000000000005</v>
      </c>
      <c r="S152" s="141">
        <v>0</v>
      </c>
      <c r="T152" s="14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3" t="s">
        <v>117</v>
      </c>
      <c r="AT152" s="143" t="s">
        <v>113</v>
      </c>
      <c r="AU152" s="143" t="s">
        <v>72</v>
      </c>
      <c r="AY152" s="15" t="s">
        <v>118</v>
      </c>
      <c r="BE152" s="144">
        <f>IF(N152="základní",J152,0)</f>
        <v>56240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80</v>
      </c>
      <c r="BK152" s="144">
        <f>ROUND(I152*H152,2)</f>
        <v>56240</v>
      </c>
      <c r="BL152" s="15" t="s">
        <v>119</v>
      </c>
      <c r="BM152" s="143" t="s">
        <v>657</v>
      </c>
    </row>
    <row r="153" spans="1:65" s="2" customFormat="1">
      <c r="A153" s="30"/>
      <c r="B153" s="31"/>
      <c r="C153" s="30"/>
      <c r="D153" s="145" t="s">
        <v>121</v>
      </c>
      <c r="E153" s="30"/>
      <c r="F153" s="146" t="s">
        <v>656</v>
      </c>
      <c r="G153" s="30"/>
      <c r="H153" s="30"/>
      <c r="I153" s="147"/>
      <c r="J153" s="30"/>
      <c r="K153" s="30"/>
      <c r="L153" s="31"/>
      <c r="M153" s="148"/>
      <c r="N153" s="149"/>
      <c r="O153" s="56"/>
      <c r="P153" s="56"/>
      <c r="Q153" s="56"/>
      <c r="R153" s="56"/>
      <c r="S153" s="56"/>
      <c r="T153" s="57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5" t="s">
        <v>121</v>
      </c>
      <c r="AU153" s="15" t="s">
        <v>72</v>
      </c>
    </row>
    <row r="154" spans="1:65" s="12" customFormat="1">
      <c r="B154" s="150"/>
      <c r="D154" s="145" t="s">
        <v>122</v>
      </c>
      <c r="E154" s="151" t="s">
        <v>1</v>
      </c>
      <c r="F154" s="152" t="s">
        <v>658</v>
      </c>
      <c r="H154" s="153">
        <v>5920</v>
      </c>
      <c r="I154" s="154"/>
      <c r="L154" s="150"/>
      <c r="M154" s="155"/>
      <c r="N154" s="156"/>
      <c r="O154" s="156"/>
      <c r="P154" s="156"/>
      <c r="Q154" s="156"/>
      <c r="R154" s="156"/>
      <c r="S154" s="156"/>
      <c r="T154" s="157"/>
      <c r="AT154" s="151" t="s">
        <v>122</v>
      </c>
      <c r="AU154" s="151" t="s">
        <v>72</v>
      </c>
      <c r="AV154" s="12" t="s">
        <v>82</v>
      </c>
      <c r="AW154" s="12" t="s">
        <v>29</v>
      </c>
      <c r="AX154" s="12" t="s">
        <v>80</v>
      </c>
      <c r="AY154" s="151" t="s">
        <v>118</v>
      </c>
    </row>
    <row r="155" spans="1:65" s="2" customFormat="1" ht="24.2" customHeight="1">
      <c r="A155" s="30"/>
      <c r="B155" s="129"/>
      <c r="C155" s="130" t="s">
        <v>201</v>
      </c>
      <c r="D155" s="130" t="s">
        <v>113</v>
      </c>
      <c r="E155" s="131" t="s">
        <v>659</v>
      </c>
      <c r="F155" s="132" t="s">
        <v>660</v>
      </c>
      <c r="G155" s="133" t="s">
        <v>142</v>
      </c>
      <c r="H155" s="134">
        <v>80</v>
      </c>
      <c r="I155" s="135">
        <v>2250</v>
      </c>
      <c r="J155" s="136">
        <f>ROUND(I155*H155,2)</f>
        <v>180000</v>
      </c>
      <c r="K155" s="137"/>
      <c r="L155" s="138"/>
      <c r="M155" s="139" t="s">
        <v>1</v>
      </c>
      <c r="N155" s="140" t="s">
        <v>37</v>
      </c>
      <c r="O155" s="56"/>
      <c r="P155" s="141">
        <f>O155*H155</f>
        <v>0</v>
      </c>
      <c r="Q155" s="141">
        <v>0.10299999999999999</v>
      </c>
      <c r="R155" s="141">
        <f>Q155*H155</f>
        <v>8.24</v>
      </c>
      <c r="S155" s="141">
        <v>0</v>
      </c>
      <c r="T155" s="142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3" t="s">
        <v>117</v>
      </c>
      <c r="AT155" s="143" t="s">
        <v>113</v>
      </c>
      <c r="AU155" s="143" t="s">
        <v>72</v>
      </c>
      <c r="AY155" s="15" t="s">
        <v>118</v>
      </c>
      <c r="BE155" s="144">
        <f>IF(N155="základní",J155,0)</f>
        <v>180000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80</v>
      </c>
      <c r="BK155" s="144">
        <f>ROUND(I155*H155,2)</f>
        <v>180000</v>
      </c>
      <c r="BL155" s="15" t="s">
        <v>119</v>
      </c>
      <c r="BM155" s="143" t="s">
        <v>661</v>
      </c>
    </row>
    <row r="156" spans="1:65" s="2" customFormat="1">
      <c r="A156" s="30"/>
      <c r="B156" s="31"/>
      <c r="C156" s="30"/>
      <c r="D156" s="145" t="s">
        <v>121</v>
      </c>
      <c r="E156" s="30"/>
      <c r="F156" s="146" t="s">
        <v>660</v>
      </c>
      <c r="G156" s="30"/>
      <c r="H156" s="30"/>
      <c r="I156" s="147"/>
      <c r="J156" s="30"/>
      <c r="K156" s="30"/>
      <c r="L156" s="31"/>
      <c r="M156" s="148"/>
      <c r="N156" s="149"/>
      <c r="O156" s="56"/>
      <c r="P156" s="56"/>
      <c r="Q156" s="56"/>
      <c r="R156" s="56"/>
      <c r="S156" s="56"/>
      <c r="T156" s="57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5" t="s">
        <v>121</v>
      </c>
      <c r="AU156" s="15" t="s">
        <v>72</v>
      </c>
    </row>
    <row r="157" spans="1:65" s="12" customFormat="1">
      <c r="B157" s="150"/>
      <c r="D157" s="145" t="s">
        <v>122</v>
      </c>
      <c r="E157" s="151" t="s">
        <v>1</v>
      </c>
      <c r="F157" s="152" t="s">
        <v>662</v>
      </c>
      <c r="H157" s="153">
        <v>80</v>
      </c>
      <c r="I157" s="154"/>
      <c r="L157" s="150"/>
      <c r="M157" s="186"/>
      <c r="N157" s="187"/>
      <c r="O157" s="187"/>
      <c r="P157" s="187"/>
      <c r="Q157" s="187"/>
      <c r="R157" s="187"/>
      <c r="S157" s="187"/>
      <c r="T157" s="188"/>
      <c r="AT157" s="151" t="s">
        <v>122</v>
      </c>
      <c r="AU157" s="151" t="s">
        <v>72</v>
      </c>
      <c r="AV157" s="12" t="s">
        <v>82</v>
      </c>
      <c r="AW157" s="12" t="s">
        <v>29</v>
      </c>
      <c r="AX157" s="12" t="s">
        <v>80</v>
      </c>
      <c r="AY157" s="151" t="s">
        <v>118</v>
      </c>
    </row>
    <row r="158" spans="1:65" s="2" customFormat="1" ht="6.95" customHeight="1">
      <c r="A158" s="30"/>
      <c r="B158" s="45"/>
      <c r="C158" s="46"/>
      <c r="D158" s="46"/>
      <c r="E158" s="46"/>
      <c r="F158" s="46"/>
      <c r="G158" s="46"/>
      <c r="H158" s="46"/>
      <c r="I158" s="46"/>
      <c r="J158" s="46"/>
      <c r="K158" s="46"/>
      <c r="L158" s="31"/>
      <c r="M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</row>
  </sheetData>
  <autoFilter ref="C115:K15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železniční svršek</vt:lpstr>
      <vt:lpstr>SO 02 - VON</vt:lpstr>
      <vt:lpstr>SO 03 - Materiál dodávaný...</vt:lpstr>
      <vt:lpstr>'Rekapitulace stavby'!Názvy_tisku</vt:lpstr>
      <vt:lpstr>'SO 01 - železniční svršek'!Názvy_tisku</vt:lpstr>
      <vt:lpstr>'SO 02 - VON'!Názvy_tisku</vt:lpstr>
      <vt:lpstr>'SO 03 - Materiál dodávaný...'!Názvy_tisku</vt:lpstr>
      <vt:lpstr>'Rekapitulace stavby'!Oblast_tisku</vt:lpstr>
      <vt:lpstr>'SO 01 - železniční svršek'!Oblast_tisku</vt:lpstr>
      <vt:lpstr>'SO 02 - VON'!Oblast_tisku</vt:lpstr>
      <vt:lpstr>'SO 03 - Materiál dodávaný...'!Oblast_tisku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Ing., ml.</dc:creator>
  <cp:lastModifiedBy>Duda Vlastimil, Ing.</cp:lastModifiedBy>
  <dcterms:created xsi:type="dcterms:W3CDTF">2020-08-26T10:16:06Z</dcterms:created>
  <dcterms:modified xsi:type="dcterms:W3CDTF">2020-09-03T07:44:27Z</dcterms:modified>
</cp:coreProperties>
</file>