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Rekapitulace stavby" sheetId="1" r:id="rId1"/>
    <sheet name="SO02 - Oprava osvětlení D..." sheetId="2" r:id="rId2"/>
    <sheet name="SO02.1 - Stavební práce" sheetId="3" r:id="rId3"/>
    <sheet name="VRN - Vedlejší a ostatní ..." sheetId="4" r:id="rId4"/>
    <sheet name="Pokyny pro vyplnění" sheetId="5" r:id="rId5"/>
  </sheets>
  <definedNames>
    <definedName name="_xlnm._FilterDatabase" localSheetId="1" hidden="1">'SO02 - Oprava osvětlení D...'!$C$83:$L$167</definedName>
    <definedName name="_xlnm._FilterDatabase" localSheetId="2" hidden="1">'SO02.1 - Stavební práce'!$C$87:$L$131</definedName>
    <definedName name="_xlnm._FilterDatabase" localSheetId="3" hidden="1">'VRN - Vedlejší a ostatní ...'!$C$81:$L$91</definedName>
    <definedName name="_xlnm.Print_Titles" localSheetId="0">'Rekapitulace stavby'!$52:$52</definedName>
    <definedName name="_xlnm.Print_Titles" localSheetId="1">'SO02 - Oprava osvětlení D...'!$83:$83</definedName>
    <definedName name="_xlnm.Print_Titles" localSheetId="2">'SO02.1 - Stavební práce'!$87:$87</definedName>
    <definedName name="_xlnm.Print_Titles" localSheetId="3">'VRN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'SO02 - Oprava osvětlení D...'!$C$4:$K$41,'SO02 - Oprava osvětlení D...'!$C$47:$K$65,'SO02 - Oprava osvětlení D...'!$C$71:$L$167</definedName>
    <definedName name="_xlnm.Print_Area" localSheetId="2">'SO02.1 - Stavební práce'!$C$4:$K$41,'SO02.1 - Stavební práce'!$C$47:$K$69,'SO02.1 - Stavební práce'!$C$75:$L$131</definedName>
    <definedName name="_xlnm.Print_Area" localSheetId="3">'VRN - Vedlejší a ostatní ...'!$C$4:$K$41,'VRN - Vedlejší a ostatní ...'!$C$47:$K$63,'VRN - Vedlejší a ostatní ...'!$C$69:$L$91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57" i="1"/>
  <c r="K37" i="4"/>
  <c r="AZ57" i="1" s="1"/>
  <c r="BI91" i="4"/>
  <c r="BH91" i="4"/>
  <c r="BF91" i="4"/>
  <c r="BE91" i="4"/>
  <c r="X91" i="4"/>
  <c r="V91" i="4"/>
  <c r="T91" i="4"/>
  <c r="P91" i="4"/>
  <c r="BI90" i="4"/>
  <c r="BH90" i="4"/>
  <c r="BF90" i="4"/>
  <c r="BE90" i="4"/>
  <c r="X90" i="4"/>
  <c r="V90" i="4"/>
  <c r="T90" i="4"/>
  <c r="P90" i="4"/>
  <c r="BI88" i="4"/>
  <c r="BH88" i="4"/>
  <c r="BF88" i="4"/>
  <c r="BE88" i="4"/>
  <c r="X88" i="4"/>
  <c r="V88" i="4"/>
  <c r="T88" i="4"/>
  <c r="P88" i="4"/>
  <c r="BI86" i="4"/>
  <c r="BH86" i="4"/>
  <c r="BF86" i="4"/>
  <c r="BE86" i="4"/>
  <c r="X86" i="4"/>
  <c r="V86" i="4"/>
  <c r="T86" i="4"/>
  <c r="P86" i="4"/>
  <c r="BI85" i="4"/>
  <c r="BH85" i="4"/>
  <c r="BF85" i="4"/>
  <c r="BE85" i="4"/>
  <c r="X85" i="4"/>
  <c r="V85" i="4"/>
  <c r="T85" i="4"/>
  <c r="P85" i="4"/>
  <c r="BI84" i="4"/>
  <c r="BH84" i="4"/>
  <c r="BF84" i="4"/>
  <c r="F36" i="4" s="1"/>
  <c r="BC57" i="1" s="1"/>
  <c r="BE84" i="4"/>
  <c r="X84" i="4"/>
  <c r="V84" i="4"/>
  <c r="T84" i="4"/>
  <c r="P84" i="4"/>
  <c r="J79" i="4"/>
  <c r="J78" i="4"/>
  <c r="F78" i="4"/>
  <c r="F76" i="4"/>
  <c r="E74" i="4"/>
  <c r="J57" i="4"/>
  <c r="J56" i="4"/>
  <c r="F56" i="4"/>
  <c r="F54" i="4"/>
  <c r="E52" i="4"/>
  <c r="J18" i="4"/>
  <c r="E18" i="4"/>
  <c r="F79" i="4" s="1"/>
  <c r="J17" i="4"/>
  <c r="J12" i="4"/>
  <c r="J76" i="4" s="1"/>
  <c r="E7" i="4"/>
  <c r="E72" i="4" s="1"/>
  <c r="K39" i="3"/>
  <c r="K38" i="3"/>
  <c r="BA56" i="1"/>
  <c r="K37" i="3"/>
  <c r="AZ56" i="1"/>
  <c r="BI130" i="3"/>
  <c r="BH130" i="3"/>
  <c r="BF130" i="3"/>
  <c r="BE130" i="3"/>
  <c r="X130" i="3"/>
  <c r="V130" i="3"/>
  <c r="T130" i="3"/>
  <c r="P130" i="3"/>
  <c r="BK130" i="3" s="1"/>
  <c r="BI129" i="3"/>
  <c r="BH129" i="3"/>
  <c r="BF129" i="3"/>
  <c r="BE129" i="3"/>
  <c r="X129" i="3"/>
  <c r="V129" i="3"/>
  <c r="T129" i="3"/>
  <c r="P129" i="3"/>
  <c r="K129" i="3" s="1"/>
  <c r="BG129" i="3" s="1"/>
  <c r="BI127" i="3"/>
  <c r="BH127" i="3"/>
  <c r="BF127" i="3"/>
  <c r="BE127" i="3"/>
  <c r="X127" i="3"/>
  <c r="V127" i="3"/>
  <c r="T127" i="3"/>
  <c r="P127" i="3"/>
  <c r="BK127" i="3" s="1"/>
  <c r="BI125" i="3"/>
  <c r="BH125" i="3"/>
  <c r="BF125" i="3"/>
  <c r="BE125" i="3"/>
  <c r="X125" i="3"/>
  <c r="V125" i="3"/>
  <c r="T125" i="3"/>
  <c r="P125" i="3"/>
  <c r="BK125" i="3" s="1"/>
  <c r="BI121" i="3"/>
  <c r="BH121" i="3"/>
  <c r="BF121" i="3"/>
  <c r="BE121" i="3"/>
  <c r="X121" i="3"/>
  <c r="V121" i="3"/>
  <c r="T121" i="3"/>
  <c r="P121" i="3"/>
  <c r="BK121" i="3" s="1"/>
  <c r="BI119" i="3"/>
  <c r="BH119" i="3"/>
  <c r="BF119" i="3"/>
  <c r="BE119" i="3"/>
  <c r="X119" i="3"/>
  <c r="V119" i="3"/>
  <c r="T119" i="3"/>
  <c r="P119" i="3"/>
  <c r="BK119" i="3" s="1"/>
  <c r="BI117" i="3"/>
  <c r="BH117" i="3"/>
  <c r="BF117" i="3"/>
  <c r="BE117" i="3"/>
  <c r="X117" i="3"/>
  <c r="V117" i="3"/>
  <c r="T117" i="3"/>
  <c r="P117" i="3"/>
  <c r="K117" i="3" s="1"/>
  <c r="BG117" i="3" s="1"/>
  <c r="BI115" i="3"/>
  <c r="BH115" i="3"/>
  <c r="BF115" i="3"/>
  <c r="BE115" i="3"/>
  <c r="X115" i="3"/>
  <c r="V115" i="3"/>
  <c r="T115" i="3"/>
  <c r="P115" i="3"/>
  <c r="BK115" i="3" s="1"/>
  <c r="BK114" i="3" s="1"/>
  <c r="BI109" i="3"/>
  <c r="BH109" i="3"/>
  <c r="BF109" i="3"/>
  <c r="BE109" i="3"/>
  <c r="X109" i="3"/>
  <c r="V109" i="3"/>
  <c r="T109" i="3"/>
  <c r="P109" i="3"/>
  <c r="K109" i="3" s="1"/>
  <c r="BG109" i="3" s="1"/>
  <c r="BI108" i="3"/>
  <c r="BH108" i="3"/>
  <c r="BF108" i="3"/>
  <c r="BE108" i="3"/>
  <c r="X108" i="3"/>
  <c r="V108" i="3"/>
  <c r="T108" i="3"/>
  <c r="P108" i="3"/>
  <c r="BI103" i="3"/>
  <c r="BH103" i="3"/>
  <c r="BF103" i="3"/>
  <c r="BE103" i="3"/>
  <c r="F35" i="3" s="1"/>
  <c r="BB56" i="1" s="1"/>
  <c r="X103" i="3"/>
  <c r="X102" i="3"/>
  <c r="V103" i="3"/>
  <c r="V102" i="3"/>
  <c r="V89" i="3" s="1"/>
  <c r="T103" i="3"/>
  <c r="T102" i="3"/>
  <c r="P103" i="3"/>
  <c r="BI99" i="3"/>
  <c r="BH99" i="3"/>
  <c r="BF99" i="3"/>
  <c r="BE99" i="3"/>
  <c r="X99" i="3"/>
  <c r="V99" i="3"/>
  <c r="T99" i="3"/>
  <c r="P99" i="3"/>
  <c r="BI97" i="3"/>
  <c r="BH97" i="3"/>
  <c r="BF97" i="3"/>
  <c r="BE97" i="3"/>
  <c r="X97" i="3"/>
  <c r="V97" i="3"/>
  <c r="T97" i="3"/>
  <c r="P97" i="3"/>
  <c r="BI95" i="3"/>
  <c r="BH95" i="3"/>
  <c r="BF95" i="3"/>
  <c r="BE95" i="3"/>
  <c r="X95" i="3"/>
  <c r="V95" i="3"/>
  <c r="T95" i="3"/>
  <c r="P95" i="3"/>
  <c r="BI91" i="3"/>
  <c r="F39" i="3" s="1"/>
  <c r="BF56" i="1" s="1"/>
  <c r="BH91" i="3"/>
  <c r="BF91" i="3"/>
  <c r="BE91" i="3"/>
  <c r="X91" i="3"/>
  <c r="X90" i="3" s="1"/>
  <c r="X89" i="3" s="1"/>
  <c r="X88" i="3" s="1"/>
  <c r="V91" i="3"/>
  <c r="T91" i="3"/>
  <c r="P91" i="3"/>
  <c r="J85" i="3"/>
  <c r="J84" i="3"/>
  <c r="F84" i="3"/>
  <c r="F82" i="3"/>
  <c r="E80" i="3"/>
  <c r="J57" i="3"/>
  <c r="J56" i="3"/>
  <c r="F56" i="3"/>
  <c r="F54" i="3"/>
  <c r="E52" i="3"/>
  <c r="J18" i="3"/>
  <c r="E18" i="3"/>
  <c r="F57" i="3"/>
  <c r="J17" i="3"/>
  <c r="J12" i="3"/>
  <c r="J82" i="3" s="1"/>
  <c r="E7" i="3"/>
  <c r="E78" i="3" s="1"/>
  <c r="K39" i="2"/>
  <c r="K38" i="2"/>
  <c r="BA55" i="1"/>
  <c r="K37" i="2"/>
  <c r="AZ55" i="1"/>
  <c r="BI167" i="2"/>
  <c r="BH167" i="2"/>
  <c r="BF167" i="2"/>
  <c r="BE167" i="2"/>
  <c r="X167" i="2"/>
  <c r="V167" i="2"/>
  <c r="T167" i="2"/>
  <c r="P167" i="2"/>
  <c r="BI166" i="2"/>
  <c r="BH166" i="2"/>
  <c r="BF166" i="2"/>
  <c r="BE166" i="2"/>
  <c r="X166" i="2"/>
  <c r="V166" i="2"/>
  <c r="T166" i="2"/>
  <c r="P166" i="2"/>
  <c r="BI165" i="2"/>
  <c r="BH165" i="2"/>
  <c r="BF165" i="2"/>
  <c r="BE165" i="2"/>
  <c r="X165" i="2"/>
  <c r="V165" i="2"/>
  <c r="T165" i="2"/>
  <c r="P165" i="2"/>
  <c r="BI164" i="2"/>
  <c r="BH164" i="2"/>
  <c r="BF164" i="2"/>
  <c r="BE164" i="2"/>
  <c r="X164" i="2"/>
  <c r="V164" i="2"/>
  <c r="T164" i="2"/>
  <c r="P164" i="2"/>
  <c r="BI163" i="2"/>
  <c r="BH163" i="2"/>
  <c r="BF163" i="2"/>
  <c r="BE163" i="2"/>
  <c r="X163" i="2"/>
  <c r="V163" i="2"/>
  <c r="T163" i="2"/>
  <c r="P163" i="2"/>
  <c r="BI161" i="2"/>
  <c r="BH161" i="2"/>
  <c r="BF161" i="2"/>
  <c r="BE161" i="2"/>
  <c r="X161" i="2"/>
  <c r="V161" i="2"/>
  <c r="T161" i="2"/>
  <c r="P161" i="2"/>
  <c r="BI158" i="2"/>
  <c r="BH158" i="2"/>
  <c r="BF158" i="2"/>
  <c r="BE158" i="2"/>
  <c r="X158" i="2"/>
  <c r="V158" i="2"/>
  <c r="T158" i="2"/>
  <c r="P158" i="2"/>
  <c r="BI155" i="2"/>
  <c r="BH155" i="2"/>
  <c r="BF155" i="2"/>
  <c r="BE155" i="2"/>
  <c r="X155" i="2"/>
  <c r="V155" i="2"/>
  <c r="T155" i="2"/>
  <c r="P155" i="2"/>
  <c r="BI153" i="2"/>
  <c r="BH153" i="2"/>
  <c r="BF153" i="2"/>
  <c r="BE153" i="2"/>
  <c r="X153" i="2"/>
  <c r="V153" i="2"/>
  <c r="T153" i="2"/>
  <c r="P153" i="2"/>
  <c r="BI150" i="2"/>
  <c r="BH150" i="2"/>
  <c r="BF150" i="2"/>
  <c r="BE150" i="2"/>
  <c r="X150" i="2"/>
  <c r="V150" i="2"/>
  <c r="T150" i="2"/>
  <c r="P150" i="2"/>
  <c r="BI147" i="2"/>
  <c r="BH147" i="2"/>
  <c r="BF147" i="2"/>
  <c r="BE147" i="2"/>
  <c r="X147" i="2"/>
  <c r="V147" i="2"/>
  <c r="T147" i="2"/>
  <c r="P147" i="2"/>
  <c r="BI146" i="2"/>
  <c r="BH146" i="2"/>
  <c r="BF146" i="2"/>
  <c r="BE146" i="2"/>
  <c r="X146" i="2"/>
  <c r="V146" i="2"/>
  <c r="T146" i="2"/>
  <c r="P146" i="2"/>
  <c r="BI145" i="2"/>
  <c r="BH145" i="2"/>
  <c r="BF145" i="2"/>
  <c r="BE145" i="2"/>
  <c r="X145" i="2"/>
  <c r="V145" i="2"/>
  <c r="T145" i="2"/>
  <c r="P145" i="2"/>
  <c r="BI144" i="2"/>
  <c r="BH144" i="2"/>
  <c r="BF144" i="2"/>
  <c r="BE144" i="2"/>
  <c r="X144" i="2"/>
  <c r="V144" i="2"/>
  <c r="T144" i="2"/>
  <c r="P144" i="2"/>
  <c r="BI143" i="2"/>
  <c r="BH143" i="2"/>
  <c r="BF143" i="2"/>
  <c r="BE143" i="2"/>
  <c r="X143" i="2"/>
  <c r="V143" i="2"/>
  <c r="T143" i="2"/>
  <c r="P143" i="2"/>
  <c r="BI142" i="2"/>
  <c r="BH142" i="2"/>
  <c r="BF142" i="2"/>
  <c r="BE142" i="2"/>
  <c r="X142" i="2"/>
  <c r="V142" i="2"/>
  <c r="T142" i="2"/>
  <c r="P142" i="2"/>
  <c r="BI141" i="2"/>
  <c r="BH141" i="2"/>
  <c r="BF141" i="2"/>
  <c r="BE141" i="2"/>
  <c r="X141" i="2"/>
  <c r="V141" i="2"/>
  <c r="T141" i="2"/>
  <c r="P141" i="2"/>
  <c r="BI140" i="2"/>
  <c r="BH140" i="2"/>
  <c r="BF140" i="2"/>
  <c r="BE140" i="2"/>
  <c r="X140" i="2"/>
  <c r="V140" i="2"/>
  <c r="T140" i="2"/>
  <c r="P140" i="2"/>
  <c r="BI138" i="2"/>
  <c r="BH138" i="2"/>
  <c r="BF138" i="2"/>
  <c r="BE138" i="2"/>
  <c r="X138" i="2"/>
  <c r="V138" i="2"/>
  <c r="T138" i="2"/>
  <c r="P138" i="2"/>
  <c r="BI137" i="2"/>
  <c r="BH137" i="2"/>
  <c r="BF137" i="2"/>
  <c r="BE137" i="2"/>
  <c r="X137" i="2"/>
  <c r="V137" i="2"/>
  <c r="T137" i="2"/>
  <c r="P137" i="2"/>
  <c r="BI135" i="2"/>
  <c r="BH135" i="2"/>
  <c r="BF135" i="2"/>
  <c r="BE135" i="2"/>
  <c r="X135" i="2"/>
  <c r="V135" i="2"/>
  <c r="T135" i="2"/>
  <c r="P135" i="2"/>
  <c r="BI133" i="2"/>
  <c r="BH133" i="2"/>
  <c r="BF133" i="2"/>
  <c r="BE133" i="2"/>
  <c r="X133" i="2"/>
  <c r="V133" i="2"/>
  <c r="T133" i="2"/>
  <c r="P133" i="2"/>
  <c r="BI132" i="2"/>
  <c r="BH132" i="2"/>
  <c r="BF132" i="2"/>
  <c r="BE132" i="2"/>
  <c r="X132" i="2"/>
  <c r="V132" i="2"/>
  <c r="T132" i="2"/>
  <c r="P132" i="2"/>
  <c r="BI131" i="2"/>
  <c r="BH131" i="2"/>
  <c r="BF131" i="2"/>
  <c r="BE131" i="2"/>
  <c r="X131" i="2"/>
  <c r="V131" i="2"/>
  <c r="T131" i="2"/>
  <c r="P131" i="2"/>
  <c r="BI130" i="2"/>
  <c r="BH130" i="2"/>
  <c r="BF130" i="2"/>
  <c r="BE130" i="2"/>
  <c r="X130" i="2"/>
  <c r="V130" i="2"/>
  <c r="T130" i="2"/>
  <c r="P130" i="2"/>
  <c r="BI129" i="2"/>
  <c r="BH129" i="2"/>
  <c r="BF129" i="2"/>
  <c r="BE129" i="2"/>
  <c r="X129" i="2"/>
  <c r="V129" i="2"/>
  <c r="T129" i="2"/>
  <c r="P129" i="2"/>
  <c r="BI128" i="2"/>
  <c r="BH128" i="2"/>
  <c r="BF128" i="2"/>
  <c r="BE128" i="2"/>
  <c r="X128" i="2"/>
  <c r="V128" i="2"/>
  <c r="T128" i="2"/>
  <c r="P128" i="2"/>
  <c r="BI127" i="2"/>
  <c r="BH127" i="2"/>
  <c r="BF127" i="2"/>
  <c r="BE127" i="2"/>
  <c r="X127" i="2"/>
  <c r="V127" i="2"/>
  <c r="T127" i="2"/>
  <c r="P127" i="2"/>
  <c r="BI125" i="2"/>
  <c r="BH125" i="2"/>
  <c r="BF125" i="2"/>
  <c r="BE125" i="2"/>
  <c r="X125" i="2"/>
  <c r="V125" i="2"/>
  <c r="T125" i="2"/>
  <c r="P125" i="2"/>
  <c r="BI122" i="2"/>
  <c r="BH122" i="2"/>
  <c r="BF122" i="2"/>
  <c r="BE122" i="2"/>
  <c r="X122" i="2"/>
  <c r="V122" i="2"/>
  <c r="T122" i="2"/>
  <c r="P122" i="2"/>
  <c r="BI121" i="2"/>
  <c r="BH121" i="2"/>
  <c r="BF121" i="2"/>
  <c r="BE121" i="2"/>
  <c r="X121" i="2"/>
  <c r="V121" i="2"/>
  <c r="T121" i="2"/>
  <c r="P121" i="2"/>
  <c r="BI120" i="2"/>
  <c r="BH120" i="2"/>
  <c r="BF120" i="2"/>
  <c r="BE120" i="2"/>
  <c r="X120" i="2"/>
  <c r="V120" i="2"/>
  <c r="V119" i="2" s="1"/>
  <c r="T120" i="2"/>
  <c r="P120" i="2"/>
  <c r="BI118" i="2"/>
  <c r="BH118" i="2"/>
  <c r="BF118" i="2"/>
  <c r="BE118" i="2"/>
  <c r="X118" i="2"/>
  <c r="V118" i="2"/>
  <c r="T118" i="2"/>
  <c r="P118" i="2"/>
  <c r="BI117" i="2"/>
  <c r="BH117" i="2"/>
  <c r="BF117" i="2"/>
  <c r="BE117" i="2"/>
  <c r="X117" i="2"/>
  <c r="V117" i="2"/>
  <c r="T117" i="2"/>
  <c r="P117" i="2"/>
  <c r="BI116" i="2"/>
  <c r="BH116" i="2"/>
  <c r="BF116" i="2"/>
  <c r="BE116" i="2"/>
  <c r="X116" i="2"/>
  <c r="V116" i="2"/>
  <c r="T116" i="2"/>
  <c r="P116" i="2"/>
  <c r="BI115" i="2"/>
  <c r="BH115" i="2"/>
  <c r="BF115" i="2"/>
  <c r="BE115" i="2"/>
  <c r="X115" i="2"/>
  <c r="V115" i="2"/>
  <c r="T115" i="2"/>
  <c r="P115" i="2"/>
  <c r="BI113" i="2"/>
  <c r="BH113" i="2"/>
  <c r="BF113" i="2"/>
  <c r="BE113" i="2"/>
  <c r="X113" i="2"/>
  <c r="V113" i="2"/>
  <c r="T113" i="2"/>
  <c r="P113" i="2"/>
  <c r="BI111" i="2"/>
  <c r="BH111" i="2"/>
  <c r="BF111" i="2"/>
  <c r="BE111" i="2"/>
  <c r="X111" i="2"/>
  <c r="V111" i="2"/>
  <c r="T111" i="2"/>
  <c r="P111" i="2"/>
  <c r="BI109" i="2"/>
  <c r="BH109" i="2"/>
  <c r="BF109" i="2"/>
  <c r="BE109" i="2"/>
  <c r="X109" i="2"/>
  <c r="V109" i="2"/>
  <c r="T109" i="2"/>
  <c r="P109" i="2"/>
  <c r="BI107" i="2"/>
  <c r="BH107" i="2"/>
  <c r="BF107" i="2"/>
  <c r="BE107" i="2"/>
  <c r="X107" i="2"/>
  <c r="V107" i="2"/>
  <c r="T107" i="2"/>
  <c r="P107" i="2"/>
  <c r="BI106" i="2"/>
  <c r="BH106" i="2"/>
  <c r="BF106" i="2"/>
  <c r="BE106" i="2"/>
  <c r="X106" i="2"/>
  <c r="V106" i="2"/>
  <c r="T106" i="2"/>
  <c r="P106" i="2"/>
  <c r="BI105" i="2"/>
  <c r="BH105" i="2"/>
  <c r="BF105" i="2"/>
  <c r="BE105" i="2"/>
  <c r="X105" i="2"/>
  <c r="V105" i="2"/>
  <c r="T105" i="2"/>
  <c r="P105" i="2"/>
  <c r="BI104" i="2"/>
  <c r="BH104" i="2"/>
  <c r="BF104" i="2"/>
  <c r="BE104" i="2"/>
  <c r="X104" i="2"/>
  <c r="V104" i="2"/>
  <c r="T104" i="2"/>
  <c r="P104" i="2"/>
  <c r="BI103" i="2"/>
  <c r="BH103" i="2"/>
  <c r="BF103" i="2"/>
  <c r="BE103" i="2"/>
  <c r="X103" i="2"/>
  <c r="V103" i="2"/>
  <c r="T103" i="2"/>
  <c r="P103" i="2"/>
  <c r="BI101" i="2"/>
  <c r="BH101" i="2"/>
  <c r="BF101" i="2"/>
  <c r="BE101" i="2"/>
  <c r="X101" i="2"/>
  <c r="V101" i="2"/>
  <c r="T101" i="2"/>
  <c r="P101" i="2"/>
  <c r="BI100" i="2"/>
  <c r="BH100" i="2"/>
  <c r="BF100" i="2"/>
  <c r="BE100" i="2"/>
  <c r="X100" i="2"/>
  <c r="V100" i="2"/>
  <c r="T100" i="2"/>
  <c r="P100" i="2"/>
  <c r="BI99" i="2"/>
  <c r="BH99" i="2"/>
  <c r="BF99" i="2"/>
  <c r="BE99" i="2"/>
  <c r="X99" i="2"/>
  <c r="V99" i="2"/>
  <c r="T99" i="2"/>
  <c r="P99" i="2"/>
  <c r="BI98" i="2"/>
  <c r="BH98" i="2"/>
  <c r="BF98" i="2"/>
  <c r="BE98" i="2"/>
  <c r="X98" i="2"/>
  <c r="V98" i="2"/>
  <c r="T98" i="2"/>
  <c r="P98" i="2"/>
  <c r="BI97" i="2"/>
  <c r="BH97" i="2"/>
  <c r="BF97" i="2"/>
  <c r="BE97" i="2"/>
  <c r="X97" i="2"/>
  <c r="V97" i="2"/>
  <c r="T97" i="2"/>
  <c r="P97" i="2"/>
  <c r="BI96" i="2"/>
  <c r="BH96" i="2"/>
  <c r="BF96" i="2"/>
  <c r="BE96" i="2"/>
  <c r="X96" i="2"/>
  <c r="V96" i="2"/>
  <c r="T96" i="2"/>
  <c r="P96" i="2"/>
  <c r="BI95" i="2"/>
  <c r="BH95" i="2"/>
  <c r="BF95" i="2"/>
  <c r="BE95" i="2"/>
  <c r="X95" i="2"/>
  <c r="V95" i="2"/>
  <c r="T95" i="2"/>
  <c r="P95" i="2"/>
  <c r="BI92" i="2"/>
  <c r="BH92" i="2"/>
  <c r="BF92" i="2"/>
  <c r="BE92" i="2"/>
  <c r="X92" i="2"/>
  <c r="V92" i="2"/>
  <c r="T92" i="2"/>
  <c r="P92" i="2"/>
  <c r="BI91" i="2"/>
  <c r="BH91" i="2"/>
  <c r="BF91" i="2"/>
  <c r="BE91" i="2"/>
  <c r="X91" i="2"/>
  <c r="V91" i="2"/>
  <c r="T91" i="2"/>
  <c r="P91" i="2"/>
  <c r="BI90" i="2"/>
  <c r="BH90" i="2"/>
  <c r="BF90" i="2"/>
  <c r="BE90" i="2"/>
  <c r="X90" i="2"/>
  <c r="V90" i="2"/>
  <c r="T90" i="2"/>
  <c r="P90" i="2"/>
  <c r="BI88" i="2"/>
  <c r="BH88" i="2"/>
  <c r="BF88" i="2"/>
  <c r="BE88" i="2"/>
  <c r="X88" i="2"/>
  <c r="V88" i="2"/>
  <c r="T88" i="2"/>
  <c r="P88" i="2"/>
  <c r="BI87" i="2"/>
  <c r="BH87" i="2"/>
  <c r="F38" i="2" s="1"/>
  <c r="BE55" i="1" s="1"/>
  <c r="BF87" i="2"/>
  <c r="BE87" i="2"/>
  <c r="X87" i="2"/>
  <c r="V87" i="2"/>
  <c r="T87" i="2"/>
  <c r="P87" i="2"/>
  <c r="J81" i="2"/>
  <c r="J80" i="2"/>
  <c r="F80" i="2"/>
  <c r="F78" i="2"/>
  <c r="E76" i="2"/>
  <c r="J57" i="2"/>
  <c r="J56" i="2"/>
  <c r="F56" i="2"/>
  <c r="F54" i="2"/>
  <c r="E52" i="2"/>
  <c r="J18" i="2"/>
  <c r="E18" i="2"/>
  <c r="F81" i="2" s="1"/>
  <c r="J17" i="2"/>
  <c r="J12" i="2"/>
  <c r="J54" i="2" s="1"/>
  <c r="E7" i="2"/>
  <c r="E74" i="2"/>
  <c r="L50" i="1"/>
  <c r="AM50" i="1"/>
  <c r="AM49" i="1"/>
  <c r="L49" i="1"/>
  <c r="AM47" i="1"/>
  <c r="L47" i="1"/>
  <c r="L45" i="1"/>
  <c r="L44" i="1"/>
  <c r="Q91" i="4"/>
  <c r="R90" i="4"/>
  <c r="Q88" i="4"/>
  <c r="Q86" i="4"/>
  <c r="Q83" i="4" s="1"/>
  <c r="Q85" i="4"/>
  <c r="Q84" i="4"/>
  <c r="Q129" i="3"/>
  <c r="R125" i="3"/>
  <c r="R124" i="3" s="1"/>
  <c r="J68" i="3" s="1"/>
  <c r="Q121" i="3"/>
  <c r="Q115" i="3"/>
  <c r="Q109" i="3"/>
  <c r="R99" i="3"/>
  <c r="Q95" i="3"/>
  <c r="Q167" i="2"/>
  <c r="Q165" i="2"/>
  <c r="R161" i="2"/>
  <c r="R153" i="2"/>
  <c r="Q147" i="2"/>
  <c r="R145" i="2"/>
  <c r="Q145" i="2"/>
  <c r="Q144" i="2"/>
  <c r="R141" i="2"/>
  <c r="Q138" i="2"/>
  <c r="R133" i="2"/>
  <c r="R132" i="2"/>
  <c r="R130" i="2"/>
  <c r="Q128" i="2"/>
  <c r="Q122" i="2"/>
  <c r="R120" i="2"/>
  <c r="R118" i="2"/>
  <c r="Q116" i="2"/>
  <c r="R111" i="2"/>
  <c r="R107" i="2"/>
  <c r="Q105" i="2"/>
  <c r="R103" i="2"/>
  <c r="R100" i="2"/>
  <c r="R98" i="2"/>
  <c r="Q96" i="2"/>
  <c r="R91" i="2"/>
  <c r="Q88" i="2"/>
  <c r="Q130" i="3"/>
  <c r="Q127" i="3"/>
  <c r="Q119" i="3"/>
  <c r="Q117" i="3"/>
  <c r="Q108" i="3"/>
  <c r="Q103" i="3"/>
  <c r="R97" i="3"/>
  <c r="R91" i="3"/>
  <c r="R166" i="2"/>
  <c r="R164" i="2"/>
  <c r="Q161" i="2"/>
  <c r="Q158" i="2"/>
  <c r="Q153" i="2"/>
  <c r="R147" i="2"/>
  <c r="Q143" i="2"/>
  <c r="Q141" i="2"/>
  <c r="R138" i="2"/>
  <c r="R135" i="2"/>
  <c r="Q132" i="2"/>
  <c r="Q130" i="2"/>
  <c r="R128" i="2"/>
  <c r="Q127" i="2"/>
  <c r="R125" i="2"/>
  <c r="Q118" i="2"/>
  <c r="R116" i="2"/>
  <c r="Q115" i="2"/>
  <c r="Q111" i="2"/>
  <c r="Q107" i="2"/>
  <c r="R105" i="2"/>
  <c r="Q101" i="2"/>
  <c r="Q99" i="2"/>
  <c r="R97" i="2"/>
  <c r="Q95" i="2"/>
  <c r="Q91" i="2"/>
  <c r="R88" i="2"/>
  <c r="AU54" i="1"/>
  <c r="K163" i="2"/>
  <c r="BG163" i="2" s="1"/>
  <c r="K146" i="2"/>
  <c r="BG146" i="2"/>
  <c r="BK142" i="2"/>
  <c r="BK140" i="2"/>
  <c r="BK132" i="2"/>
  <c r="K129" i="2"/>
  <c r="BG129" i="2"/>
  <c r="K122" i="2"/>
  <c r="BG122" i="2" s="1"/>
  <c r="BK117" i="2"/>
  <c r="K105" i="2"/>
  <c r="BG105" i="2" s="1"/>
  <c r="BK101" i="2"/>
  <c r="K97" i="2"/>
  <c r="BG97" i="2"/>
  <c r="K95" i="2"/>
  <c r="BG95" i="2" s="1"/>
  <c r="BK91" i="2"/>
  <c r="BK87" i="2"/>
  <c r="BK86" i="2" s="1"/>
  <c r="BK88" i="4"/>
  <c r="BK117" i="3"/>
  <c r="BK103" i="3"/>
  <c r="BK102" i="3" s="1"/>
  <c r="K102" i="3" s="1"/>
  <c r="K64" i="3" s="1"/>
  <c r="BK97" i="3"/>
  <c r="BK91" i="3"/>
  <c r="BK166" i="2"/>
  <c r="BK161" i="2"/>
  <c r="BK153" i="2"/>
  <c r="K147" i="2"/>
  <c r="BG147" i="2"/>
  <c r="BK143" i="2"/>
  <c r="K137" i="2"/>
  <c r="BG137" i="2"/>
  <c r="BK130" i="2"/>
  <c r="BK125" i="2"/>
  <c r="BK118" i="2"/>
  <c r="BK115" i="2"/>
  <c r="BK111" i="2"/>
  <c r="BK106" i="2"/>
  <c r="BK100" i="2"/>
  <c r="R91" i="4"/>
  <c r="Q90" i="4"/>
  <c r="R88" i="4"/>
  <c r="R86" i="4"/>
  <c r="R85" i="4"/>
  <c r="R84" i="4"/>
  <c r="R130" i="3"/>
  <c r="R127" i="3"/>
  <c r="R121" i="3"/>
  <c r="R119" i="3"/>
  <c r="R109" i="3"/>
  <c r="R108" i="3"/>
  <c r="Q97" i="3"/>
  <c r="R167" i="2"/>
  <c r="Q166" i="2"/>
  <c r="Q164" i="2"/>
  <c r="Q163" i="2"/>
  <c r="Q155" i="2"/>
  <c r="Q150" i="2"/>
  <c r="R146" i="2"/>
  <c r="R144" i="2"/>
  <c r="R143" i="2"/>
  <c r="Q142" i="2"/>
  <c r="Q140" i="2"/>
  <c r="R137" i="2"/>
  <c r="Q133" i="2"/>
  <c r="R131" i="2"/>
  <c r="R119" i="2" s="1"/>
  <c r="J64" i="2" s="1"/>
  <c r="Q129" i="2"/>
  <c r="Q125" i="2"/>
  <c r="R121" i="2"/>
  <c r="Q120" i="2"/>
  <c r="Q119" i="2" s="1"/>
  <c r="I64" i="2" s="1"/>
  <c r="Q117" i="2"/>
  <c r="Q113" i="2"/>
  <c r="Q109" i="2"/>
  <c r="Q106" i="2"/>
  <c r="R104" i="2"/>
  <c r="Q104" i="2"/>
  <c r="R101" i="2"/>
  <c r="R99" i="2"/>
  <c r="Q97" i="2"/>
  <c r="R95" i="2"/>
  <c r="R92" i="2"/>
  <c r="R90" i="2"/>
  <c r="R86" i="2" s="1"/>
  <c r="R87" i="2"/>
  <c r="R129" i="3"/>
  <c r="Q125" i="3"/>
  <c r="R117" i="3"/>
  <c r="R114" i="3" s="1"/>
  <c r="R115" i="3"/>
  <c r="R103" i="3"/>
  <c r="Q99" i="3"/>
  <c r="R95" i="3"/>
  <c r="Q91" i="3"/>
  <c r="R165" i="2"/>
  <c r="R163" i="2"/>
  <c r="R158" i="2"/>
  <c r="R155" i="2"/>
  <c r="R150" i="2"/>
  <c r="Q146" i="2"/>
  <c r="R142" i="2"/>
  <c r="R140" i="2"/>
  <c r="Q137" i="2"/>
  <c r="Q135" i="2"/>
  <c r="Q131" i="2"/>
  <c r="R129" i="2"/>
  <c r="R127" i="2"/>
  <c r="R122" i="2"/>
  <c r="Q121" i="2"/>
  <c r="R117" i="2"/>
  <c r="R115" i="2"/>
  <c r="R113" i="2"/>
  <c r="R109" i="2"/>
  <c r="R106" i="2"/>
  <c r="Q103" i="2"/>
  <c r="Q100" i="2"/>
  <c r="Q98" i="2"/>
  <c r="R96" i="2"/>
  <c r="Q92" i="2"/>
  <c r="Q90" i="2"/>
  <c r="Q87" i="2"/>
  <c r="Q86" i="2" s="1"/>
  <c r="BK90" i="4"/>
  <c r="BK85" i="4"/>
  <c r="BK84" i="4"/>
  <c r="K130" i="3"/>
  <c r="BG130" i="3" s="1"/>
  <c r="BK165" i="2"/>
  <c r="BK155" i="2"/>
  <c r="K144" i="2"/>
  <c r="BG144" i="2"/>
  <c r="BK141" i="2"/>
  <c r="K135" i="2"/>
  <c r="BG135" i="2"/>
  <c r="K131" i="2"/>
  <c r="BG131" i="2" s="1"/>
  <c r="K128" i="2"/>
  <c r="BG128" i="2"/>
  <c r="K120" i="2"/>
  <c r="BG120" i="2" s="1"/>
  <c r="K109" i="2"/>
  <c r="BG109" i="2"/>
  <c r="K103" i="2"/>
  <c r="BG103" i="2" s="1"/>
  <c r="K99" i="2"/>
  <c r="BG99" i="2"/>
  <c r="BK98" i="2"/>
  <c r="BK96" i="2"/>
  <c r="K92" i="2"/>
  <c r="BG92" i="2"/>
  <c r="BK88" i="2"/>
  <c r="BK91" i="4"/>
  <c r="BK86" i="4"/>
  <c r="K108" i="3"/>
  <c r="BG108" i="3" s="1"/>
  <c r="K99" i="3"/>
  <c r="BG99" i="3"/>
  <c r="BK95" i="3"/>
  <c r="K167" i="2"/>
  <c r="BG167" i="2" s="1"/>
  <c r="K164" i="2"/>
  <c r="BG164" i="2"/>
  <c r="BK158" i="2"/>
  <c r="BK150" i="2"/>
  <c r="BK145" i="2"/>
  <c r="BK138" i="2"/>
  <c r="BK133" i="2"/>
  <c r="BK127" i="2"/>
  <c r="K121" i="2"/>
  <c r="BG121" i="2"/>
  <c r="BK116" i="2"/>
  <c r="K113" i="2"/>
  <c r="BG113" i="2"/>
  <c r="BK107" i="2"/>
  <c r="K104" i="2"/>
  <c r="BG104" i="2" s="1"/>
  <c r="BK90" i="2"/>
  <c r="V86" i="2"/>
  <c r="V85" i="2" s="1"/>
  <c r="V84" i="2" s="1"/>
  <c r="X119" i="2"/>
  <c r="V90" i="3"/>
  <c r="R90" i="3"/>
  <c r="J63" i="3" s="1"/>
  <c r="T86" i="2"/>
  <c r="T85" i="2" s="1"/>
  <c r="T84" i="2" s="1"/>
  <c r="AW55" i="1" s="1"/>
  <c r="X86" i="2"/>
  <c r="X85" i="2"/>
  <c r="X84" i="2" s="1"/>
  <c r="T119" i="2"/>
  <c r="T90" i="3"/>
  <c r="T89" i="3" s="1"/>
  <c r="T88" i="3" s="1"/>
  <c r="AW56" i="1" s="1"/>
  <c r="Q90" i="3"/>
  <c r="T107" i="3"/>
  <c r="V107" i="3"/>
  <c r="X107" i="3"/>
  <c r="Q107" i="3"/>
  <c r="I65" i="3"/>
  <c r="R107" i="3"/>
  <c r="J65" i="3" s="1"/>
  <c r="T114" i="3"/>
  <c r="T113" i="3"/>
  <c r="V114" i="3"/>
  <c r="V113" i="3" s="1"/>
  <c r="X114" i="3"/>
  <c r="X113" i="3"/>
  <c r="Q114" i="3"/>
  <c r="Q113" i="3" s="1"/>
  <c r="T124" i="3"/>
  <c r="V124" i="3"/>
  <c r="X124" i="3"/>
  <c r="Q124" i="3"/>
  <c r="I68" i="3" s="1"/>
  <c r="BK83" i="4"/>
  <c r="K83" i="4" s="1"/>
  <c r="K62" i="4" s="1"/>
  <c r="T83" i="4"/>
  <c r="T82" i="4" s="1"/>
  <c r="AW57" i="1" s="1"/>
  <c r="V83" i="4"/>
  <c r="V82" i="4"/>
  <c r="X83" i="4"/>
  <c r="X82" i="4" s="1"/>
  <c r="R83" i="4"/>
  <c r="R82" i="4" s="1"/>
  <c r="J61" i="4" s="1"/>
  <c r="K31" i="4" s="1"/>
  <c r="AT57" i="1" s="1"/>
  <c r="E50" i="2"/>
  <c r="F57" i="2"/>
  <c r="J78" i="2"/>
  <c r="E50" i="3"/>
  <c r="J54" i="3"/>
  <c r="F85" i="3"/>
  <c r="Q102" i="3"/>
  <c r="I64" i="3"/>
  <c r="R102" i="3"/>
  <c r="J64" i="3" s="1"/>
  <c r="E50" i="4"/>
  <c r="J54" i="4"/>
  <c r="F57" i="4"/>
  <c r="K36" i="3"/>
  <c r="AY56" i="1"/>
  <c r="K35" i="2"/>
  <c r="AX55" i="1" s="1"/>
  <c r="F35" i="4"/>
  <c r="BB57" i="1" s="1"/>
  <c r="K88" i="2"/>
  <c r="BG88" i="2" s="1"/>
  <c r="BK92" i="2"/>
  <c r="BK97" i="2"/>
  <c r="K106" i="2"/>
  <c r="BG106" i="2" s="1"/>
  <c r="BK109" i="2"/>
  <c r="K116" i="2"/>
  <c r="BG116" i="2"/>
  <c r="BK120" i="2"/>
  <c r="K127" i="2"/>
  <c r="BG127" i="2"/>
  <c r="BK131" i="2"/>
  <c r="BK137" i="2"/>
  <c r="K142" i="2"/>
  <c r="BG142" i="2"/>
  <c r="BK147" i="2"/>
  <c r="K158" i="2"/>
  <c r="BG158" i="2" s="1"/>
  <c r="K165" i="2"/>
  <c r="BG165" i="2"/>
  <c r="K91" i="3"/>
  <c r="BG91" i="3" s="1"/>
  <c r="K103" i="3"/>
  <c r="BG103" i="3"/>
  <c r="K85" i="4"/>
  <c r="BG85" i="4" s="1"/>
  <c r="F36" i="3"/>
  <c r="BC56" i="1" s="1"/>
  <c r="K87" i="2"/>
  <c r="BG87" i="2" s="1"/>
  <c r="K90" i="2"/>
  <c r="BG90" i="2"/>
  <c r="K91" i="2"/>
  <c r="BG91" i="2"/>
  <c r="K96" i="2"/>
  <c r="BG96" i="2"/>
  <c r="K100" i="2"/>
  <c r="BG100" i="2"/>
  <c r="BK105" i="2"/>
  <c r="K111" i="2"/>
  <c r="BG111" i="2" s="1"/>
  <c r="K118" i="2"/>
  <c r="BG118" i="2" s="1"/>
  <c r="BK122" i="2"/>
  <c r="BK119" i="2" s="1"/>
  <c r="K119" i="2" s="1"/>
  <c r="K64" i="2" s="1"/>
  <c r="K130" i="2"/>
  <c r="BG130" i="2"/>
  <c r="BK135" i="2"/>
  <c r="K141" i="2"/>
  <c r="BG141" i="2" s="1"/>
  <c r="BK146" i="2"/>
  <c r="K155" i="2"/>
  <c r="BG155" i="2"/>
  <c r="BK164" i="2"/>
  <c r="K95" i="3"/>
  <c r="BG95" i="3"/>
  <c r="BK108" i="3"/>
  <c r="K119" i="3"/>
  <c r="BG119" i="3" s="1"/>
  <c r="K84" i="4"/>
  <c r="BG84" i="4"/>
  <c r="K90" i="4"/>
  <c r="BG90" i="4"/>
  <c r="F36" i="2"/>
  <c r="BC55" i="1"/>
  <c r="F39" i="2"/>
  <c r="BF55" i="1" s="1"/>
  <c r="BF54" i="1" s="1"/>
  <c r="W33" i="1" s="1"/>
  <c r="F38" i="4"/>
  <c r="BE57" i="1" s="1"/>
  <c r="BE54" i="1" s="1"/>
  <c r="BK95" i="2"/>
  <c r="BK99" i="2"/>
  <c r="K101" i="2"/>
  <c r="BG101" i="2" s="1"/>
  <c r="BK104" i="2"/>
  <c r="BK113" i="2"/>
  <c r="K117" i="2"/>
  <c r="BG117" i="2" s="1"/>
  <c r="K125" i="2"/>
  <c r="BG125" i="2"/>
  <c r="BK129" i="2"/>
  <c r="K133" i="2"/>
  <c r="BG133" i="2"/>
  <c r="K140" i="2"/>
  <c r="BG140" i="2" s="1"/>
  <c r="BK144" i="2"/>
  <c r="K153" i="2"/>
  <c r="BG153" i="2"/>
  <c r="BK163" i="2"/>
  <c r="BK167" i="2"/>
  <c r="K97" i="3"/>
  <c r="BG97" i="3"/>
  <c r="K145" i="2"/>
  <c r="BG145" i="2" s="1"/>
  <c r="K88" i="4"/>
  <c r="BG88" i="4"/>
  <c r="K91" i="4"/>
  <c r="BG91" i="4" s="1"/>
  <c r="F35" i="2"/>
  <c r="BB55" i="1" s="1"/>
  <c r="BB54" i="1" s="1"/>
  <c r="W29" i="1" s="1"/>
  <c r="K35" i="3"/>
  <c r="AX56" i="1" s="1"/>
  <c r="AV56" i="1" s="1"/>
  <c r="F38" i="3"/>
  <c r="BE56" i="1" s="1"/>
  <c r="K36" i="2"/>
  <c r="AY55" i="1" s="1"/>
  <c r="AV55" i="1" s="1"/>
  <c r="K35" i="4"/>
  <c r="AX57" i="1" s="1"/>
  <c r="F39" i="4"/>
  <c r="BF57" i="1" s="1"/>
  <c r="K98" i="2"/>
  <c r="BG98" i="2" s="1"/>
  <c r="BK103" i="2"/>
  <c r="K107" i="2"/>
  <c r="BG107" i="2"/>
  <c r="K115" i="2"/>
  <c r="BG115" i="2"/>
  <c r="BK121" i="2"/>
  <c r="BK128" i="2"/>
  <c r="K132" i="2"/>
  <c r="BG132" i="2"/>
  <c r="K138" i="2"/>
  <c r="BG138" i="2"/>
  <c r="K143" i="2"/>
  <c r="BG143" i="2"/>
  <c r="K150" i="2"/>
  <c r="BG150" i="2"/>
  <c r="K161" i="2"/>
  <c r="BG161" i="2"/>
  <c r="K166" i="2"/>
  <c r="BG166" i="2"/>
  <c r="BK99" i="3"/>
  <c r="BK90" i="3"/>
  <c r="K86" i="4"/>
  <c r="BG86" i="4"/>
  <c r="Q89" i="3"/>
  <c r="K90" i="3"/>
  <c r="K63" i="3" s="1"/>
  <c r="I63" i="3"/>
  <c r="BK82" i="4"/>
  <c r="K82" i="4"/>
  <c r="BC54" i="1"/>
  <c r="F37" i="4"/>
  <c r="BD57" i="1" s="1"/>
  <c r="I62" i="3"/>
  <c r="AX54" i="1"/>
  <c r="W32" i="1" l="1"/>
  <c r="BA54" i="1"/>
  <c r="V88" i="3"/>
  <c r="BK113" i="3"/>
  <c r="K113" i="3" s="1"/>
  <c r="K66" i="3" s="1"/>
  <c r="K114" i="3"/>
  <c r="K67" i="3" s="1"/>
  <c r="K61" i="4"/>
  <c r="K32" i="4"/>
  <c r="Q88" i="3"/>
  <c r="I61" i="3" s="1"/>
  <c r="K30" i="3" s="1"/>
  <c r="AS56" i="1" s="1"/>
  <c r="I66" i="3"/>
  <c r="W30" i="1"/>
  <c r="AY54" i="1"/>
  <c r="AK30" i="1" s="1"/>
  <c r="AW54" i="1"/>
  <c r="K86" i="2"/>
  <c r="K63" i="2" s="1"/>
  <c r="BK85" i="2"/>
  <c r="AK29" i="1"/>
  <c r="AV54" i="1"/>
  <c r="F37" i="2"/>
  <c r="BD55" i="1" s="1"/>
  <c r="I63" i="2"/>
  <c r="Q85" i="2"/>
  <c r="J67" i="3"/>
  <c r="R113" i="3"/>
  <c r="J66" i="3" s="1"/>
  <c r="R85" i="2"/>
  <c r="J63" i="2"/>
  <c r="I62" i="4"/>
  <c r="Q82" i="4"/>
  <c r="I61" i="4" s="1"/>
  <c r="K30" i="4" s="1"/>
  <c r="AS57" i="1" s="1"/>
  <c r="K125" i="3"/>
  <c r="BG125" i="3" s="1"/>
  <c r="BK129" i="3"/>
  <c r="BK124" i="3" s="1"/>
  <c r="K124" i="3" s="1"/>
  <c r="K68" i="3" s="1"/>
  <c r="K36" i="4"/>
  <c r="AY57" i="1" s="1"/>
  <c r="AV57" i="1" s="1"/>
  <c r="K121" i="3"/>
  <c r="BG121" i="3" s="1"/>
  <c r="K115" i="3"/>
  <c r="BG115" i="3" s="1"/>
  <c r="F37" i="3" s="1"/>
  <c r="BD56" i="1" s="1"/>
  <c r="BK109" i="3"/>
  <c r="BK107" i="3" s="1"/>
  <c r="J62" i="4"/>
  <c r="R89" i="3"/>
  <c r="I67" i="3"/>
  <c r="K127" i="3"/>
  <c r="BG127" i="3" s="1"/>
  <c r="K107" i="3" l="1"/>
  <c r="K65" i="3" s="1"/>
  <c r="BK89" i="3"/>
  <c r="K85" i="2"/>
  <c r="K62" i="2" s="1"/>
  <c r="BK84" i="2"/>
  <c r="K84" i="2" s="1"/>
  <c r="K41" i="4"/>
  <c r="AG57" i="1"/>
  <c r="AN57" i="1" s="1"/>
  <c r="R88" i="3"/>
  <c r="J61" i="3" s="1"/>
  <c r="K31" i="3" s="1"/>
  <c r="AT56" i="1" s="1"/>
  <c r="J62" i="3"/>
  <c r="Q84" i="2"/>
  <c r="I61" i="2" s="1"/>
  <c r="K30" i="2" s="1"/>
  <c r="AS55" i="1" s="1"/>
  <c r="AS54" i="1" s="1"/>
  <c r="I62" i="2"/>
  <c r="BD54" i="1"/>
  <c r="R84" i="2"/>
  <c r="J61" i="2" s="1"/>
  <c r="K31" i="2" s="1"/>
  <c r="AT55" i="1" s="1"/>
  <c r="AT54" i="1" s="1"/>
  <c r="J62" i="2"/>
  <c r="K61" i="2" l="1"/>
  <c r="K32" i="2"/>
  <c r="W31" i="1"/>
  <c r="AZ54" i="1"/>
  <c r="BK88" i="3"/>
  <c r="K88" i="3" s="1"/>
  <c r="K89" i="3"/>
  <c r="K62" i="3" s="1"/>
  <c r="K32" i="3" l="1"/>
  <c r="K61" i="3"/>
  <c r="AG55" i="1"/>
  <c r="K41" i="2"/>
  <c r="AN55" i="1" l="1"/>
  <c r="AG56" i="1"/>
  <c r="AN56" i="1" s="1"/>
  <c r="K41" i="3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<sst xmlns="http://schemas.openxmlformats.org/spreadsheetml/2006/main" count="2445" uniqueCount="673">
  <si>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</si>
  <si>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</si>
  <si>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</si>
  <si>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</si>
  <si>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</si>
  <si>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</si>
  <si>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</si>
  <si>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</si>
  <si>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</si>
  <si>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</si>
  <si>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</si>
  <si>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</si>
  <si>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</si>
  <si>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</si>
  <si>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</si>
  <si>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</si>
  <si>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</si>
  <si>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</si>
  <si>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</si>
  <si>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</si>
  <si>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</si>
  <si>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</si>
  <si>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</si>
  <si>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</si>
  <si>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</si>
  <si>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</si>
  <si>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</si>
  <si>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</si>
  <si>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</si>
  <si>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</si>
  <si>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</si>
  <si>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</si>
  <si>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</si>
  <si>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</si>
  <si>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</si>
  <si>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</si>
  <si>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</si>
  <si>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</si>
  <si>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</si>
  <si>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</si>
  <si>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</si>
  <si>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</si>
  <si>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</si>
  <si>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</si>
  <si>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</si>
  <si>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</si>
  <si>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</si>
  <si>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</si>
  <si>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</si>
  <si>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</si>
  <si>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</si>
  <si>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</si>
  <si>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</si>
  <si>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</si>
  <si>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</si>
  <si>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</si>
  <si>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</si>
  <si>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</si>
  <si>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</si>
  <si>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</si>
  <si>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</si>
  <si>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</si>
  <si>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</si>
  <si>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</si>
  <si>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</si>
  <si>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</si>
  <si>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</si>
  <si>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</si>
  <si>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</si>
  <si>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</si>
  <si>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</si>
  <si>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</si>
  <si>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</si>
  <si>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</si>
  <si>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</si>
  <si>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</si>
  <si>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</si>
  <si>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</si>
  <si>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</si>
  <si>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</si>
  <si>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</si>
  <si>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</si>
  <si>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</si>
  <si>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</si>
  <si>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</si>
  <si>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</si>
  <si>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</si>
  <si>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</si>
  <si>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</si>
  <si>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</si>
  <si>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</si>
  <si>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</si>
  <si>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</si>
  <si>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</si>
  <si>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</si>
  <si>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</si>
  <si>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</si>
  <si>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</si>
  <si>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</si>
  <si>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</si>
  <si>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</si>
  <si>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</si>
  <si>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</si>
  <si>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</si>
  <si>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</si>
  <si>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</si>
  <si>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</si>
  <si>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</si>
  <si>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</si>
  <si>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</si>
  <si>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</si>
  <si>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</si>
  <si>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</si>
  <si>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</si>
  <si>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</si>
  <si>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</si>
  <si>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</si>
  <si>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</si>
  <si>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</si>
  <si>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</si>
  <si>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</si>
  <si>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</si>
  <si>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</si>
  <si>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</si>
  <si>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</si>
  <si>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</si>
  <si>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</si>
  <si>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Export Komplet</t>
  </si>
  <si>
    <t>VZ</t>
  </si>
  <si>
    <t>2.0</t>
  </si>
  <si>
    <t>ZAMOK</t>
  </si>
  <si>
    <t>False</t>
  </si>
  <si>
    <t>True</t>
  </si>
  <si>
    <t>{d5fd5e5f-623f-4d53-8949-f7089fe0fa21}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</si>
  <si>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</si>
  <si>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</si>
  <si>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</si>
  <si>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</si>
  <si>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</si>
  <si>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</si>
  <si>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</si>
  <si>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</si>
  <si>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</si>
  <si>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</si>
  <si>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</si>
  <si>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Drahanovice</t>
  </si>
  <si>
    <t>KSO:</t>
  </si>
  <si>
    <t>828</t>
  </si>
  <si>
    <t>CC-CZ:</t>
  </si>
  <si>
    <t/>
  </si>
  <si>
    <t>Místo:</t>
  </si>
  <si>
    <t>Drahanovice</t>
  </si>
  <si>
    <t>Datum:</t>
  </si>
  <si>
    <t>Zadavatel:</t>
  </si>
  <si>
    <t>IČ:</t>
  </si>
  <si>
    <t>70994234</t>
  </si>
  <si>
    <t>Správa železnic, státní organizace - OŘ Olomouc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</si>
  <si>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</si>
  <si>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</si>
  <si>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</si>
  <si>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</si>
  <si>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</si>
  <si>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</si>
  <si>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</si>
  <si>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46617906</t>
  </si>
  <si>
    <t>Vladimír Kamarád, U parku 72/7, Štěpánov</t>
  </si>
  <si>
    <t>Poznámka:</t>
  </si>
  <si>
    <t>Soupis prací pro opravnou práci na železnici je sestavem primárně z položek Sborníku pro údržbu a opravy železniční infrastruktury - viz. https://www.sfdi.cz/pravidla-metodiky-a-ceniky/cenove-databaze/._x000D_
Soupis prací je dále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</si>
  <si>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</si>
  <si>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</si>
  <si>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</si>
  <si>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</si>
  <si>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</si>
  <si>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</si>
  <si>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</si>
  <si>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</si>
  <si>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</si>
  <si>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</si>
  <si>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</si>
  <si>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</si>
  <si>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</si>
  <si>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</si>
  <si>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</si>
  <si>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</si>
  <si>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</si>
  <si>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</si>
  <si>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</si>
  <si>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</si>
  <si>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</si>
  <si>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</si>
  <si>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</si>
  <si>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</si>
  <si>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</si>
  <si>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</si>
  <si>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</si>
  <si>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</si>
  <si>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</si>
  <si>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</si>
  <si>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</si>
  <si>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</si>
  <si>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</si>
  <si>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</si>
  <si>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</si>
  <si>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</si>
  <si>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</si>
  <si>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</si>
  <si>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</si>
  <si>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</si>
  <si>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</si>
  <si>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</si>
  <si>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STA</t>
  </si>
  <si>
    <t>1</t>
  </si>
  <si>
    <t>{54b3f2a6-8cbb-4ff3-9653-77e1759a0839}</t>
  </si>
  <si>
    <t>2</t>
  </si>
  <si>
    <t>SO02.1</t>
  </si>
  <si>
    <t>Stavební práce</t>
  </si>
  <si>
    <t>{3b149491-7c60-4dcc-88e6-6987255ddc66}</t>
  </si>
  <si>
    <t>VRN</t>
  </si>
  <si>
    <t>Vedlejší a ostatní náklady</t>
  </si>
  <si>
    <t>VON</t>
  </si>
  <si>
    <t>{6b314b64-cb92-43c4-8b82-f100131a66af}</t>
  </si>
  <si>
    <t>KRYCÍ LIST SOUPISU PRACÍ</t>
  </si>
  <si>
    <t>Objekt:</t>
  </si>
  <si>
    <t>SO02 - Oprava osvětlení Drahanovice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</si>
  <si>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</si>
  <si>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</si>
  <si>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</si>
  <si>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</si>
  <si>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</si>
  <si>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</si>
  <si>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</si>
  <si>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</si>
  <si>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</si>
  <si>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</si>
  <si>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</si>
  <si>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</si>
  <si>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</si>
  <si>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</si>
  <si>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</si>
  <si>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</si>
  <si>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</si>
  <si>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</si>
  <si>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</si>
  <si>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</si>
  <si>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</si>
  <si>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</si>
  <si>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</si>
  <si>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</si>
  <si>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</si>
  <si>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</si>
  <si>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</si>
  <si>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</si>
  <si>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</si>
  <si>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</si>
  <si>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</si>
  <si>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</si>
  <si>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M</t>
  </si>
  <si>
    <t>7492501880</t>
  </si>
  <si>
    <t>Kabely, vodiče, šňůry Cu - nn Kabel silový 4 a 5-žílový Cu, plastová izolace CYKY 4J16 (4Bx16)</t>
  </si>
  <si>
    <t>m</t>
  </si>
  <si>
    <t>Sborník UOŽI 01 2020</t>
  </si>
  <si>
    <t>8</t>
  </si>
  <si>
    <t>4</t>
  </si>
  <si>
    <t>-1589449201</t>
  </si>
  <si>
    <t>7492501870</t>
  </si>
  <si>
    <t>Kabely, vodiče, šňůry Cu - nn Kabel silový 4 a 5-žílový Cu, plastová izolace CYKY - O 4x10</t>
  </si>
  <si>
    <t>-1405573313</t>
  </si>
  <si>
    <t>P</t>
  </si>
  <si>
    <t>Poznámka k položce:_x000D_
Pozn - položka změněna z tyu J na typ O</t>
  </si>
  <si>
    <t>3</t>
  </si>
  <si>
    <t>7492501720</t>
  </si>
  <si>
    <t>Kabely, vodiče, šňůry Cu - nn Kabel silový 2 a 3-žílový Cu, plastová izolace CYKY 3J4 (3Cx 4)</t>
  </si>
  <si>
    <t>83794370</t>
  </si>
  <si>
    <t>7492502040</t>
  </si>
  <si>
    <t>Kabely, vodiče, šňůry Cu - nn Kabel silový 4 a 5-žílový Cu, plastová izolace CYKY 5O1,5 (5Dx1,5)</t>
  </si>
  <si>
    <t>1961874028</t>
  </si>
  <si>
    <t>5</t>
  </si>
  <si>
    <t>7492501510</t>
  </si>
  <si>
    <t>Kabely, vodiče, šňůry Cu - nn Kabel silový Cu pro pohyblivé přívody, izolace pryžová H05RR-F 3G1,5 (3Cx1,5 CGSG)</t>
  </si>
  <si>
    <t>128</t>
  </si>
  <si>
    <t>-1928125259</t>
  </si>
  <si>
    <t>Poznámka k položce:_x000D_
Pozn.-jedná se o kabel propoejní  mezi svorkovnicemi stožáru a svítidly</t>
  </si>
  <si>
    <t>VV</t>
  </si>
  <si>
    <t>7*12+8*6</t>
  </si>
  <si>
    <t>6</t>
  </si>
  <si>
    <t>7493100060</t>
  </si>
  <si>
    <t>Venkovní osvětlení Osvětlovací stožáry sklopné výšky od 10 do 12 m, žárově zinkovaný, vč. výstroje, stožár nesmí mít dvířka (z důvodu neoprávněného vstupu)</t>
  </si>
  <si>
    <t>kus</t>
  </si>
  <si>
    <t>-1212233582</t>
  </si>
  <si>
    <t>7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</si>
  <si>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</si>
  <si>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</si>
  <si>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251329200</t>
  </si>
  <si>
    <t>7493100010</t>
  </si>
  <si>
    <t>Venkovní osvětlení Osvětlovací stožáry sklopné výšky do 6 m, žárově zinkovaný, vč. výstroje, stožár nesmí mít dvířka (z důvodu neoprávněného vstupu)</t>
  </si>
  <si>
    <t>-1960266926</t>
  </si>
  <si>
    <t>9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</si>
  <si>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</si>
  <si>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</si>
  <si>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1338072832</t>
  </si>
  <si>
    <t>10</t>
  </si>
  <si>
    <t>7493100460</t>
  </si>
  <si>
    <t>Venkovní osvětlení Výložníky pro osvětlovací stožáry Dvouramenný</t>
  </si>
  <si>
    <t>-1861853100</t>
  </si>
  <si>
    <t>11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</si>
  <si>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</si>
  <si>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</si>
  <si>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-337162890</t>
  </si>
  <si>
    <t>12</t>
  </si>
  <si>
    <t>-315923568</t>
  </si>
  <si>
    <t xml:space="preserve">Poznámka k položce:_x000D_
Pozn. - Svítidlo do přístřešku, LED sv.zdroj, IK10 dle specifikace_x000D_
</t>
  </si>
  <si>
    <t>13</t>
  </si>
  <si>
    <t>7593500090</t>
  </si>
  <si>
    <t>Trasy kabelového vedení Kabelové žlaby (100x100) spodní + vrchní díl plast</t>
  </si>
  <si>
    <t>-608909302</t>
  </si>
  <si>
    <t>14</t>
  </si>
  <si>
    <t>7593500095</t>
  </si>
  <si>
    <t>Trasy kabelového vedení Kabelové žlaby (100x100) spojka plast</t>
  </si>
  <si>
    <t>-1317569802</t>
  </si>
  <si>
    <t>7491100220</t>
  </si>
  <si>
    <t>Trubková vedení Ohebné elektroinstalační trubky KOPOFLEX  90 rudá</t>
  </si>
  <si>
    <t>-689963275</t>
  </si>
  <si>
    <t>16</t>
  </si>
  <si>
    <t>7491600200</t>
  </si>
  <si>
    <t>Uzemnění Vnější Pásek pozink. FeZn 30x4</t>
  </si>
  <si>
    <t>kg</t>
  </si>
  <si>
    <t>-1157833371</t>
  </si>
  <si>
    <t>17</t>
  </si>
  <si>
    <t>7493102210</t>
  </si>
  <si>
    <t>Venkovní osvětlení Rozvaděče pro napájení osvětlení železničních prostranství pro 5 - 8ks 3-f větví s PLC řídícím systémem</t>
  </si>
  <si>
    <t>-258461343</t>
  </si>
  <si>
    <t>Poznámka k položce:_x000D_
Poznámka - cena rozváděče je dodávka včetně výrobní dokumentace</t>
  </si>
  <si>
    <t>18</t>
  </si>
  <si>
    <t>7493600840_R</t>
  </si>
  <si>
    <t>Kabelové a zásuvkové skříně, elektroměrové rozvaděče</t>
  </si>
  <si>
    <t>624319209</t>
  </si>
  <si>
    <t>Poznámka k položce:_x000D_
Rozváděč ozn. ZS1 dle výkresové dokumentace v provedení pilířové sestavy na soklu se  základem zapuštěným v zemi._x000D_
Elektroměr a komunikátor není součástí dodávky zhotovitele - dodá OES OŘ Olomouc._x000D_
Poznámka - cena rozváděče je dodávka včetně výrobní dokumentace.</t>
  </si>
  <si>
    <t>19</t>
  </si>
  <si>
    <t>7493600840_R1</t>
  </si>
  <si>
    <t>Kabelové a zásuvkové skříně, elektroměrové rozvaděče Skříně elektroměrové pro přímé měření Rozváděč pro jednosazbový třífázový elektroměr do 40A kompaktní pilíř včetně základu</t>
  </si>
  <si>
    <t>-77531914</t>
  </si>
  <si>
    <t>Poznámka k položce:_x000D_
Rozváděč ozn. ZS2 dle výkresové dokumentace v provedení pilířové sestavy na soklu se  základem zapuštěným v zemi._x000D_
Elektroměr a komunikátor není součástí dodávky zhotovitele - dodá OES OŘ Olomouc._x000D_
Poznámka - cena rozváděče je dodávka včetně výrobní dokumentace.</t>
  </si>
  <si>
    <t>20</t>
  </si>
  <si>
    <t>7593311160_R2</t>
  </si>
  <si>
    <t>Konstrukční díly Trubky a úhelníky ochranné - zábrany</t>
  </si>
  <si>
    <t>-279761740</t>
  </si>
  <si>
    <t>Poznámka k položce:_x000D_
Materiál na konstrukce zábrany stožáru OS vč. kotevních prvků</t>
  </si>
  <si>
    <t>7593501810</t>
  </si>
  <si>
    <t>Trasy kabelového vedení Lokátory a markery Ball Marker 1402-XR, červený energetika</t>
  </si>
  <si>
    <t>-329843078</t>
  </si>
  <si>
    <t>22</t>
  </si>
  <si>
    <t>7593501130</t>
  </si>
  <si>
    <t>Trasy kabelového vedení Chráničky optického kabelu HDPE 6050 průměr 50/41 mm</t>
  </si>
  <si>
    <t>1228923828</t>
  </si>
  <si>
    <t>23</t>
  </si>
  <si>
    <t>7593501144</t>
  </si>
  <si>
    <t>Trasy kabelového vedení Chráničky optického kabelu HDPE Koncová zátka Jackmoon  46-60 mm</t>
  </si>
  <si>
    <t>-1414534330</t>
  </si>
  <si>
    <t>24</t>
  </si>
  <si>
    <t>7592700655</t>
  </si>
  <si>
    <t>Upozorňovadla, značky Návěsti označující místo na trati Fólie výstražná červená š34cm  (HM0673909992034)</t>
  </si>
  <si>
    <t>512</t>
  </si>
  <si>
    <t>-1358772598</t>
  </si>
  <si>
    <t>OST</t>
  </si>
  <si>
    <t>Ostatní</t>
  </si>
  <si>
    <t>25</t>
  </si>
  <si>
    <t>K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</si>
  <si>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</si>
  <si>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</si>
  <si>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28413092</t>
  </si>
  <si>
    <t>26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</si>
  <si>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</si>
  <si>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</si>
  <si>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1097158160</t>
  </si>
  <si>
    <t>27</t>
  </si>
  <si>
    <t>7492553010</t>
  </si>
  <si>
    <t>Montáž kabelů 2- a 3-žílových Cu do 16 mm2 - uložení do země, chráničky, na rošty, pod omítku apod.</t>
  </si>
  <si>
    <t>717723985</t>
  </si>
  <si>
    <t>Poznámka k položce:_x000D_
POZN - propojení RVO s přístřeškem + protažení ohebných kabelů mezi svorkovnicemi a svítidly na stožárech</t>
  </si>
  <si>
    <t>80+132</t>
  </si>
  <si>
    <t>28</t>
  </si>
  <si>
    <t>7492554010</t>
  </si>
  <si>
    <t>Montáž kabelů 4- a 5-žílových Cu do 16 mm2 - uložení do země, chráničky, na rošty, pod omítku apod.</t>
  </si>
  <si>
    <t>1830364971</t>
  </si>
  <si>
    <t>3+1182+40</t>
  </si>
  <si>
    <t>29</t>
  </si>
  <si>
    <t>7491652084</t>
  </si>
  <si>
    <t>Montáž vnějšího uzemnění ostatní práce spoj uzemňovacích vodičů svařováním vč. zaizolování - včetně přípravy a svařování vč. zaizolování spoje</t>
  </si>
  <si>
    <t>668127923</t>
  </si>
  <si>
    <t>30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</si>
  <si>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</si>
  <si>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</si>
  <si>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109577376</t>
  </si>
  <si>
    <t>31</t>
  </si>
  <si>
    <t>7593505270</t>
  </si>
  <si>
    <t>Montáž kabelového označníku Ball Marker - upevnění kabelového označníku na plášť kabelu upevňovacími prvky</t>
  </si>
  <si>
    <t>-1534774475</t>
  </si>
  <si>
    <t>32</t>
  </si>
  <si>
    <t>1320010031-R</t>
  </si>
  <si>
    <t>Pokládka výstražné folie ve stávající kabelové trase</t>
  </si>
  <si>
    <t>-882599375</t>
  </si>
  <si>
    <t>33</t>
  </si>
  <si>
    <t>7593505280</t>
  </si>
  <si>
    <t>Položení jedné ochranné trubky 110 mm do kabelového lože</t>
  </si>
  <si>
    <t>1535186223</t>
  </si>
  <si>
    <t>34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</si>
  <si>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</si>
  <si>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</si>
  <si>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-962908375</t>
  </si>
  <si>
    <t>35</t>
  </si>
  <si>
    <t>7493152530</t>
  </si>
  <si>
    <t>Montáž svítidla pro železnici na sklopný stožár - kompletace a montáž včetně "superlife" světelného zdroje, elektronického předřadníku a připojení kabelu</t>
  </si>
  <si>
    <t>-970311833</t>
  </si>
  <si>
    <t>7+8+4</t>
  </si>
  <si>
    <t>36</t>
  </si>
  <si>
    <t>7493154020</t>
  </si>
  <si>
    <t>Montáž venkovních svítidel na strop nebo stěnu zářivkových - kompletace a montáž včetně světelného zdroje a připojovacího kabelu</t>
  </si>
  <si>
    <t>1355339296</t>
  </si>
  <si>
    <t xml:space="preserve">Poznámka k položce:_x000D_
Pozn. - jedná se o montáž svítidla do železničního přístřešku_x000D_
</t>
  </si>
  <si>
    <t>37</t>
  </si>
  <si>
    <t>7493152015</t>
  </si>
  <si>
    <t>Montáž ocelových výložníků pro osvětlovací stožáry na sloup nebo stěnu výšky do 6 m dvouramenných - včetně veškerého příslušenství a výstroje</t>
  </si>
  <si>
    <t>530554364</t>
  </si>
  <si>
    <t>38</t>
  </si>
  <si>
    <t>7493656015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</si>
  <si>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</si>
  <si>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1717966223</t>
  </si>
  <si>
    <t>Poznámka k položce:_x000D_
Pozn. - montáž 2xRVO, 2xZS1, 2xZS2 (dle počtu modulů skříní)</t>
  </si>
  <si>
    <t>39</t>
  </si>
  <si>
    <t>7493656025</t>
  </si>
  <si>
    <t>Montáž zásuvkových skříní venkovních rozšíření o měření spotřeby elektrické energie s přímým elektroměrem do 80 A bez komunikačního rozhraní s komunikačním rozhraním - včetně zapojení v rozvaděči a elektrovýzbroje, obsahuje svorkovnici pro zakončení datového kabelu</t>
  </si>
  <si>
    <t>342093946</t>
  </si>
  <si>
    <t>40</t>
  </si>
  <si>
    <t>7492756040</t>
  </si>
  <si>
    <t>Pomocné práce pro montáž kabelů zatažení kabelů do chráničky do 4 kg/m</t>
  </si>
  <si>
    <t>-1449724222</t>
  </si>
  <si>
    <t>41</t>
  </si>
  <si>
    <t>7593505202</t>
  </si>
  <si>
    <t>Uložení HDPE trubky pro optický kabel do výkopu bez zřízení lože a bez krytí</t>
  </si>
  <si>
    <t>796999576</t>
  </si>
  <si>
    <t>42</t>
  </si>
  <si>
    <t>7496573020</t>
  </si>
  <si>
    <t>Demontáž kabelových skříní nn zděné nebo betonové - včetně odpojení kabelů a bourání zdiva nebo betonu pilíře</t>
  </si>
  <si>
    <t>639187829</t>
  </si>
  <si>
    <t>43</t>
  </si>
  <si>
    <t>7493171012</t>
  </si>
  <si>
    <t>Demontáž osvětlovacích stožárů výšky přes 6 do 14 m - včetně veškeré elektrovýzbroje (svítidla, kabely, rozvodnice)</t>
  </si>
  <si>
    <t>-1201806969</t>
  </si>
  <si>
    <t>44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</si>
  <si>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</si>
  <si>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</si>
  <si>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</si>
  <si>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-1948672762</t>
  </si>
  <si>
    <t>45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</si>
  <si>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</si>
  <si>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</si>
  <si>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-936783288</t>
  </si>
  <si>
    <t>46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</si>
  <si>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</si>
  <si>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</si>
  <si>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</si>
  <si>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-1539886339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</si>
  <si>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</si>
  <si>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</si>
  <si>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45+18,26</t>
  </si>
  <si>
    <t>47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</si>
  <si>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</si>
  <si>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</si>
  <si>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866380989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</si>
  <si>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</si>
  <si>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45+18,260</t>
  </si>
  <si>
    <t>48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</si>
  <si>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</si>
  <si>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</si>
  <si>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-1235378700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</si>
  <si>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</si>
  <si>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49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</si>
  <si>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</si>
  <si>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</si>
  <si>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-1980869285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</si>
  <si>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</si>
  <si>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POZN - likvidace zeminy, suti a štěrku</t>
  </si>
  <si>
    <t>50</t>
  </si>
  <si>
    <t>-1773321348</t>
  </si>
  <si>
    <t>Poznámka k položce:_x000D_
POZN - likvidace betonu ze základových patek JŽ a roz.pilířů</t>
  </si>
  <si>
    <t>56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</si>
  <si>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</si>
  <si>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</si>
  <si>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623937138</t>
  </si>
  <si>
    <t>51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</si>
  <si>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</si>
  <si>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</si>
  <si>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-1930590605</t>
  </si>
  <si>
    <t>52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</si>
  <si>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</si>
  <si>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</si>
  <si>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-329993134</t>
  </si>
  <si>
    <t>53</t>
  </si>
  <si>
    <t>7498452020</t>
  </si>
  <si>
    <t>Měření zemnících sítí zemnicí sítě zemnicí sítě do 200 m2 plochy - včetně vyhotovení protokolu</t>
  </si>
  <si>
    <t>924109613</t>
  </si>
  <si>
    <t>54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</si>
  <si>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</si>
  <si>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</si>
  <si>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-1691919041</t>
  </si>
  <si>
    <t>55</t>
  </si>
  <si>
    <t>7498351010</t>
  </si>
  <si>
    <t>Vydání průkazu způsobilosti pro funkční celek, provizorní stav - vyhotovení dokladu o silnoproudých zařízeních a vydání průkazu způsobilosti</t>
  </si>
  <si>
    <t>519819643</t>
  </si>
  <si>
    <t>SO02.1 - Stavební práce</t>
  </si>
  <si>
    <t xml:space="preserve">    2 - Zakládání</t>
  </si>
  <si>
    <t xml:space="preserve">    998 - Přesun hmot</t>
  </si>
  <si>
    <t>M - Práce a dodávky M</t>
  </si>
  <si>
    <t xml:space="preserve">    46-M - Zemní práce při extr.mont.pracích</t>
  </si>
  <si>
    <t>HZS - Hodinové zúčtovací sazby</t>
  </si>
  <si>
    <t>131351301</t>
  </si>
  <si>
    <t>Hloubení nezapažených jam a zářezů strojně s urovnáním dna do předepsaného profilu a spádu v omezeném prostoru v hornině třídy těžitelnosti II skupiny 4 do 20 m3</t>
  </si>
  <si>
    <t>m3</t>
  </si>
  <si>
    <t>CS ÚRS 2020 01</t>
  </si>
  <si>
    <t>520337706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</si>
  <si>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</si>
  <si>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 xml:space="preserve">Poznámka k položce:_x000D_
POZN - jedná se o výkpové práce komplentě pro kabelizace a zhotovení základů OS_x000D_
</t>
  </si>
  <si>
    <t>665*0,8*0,5+49+2,2+2*1,5*2,5*2</t>
  </si>
  <si>
    <t>141721215</t>
  </si>
  <si>
    <t>Řízený zemní protlak délky protlaku do 50 m v hornině třídy těžitelnosti I a II, skupiny 1 až 4 včetně protlačení trub v hloubce do 6 m vnějšího průměru vrtu přes 180 do 225 mm</t>
  </si>
  <si>
    <t>2065642598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</si>
  <si>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</si>
  <si>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28613389</t>
  </si>
  <si>
    <t>potrubí kanalizační tlakové PE100 SDR11 návin se signalizační vrstvou 180x16,4mm</t>
  </si>
  <si>
    <t>-197095093</t>
  </si>
  <si>
    <t>34*1,003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</si>
  <si>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</si>
  <si>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</si>
  <si>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-1003886368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</si>
  <si>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</si>
  <si>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266+2*1,5*2,5*2</t>
  </si>
  <si>
    <t>Zakládání</t>
  </si>
  <si>
    <t>278381722</t>
  </si>
  <si>
    <t>Základy pod stroje nebo technologická zařízení z betonu s bedněním, odbedněním, bez úpravy povrchu z betonu prostého objemu souvislé základové konstrukce přes 25 do 100 m3 tř. C 12/15, složitosti II</t>
  </si>
  <si>
    <t>-181814422</t>
  </si>
  <si>
    <t xml:space="preserve">Poznámka k souboru cen:_x000D_
1. Podlévání provizorně podklínovaných patek usazených strojů a technologických zařízení se oceňuje cenami souboru cen 278 38-3 Zálivka pod stroje nebo technologická zařízení této části katalogu nebo cenami 631 31- . . Mazanina a 632 45-1031 až -1034 Vyrovnávací potěr cementový části A05 Podlahy a podlahové konstrukce katalogu 801-1 Budovy a haly – zděné a monolitické._x000D_
2. Od objemu betonu se odečítá objem všech kotevních otvorů. Jejich zalití se oceňuje cenami souboru cen 278 31-1 . Zálivka kotevních otvorů této části katalogu._x000D_
</t>
  </si>
  <si>
    <t>Poznámka k položce:_x000D_
POZN - betonové základy osvětlovacích stožárů + zábrana u OS č.9 dle specifikace uvedené v projektové dokumentaci</t>
  </si>
  <si>
    <t>7*(1*1*1,8)+8*(0,8*0,8*1,2)+2,2</t>
  </si>
  <si>
    <t>998</t>
  </si>
  <si>
    <t>Přesun hmot</t>
  </si>
  <si>
    <t>998241021</t>
  </si>
  <si>
    <t>Přesun hmot pro dráhy kolejové jakéhokoliv rozsahu dopravní vzdálenost do 5 000 m</t>
  </si>
  <si>
    <t>CS ÚRS 2020 02</t>
  </si>
  <si>
    <t>-1076301879</t>
  </si>
  <si>
    <t>460521511</t>
  </si>
  <si>
    <t>Bednění stěn tělesa kabelovodu trubkového v otevřeném výkopu</t>
  </si>
  <si>
    <t>m2</t>
  </si>
  <si>
    <t>64</t>
  </si>
  <si>
    <t>-2028945566</t>
  </si>
  <si>
    <t xml:space="preserve">Poznámka k souboru cen:_x000D_
1. V ceně jsou započteny i náklady na odbednění._x000D_
2. Množsví bednění se určuje v m2 obedňované plochy konstrukce; od celkové plochy bednění se odečítá plochy otvorů jednotlivě větší než 2,5 m2._x000D_
</t>
  </si>
  <si>
    <t xml:space="preserve">Poznámka k položce:_x000D_
Pozn - jedná se o bednění v zápichových jámách kabelovodu - z důvodu bezpečného provádění prací_x000D_
</t>
  </si>
  <si>
    <t>2*1,5*2*1,5</t>
  </si>
  <si>
    <t>Práce a dodávky M</t>
  </si>
  <si>
    <t>46-M</t>
  </si>
  <si>
    <t>Zemní práce při extr.mont.pracích</t>
  </si>
  <si>
    <t>58154421</t>
  </si>
  <si>
    <t>písek křemičitý sušený pytlovaný 1/2mm</t>
  </si>
  <si>
    <t>1828127677</t>
  </si>
  <si>
    <t>360*0,1*0,1*1,7</t>
  </si>
  <si>
    <t>460560001_R1</t>
  </si>
  <si>
    <t>Zásyp kabelových žlabů pískem - opatření proti hlodavcům</t>
  </si>
  <si>
    <t>202932499</t>
  </si>
  <si>
    <t>Poznámka k položce:_x000D_
POZN - jedná se o naplnění kabelových žlabů pískem (zapískování kabelu proti hlodavcům)</t>
  </si>
  <si>
    <t>58156562</t>
  </si>
  <si>
    <t>písek podsypový spárovací frakce 0/1</t>
  </si>
  <si>
    <t>256</t>
  </si>
  <si>
    <t>297002431</t>
  </si>
  <si>
    <t>(360*0,2*0,08+60*0,2*0,08+290*0,17*0,08)*1,7*1000</t>
  </si>
  <si>
    <t>460560001_R2</t>
  </si>
  <si>
    <t>Podsyp a urovnání dna rýhy pískem do roviny pro pokládku kabelových žlabů a trubek</t>
  </si>
  <si>
    <t>1226218126</t>
  </si>
  <si>
    <t>Poznámka k položce:_x000D_
POZN - jedná se o pískové lože pro kabelové žlaby a chráničky</t>
  </si>
  <si>
    <t>360+60</t>
  </si>
  <si>
    <t>HZS</t>
  </si>
  <si>
    <t>Hodinové zúčtovací sazby</t>
  </si>
  <si>
    <t>HZS2132</t>
  </si>
  <si>
    <t>Hodinové zúčtovací sazby profesí PSV provádění stavebních konstrukcí zámečník odborný</t>
  </si>
  <si>
    <t>1328874129</t>
  </si>
  <si>
    <t>Poznámka k položce:_x000D_
POZN - profese pro zhotovení zábrany k osvětlovacímu stožáru</t>
  </si>
  <si>
    <t>HZS2311</t>
  </si>
  <si>
    <t>Hodinové zúčtovací sazby profesí PSV úpravy povrchů a podlahy malíř, natěrač, lakýrník</t>
  </si>
  <si>
    <t>-552352339</t>
  </si>
  <si>
    <t>LSV.100057</t>
  </si>
  <si>
    <t>LIAPOR 4-8/350 volně ložený</t>
  </si>
  <si>
    <t>-187449845</t>
  </si>
  <si>
    <t>HZS2221</t>
  </si>
  <si>
    <t>Hodinové zúčtovací sazby profesí PSV provádění stavebních instalací elektrikář</t>
  </si>
  <si>
    <t>-1821220575</t>
  </si>
  <si>
    <t>Poznámka k položce:_x000D_
POZN - provedení zásypu kabelového prostoru rozváděčů Liaporem pro zamezení pronikání vlhkosti</t>
  </si>
  <si>
    <t>VRN - Vedlejší a ostatní náklady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</si>
  <si>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</si>
  <si>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</si>
  <si>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</si>
  <si>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</si>
  <si>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</si>
  <si>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1350132343</t>
  </si>
  <si>
    <t>022101021</t>
  </si>
  <si>
    <t>Geodetické práce Geodetické práce po ukončení opravy</t>
  </si>
  <si>
    <t>1980573134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</si>
  <si>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</si>
  <si>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</si>
  <si>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741517711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</si>
  <si>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</si>
  <si>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</si>
  <si>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</si>
  <si>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1251097368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</si>
  <si>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</si>
  <si>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</si>
  <si>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</si>
  <si>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1724105344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</si>
  <si>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</si>
  <si>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</si>
  <si>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-267343350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</si>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</sst>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63"/>
      <name val="Arial CE"/>
    </font>
    <font>
      <sz val="8"/>
      <color indexed="9"/>
      <name val="Arial CE"/>
    </font>
    <font>
      <b/>
      <sz val="14"/>
      <name val="Arial CE"/>
    </font>
    <font>
      <sz val="8"/>
      <color indexed="48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sz val="8"/>
      <color indexed="55"/>
      <name val="Arial CE"/>
    </font>
    <font>
      <sz val="12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sz val="7"/>
      <color indexed="55"/>
      <name val="Arial CE"/>
    </font>
    <font>
      <i/>
      <sz val="7"/>
      <color indexed="55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9" fillId="3" borderId="13" xfId="0" applyFont="1" applyFill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8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0" fontId="19" fillId="3" borderId="15" xfId="0" applyFont="1" applyFill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4" fontId="29" fillId="0" borderId="10" xfId="0" applyNumberFormat="1" applyFont="1" applyBorder="1" applyAlignment="1" applyProtection="1"/>
    <xf numFmtId="166" fontId="29" fillId="0" borderId="10" xfId="0" applyNumberFormat="1" applyFont="1" applyBorder="1" applyAlignment="1" applyProtection="1"/>
    <xf numFmtId="166" fontId="29" fillId="0" borderId="11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2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2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3" xfId="0" applyFont="1" applyBorder="1" applyAlignment="1">
      <alignment vertical="center" wrapText="1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9" fillId="0" borderId="26" xfId="0" applyFont="1" applyBorder="1" applyAlignment="1">
      <alignment vertical="center" wrapText="1"/>
    </xf>
    <xf numFmtId="0" fontId="38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49" fontId="38" fillId="0" borderId="0" xfId="0" applyNumberFormat="1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5" fillId="0" borderId="0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3" xfId="0" applyFont="1" applyBorder="1" applyAlignment="1">
      <alignment horizontal="left" vertical="center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top"/>
    </xf>
    <xf numFmtId="0" fontId="38" fillId="0" borderId="0" xfId="0" applyFont="1" applyBorder="1" applyAlignment="1">
      <alignment horizontal="center" vertical="top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0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0" xfId="0" applyFont="1" applyBorder="1" applyAlignment="1">
      <alignment vertical="top"/>
    </xf>
    <xf numFmtId="49" fontId="38" fillId="0" borderId="0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6" xfId="0" applyFont="1" applyBorder="1" applyAlignment="1">
      <alignment vertical="top"/>
    </xf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0" fontId="18" fillId="0" borderId="17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8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13" xfId="0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 wrapText="1"/>
    </xf>
    <xf numFmtId="0" fontId="36" fillId="0" borderId="0" xfId="0" applyFont="1" applyBorder="1" applyAlignment="1">
      <alignment horizontal="center" vertical="center"/>
    </xf>
    <xf numFmtId="49" fontId="38" fillId="0" borderId="0" xfId="0" applyNumberFormat="1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top"/>
    </xf>
    <xf numFmtId="0" fontId="37" fillId="0" borderId="29" xfId="0" applyFont="1" applyBorder="1" applyAlignment="1">
      <alignment horizontal="left"/>
    </xf>
    <xf numFmtId="0" fontId="38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 customWidth="1"/>
  </cols>
  <sheetData>
    <row r="1" spans="1:74">
      <c r="A1" s="14" t="s">
        <v>127</v>
      </c>
      <c r="AZ1" s="14" t="s">
        <v>128</v>
      </c>
      <c r="BA1" s="14" t="s">
        <v>129</v>
      </c>
      <c r="BB1" s="14" t="s">
        <v>130</v>
      </c>
      <c r="BT1" s="14" t="s">
        <v>131</v>
      </c>
      <c r="BU1" s="14" t="s">
        <v>132</v>
      </c>
      <c r="BV1" s="14" t="s">
        <v>133</v>
      </c>
    </row>
    <row r="2" spans="1:74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S2" s="15" t="s">
        <v>134</v>
      </c>
      <c r="BT2" s="15" t="s">
        <v>135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134</v>
      </c>
      <c r="BT3" s="15" t="s">
        <v>136</v>
      </c>
    </row>
    <row r="4" spans="1:74" ht="24.95" customHeight="1">
      <c r="B4" s="19"/>
      <c r="C4" s="20"/>
      <c r="D4" s="21" t="s">
        <v>137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138</v>
      </c>
      <c r="BG4" s="23" t="s">
        <v>139</v>
      </c>
      <c r="BS4" s="15" t="s">
        <v>140</v>
      </c>
    </row>
    <row r="5" spans="1:74" ht="12" customHeight="1">
      <c r="B5" s="19"/>
      <c r="C5" s="20"/>
      <c r="D5" s="24" t="s">
        <v>141</v>
      </c>
      <c r="E5" s="20"/>
      <c r="F5" s="20"/>
      <c r="G5" s="20"/>
      <c r="H5" s="20"/>
      <c r="I5" s="20"/>
      <c r="J5" s="20"/>
      <c r="K5" s="338" t="s">
        <v>142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0"/>
      <c r="AQ5" s="20"/>
      <c r="AR5" s="18"/>
      <c r="BG5" s="335" t="s">
        <v>143</v>
      </c>
      <c r="BS5" s="15" t="s">
        <v>134</v>
      </c>
    </row>
    <row r="6" spans="1:74" ht="36.950000000000003" customHeight="1">
      <c r="B6" s="19"/>
      <c r="C6" s="20"/>
      <c r="D6" s="26" t="s">
        <v>144</v>
      </c>
      <c r="E6" s="20"/>
      <c r="F6" s="20"/>
      <c r="G6" s="20"/>
      <c r="H6" s="20"/>
      <c r="I6" s="20"/>
      <c r="J6" s="20"/>
      <c r="K6" s="340" t="s">
        <v>145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0"/>
      <c r="AQ6" s="20"/>
      <c r="AR6" s="18"/>
      <c r="BG6" s="336"/>
      <c r="BS6" s="15" t="s">
        <v>134</v>
      </c>
    </row>
    <row r="7" spans="1:74" ht="12" customHeight="1">
      <c r="B7" s="19"/>
      <c r="C7" s="20"/>
      <c r="D7" s="27" t="s">
        <v>146</v>
      </c>
      <c r="E7" s="20"/>
      <c r="F7" s="20"/>
      <c r="G7" s="20"/>
      <c r="H7" s="20"/>
      <c r="I7" s="20"/>
      <c r="J7" s="20"/>
      <c r="K7" s="25" t="s">
        <v>147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148</v>
      </c>
      <c r="AL7" s="20"/>
      <c r="AM7" s="20"/>
      <c r="AN7" s="25" t="s">
        <v>149</v>
      </c>
      <c r="AO7" s="20"/>
      <c r="AP7" s="20"/>
      <c r="AQ7" s="20"/>
      <c r="AR7" s="18"/>
      <c r="BG7" s="336"/>
      <c r="BS7" s="15" t="s">
        <v>134</v>
      </c>
    </row>
    <row r="8" spans="1:74" ht="12" customHeight="1">
      <c r="B8" s="19"/>
      <c r="C8" s="20"/>
      <c r="D8" s="27" t="s">
        <v>150</v>
      </c>
      <c r="E8" s="20"/>
      <c r="F8" s="20"/>
      <c r="G8" s="20"/>
      <c r="H8" s="20"/>
      <c r="I8" s="20"/>
      <c r="J8" s="20"/>
      <c r="K8" s="25" t="s">
        <v>151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152</v>
      </c>
      <c r="AL8" s="20"/>
      <c r="AM8" s="20"/>
      <c r="AN8" s="28"/>
      <c r="AO8" s="20"/>
      <c r="AP8" s="20"/>
      <c r="AQ8" s="20"/>
      <c r="AR8" s="18"/>
      <c r="BG8" s="336"/>
      <c r="BS8" s="15" t="s">
        <v>134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336"/>
      <c r="BS9" s="15" t="s">
        <v>134</v>
      </c>
    </row>
    <row r="10" spans="1:74" ht="12" customHeight="1">
      <c r="B10" s="19"/>
      <c r="C10" s="20"/>
      <c r="D10" s="27" t="s">
        <v>153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154</v>
      </c>
      <c r="AL10" s="20"/>
      <c r="AM10" s="20"/>
      <c r="AN10" s="25" t="s">
        <v>155</v>
      </c>
      <c r="AO10" s="20"/>
      <c r="AP10" s="20"/>
      <c r="AQ10" s="20"/>
      <c r="AR10" s="18"/>
      <c r="BG10" s="336"/>
      <c r="BS10" s="15" t="s">
        <v>134</v>
      </c>
    </row>
    <row r="11" spans="1:74" ht="18.399999999999999" customHeight="1">
      <c r="B11" s="19"/>
      <c r="C11" s="20"/>
      <c r="D11" s="20"/>
      <c r="E11" s="25" t="s">
        <v>156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157</v>
      </c>
      <c r="AL11" s="20"/>
      <c r="AM11" s="20"/>
      <c r="AN11" s="25" t="s">
        <v>158</v>
      </c>
      <c r="AO11" s="20"/>
      <c r="AP11" s="20"/>
      <c r="AQ11" s="20"/>
      <c r="AR11" s="18"/>
      <c r="BG11" s="336"/>
      <c r="BS11" s="15" t="s">
        <v>134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336"/>
      <c r="BS12" s="15" t="s">
        <v>134</v>
      </c>
    </row>
    <row r="13" spans="1:74" ht="12" customHeight="1">
      <c r="B13" s="19"/>
      <c r="C13" s="20"/>
      <c r="D13" s="27" t="s">
        <v>159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154</v>
      </c>
      <c r="AL13" s="20"/>
      <c r="AM13" s="20"/>
      <c r="AN13" s="29" t="s">
        <v>160</v>
      </c>
      <c r="AO13" s="20"/>
      <c r="AP13" s="20"/>
      <c r="AQ13" s="20"/>
      <c r="AR13" s="18"/>
      <c r="BG13" s="336"/>
      <c r="BS13" s="15" t="s">
        <v>134</v>
      </c>
    </row>
    <row r="14" spans="1:74" ht="12.75">
      <c r="B14" s="19"/>
      <c r="C14" s="20"/>
      <c r="D14" s="20"/>
      <c r="E14" s="341" t="s">
        <v>160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27" t="s">
        <v>157</v>
      </c>
      <c r="AL14" s="20"/>
      <c r="AM14" s="20"/>
      <c r="AN14" s="29" t="s">
        <v>160</v>
      </c>
      <c r="AO14" s="20"/>
      <c r="AP14" s="20"/>
      <c r="AQ14" s="20"/>
      <c r="AR14" s="18"/>
      <c r="BG14" s="336"/>
      <c r="BS14" s="15" t="s">
        <v>134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336"/>
      <c r="BS15" s="15" t="s">
        <v>131</v>
      </c>
    </row>
    <row r="16" spans="1:74" ht="12" customHeight="1">
      <c r="B16" s="19"/>
      <c r="C16" s="20"/>
      <c r="D16" s="27" t="s">
        <v>161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154</v>
      </c>
      <c r="AL16" s="20"/>
      <c r="AM16" s="20"/>
      <c r="AN16" s="25" t="s">
        <v>149</v>
      </c>
      <c r="AO16" s="20"/>
      <c r="AP16" s="20"/>
      <c r="AQ16" s="20"/>
      <c r="AR16" s="18"/>
      <c r="BG16" s="336"/>
      <c r="BS16" s="15" t="s">
        <v>131</v>
      </c>
    </row>
    <row r="17" spans="1:71" ht="18.399999999999999" customHeight="1">
      <c r="B17" s="19"/>
      <c r="C17" s="20"/>
      <c r="D17" s="20"/>
      <c r="E17" s="25" t="s">
        <v>162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157</v>
      </c>
      <c r="AL17" s="20"/>
      <c r="AM17" s="20"/>
      <c r="AN17" s="25" t="s">
        <v>149</v>
      </c>
      <c r="AO17" s="20"/>
      <c r="AP17" s="20"/>
      <c r="AQ17" s="20"/>
      <c r="AR17" s="18"/>
      <c r="BG17" s="336"/>
      <c r="BS17" s="15" t="s">
        <v>132</v>
      </c>
    </row>
    <row r="18" spans="1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336"/>
      <c r="BS18" s="15" t="s">
        <v>134</v>
      </c>
    </row>
    <row r="19" spans="1:71" ht="12" customHeight="1">
      <c r="B19" s="19"/>
      <c r="C19" s="20"/>
      <c r="D19" s="27" t="s">
        <v>163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154</v>
      </c>
      <c r="AL19" s="20"/>
      <c r="AM19" s="20"/>
      <c r="AN19" s="25" t="s">
        <v>164</v>
      </c>
      <c r="AO19" s="20"/>
      <c r="AP19" s="20"/>
      <c r="AQ19" s="20"/>
      <c r="AR19" s="18"/>
      <c r="BG19" s="336"/>
      <c r="BS19" s="15" t="s">
        <v>134</v>
      </c>
    </row>
    <row r="20" spans="1:71" ht="18.399999999999999" customHeight="1">
      <c r="B20" s="19"/>
      <c r="C20" s="20"/>
      <c r="D20" s="20"/>
      <c r="E20" s="25" t="s">
        <v>165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157</v>
      </c>
      <c r="AL20" s="20"/>
      <c r="AM20" s="20"/>
      <c r="AN20" s="25" t="s">
        <v>149</v>
      </c>
      <c r="AO20" s="20"/>
      <c r="AP20" s="20"/>
      <c r="AQ20" s="20"/>
      <c r="AR20" s="18"/>
      <c r="BG20" s="336"/>
      <c r="BS20" s="15" t="s">
        <v>131</v>
      </c>
    </row>
    <row r="21" spans="1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336"/>
    </row>
    <row r="22" spans="1:71" ht="12" customHeight="1">
      <c r="B22" s="19"/>
      <c r="C22" s="20"/>
      <c r="D22" s="27" t="s">
        <v>166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336"/>
    </row>
    <row r="23" spans="1:71" ht="71.25" customHeight="1">
      <c r="B23" s="19"/>
      <c r="C23" s="20"/>
      <c r="D23" s="20"/>
      <c r="E23" s="343" t="s">
        <v>167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0"/>
      <c r="AP23" s="20"/>
      <c r="AQ23" s="20"/>
      <c r="AR23" s="18"/>
      <c r="BG23" s="336"/>
    </row>
    <row r="24" spans="1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336"/>
    </row>
    <row r="25" spans="1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G25" s="336"/>
    </row>
    <row r="26" spans="1:71" s="1" customFormat="1" ht="25.9" customHeight="1">
      <c r="A26" s="32"/>
      <c r="B26" s="33"/>
      <c r="C26" s="34"/>
      <c r="D26" s="35" t="s">
        <v>168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32">
        <f>ROUND(AG54,2)</f>
        <v>0</v>
      </c>
      <c r="AL26" s="333"/>
      <c r="AM26" s="333"/>
      <c r="AN26" s="333"/>
      <c r="AO26" s="333"/>
      <c r="AP26" s="34"/>
      <c r="AQ26" s="34"/>
      <c r="AR26" s="37"/>
      <c r="BG26" s="336"/>
    </row>
    <row r="27" spans="1:71" s="1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336"/>
    </row>
    <row r="28" spans="1:71" s="1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4" t="s">
        <v>169</v>
      </c>
      <c r="M28" s="334"/>
      <c r="N28" s="334"/>
      <c r="O28" s="334"/>
      <c r="P28" s="334"/>
      <c r="Q28" s="34"/>
      <c r="R28" s="34"/>
      <c r="S28" s="34"/>
      <c r="T28" s="34"/>
      <c r="U28" s="34"/>
      <c r="V28" s="34"/>
      <c r="W28" s="334" t="s">
        <v>170</v>
      </c>
      <c r="X28" s="334"/>
      <c r="Y28" s="334"/>
      <c r="Z28" s="334"/>
      <c r="AA28" s="334"/>
      <c r="AB28" s="334"/>
      <c r="AC28" s="334"/>
      <c r="AD28" s="334"/>
      <c r="AE28" s="334"/>
      <c r="AF28" s="34"/>
      <c r="AG28" s="34"/>
      <c r="AH28" s="34"/>
      <c r="AI28" s="34"/>
      <c r="AJ28" s="34"/>
      <c r="AK28" s="334" t="s">
        <v>171</v>
      </c>
      <c r="AL28" s="334"/>
      <c r="AM28" s="334"/>
      <c r="AN28" s="334"/>
      <c r="AO28" s="334"/>
      <c r="AP28" s="34"/>
      <c r="AQ28" s="34"/>
      <c r="AR28" s="37"/>
      <c r="BG28" s="336"/>
    </row>
    <row r="29" spans="1:71" s="2" customFormat="1" ht="14.45" hidden="1" customHeight="1">
      <c r="B29" s="38"/>
      <c r="C29" s="39"/>
      <c r="D29" s="27" t="s">
        <v>172</v>
      </c>
      <c r="E29" s="39"/>
      <c r="F29" s="27" t="s">
        <v>173</v>
      </c>
      <c r="G29" s="39"/>
      <c r="H29" s="39"/>
      <c r="I29" s="39"/>
      <c r="J29" s="39"/>
      <c r="K29" s="39"/>
      <c r="L29" s="331">
        <v>0.21</v>
      </c>
      <c r="M29" s="322"/>
      <c r="N29" s="322"/>
      <c r="O29" s="322"/>
      <c r="P29" s="322"/>
      <c r="Q29" s="39"/>
      <c r="R29" s="39"/>
      <c r="S29" s="39"/>
      <c r="T29" s="39"/>
      <c r="U29" s="39"/>
      <c r="V29" s="39"/>
      <c r="W29" s="321">
        <f>ROUND(BB54,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39"/>
      <c r="AG29" s="39"/>
      <c r="AH29" s="39"/>
      <c r="AI29" s="39"/>
      <c r="AJ29" s="39"/>
      <c r="AK29" s="321">
        <f>ROUND(AX54, 2)</f>
        <v>0</v>
      </c>
      <c r="AL29" s="322"/>
      <c r="AM29" s="322"/>
      <c r="AN29" s="322"/>
      <c r="AO29" s="322"/>
      <c r="AP29" s="39"/>
      <c r="AQ29" s="39"/>
      <c r="AR29" s="40"/>
      <c r="BG29" s="337"/>
    </row>
    <row r="30" spans="1:71" s="2" customFormat="1" ht="14.45" hidden="1" customHeight="1">
      <c r="B30" s="38"/>
      <c r="C30" s="39"/>
      <c r="D30" s="39"/>
      <c r="E30" s="39"/>
      <c r="F30" s="27" t="s">
        <v>174</v>
      </c>
      <c r="G30" s="39"/>
      <c r="H30" s="39"/>
      <c r="I30" s="39"/>
      <c r="J30" s="39"/>
      <c r="K30" s="39"/>
      <c r="L30" s="331">
        <v>0.15</v>
      </c>
      <c r="M30" s="322"/>
      <c r="N30" s="322"/>
      <c r="O30" s="322"/>
      <c r="P30" s="322"/>
      <c r="Q30" s="39"/>
      <c r="R30" s="39"/>
      <c r="S30" s="39"/>
      <c r="T30" s="39"/>
      <c r="U30" s="39"/>
      <c r="V30" s="39"/>
      <c r="W30" s="321">
        <f>ROUND(BC54,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39"/>
      <c r="AG30" s="39"/>
      <c r="AH30" s="39"/>
      <c r="AI30" s="39"/>
      <c r="AJ30" s="39"/>
      <c r="AK30" s="321">
        <f>ROUND(AY54, 2)</f>
        <v>0</v>
      </c>
      <c r="AL30" s="322"/>
      <c r="AM30" s="322"/>
      <c r="AN30" s="322"/>
      <c r="AO30" s="322"/>
      <c r="AP30" s="39"/>
      <c r="AQ30" s="39"/>
      <c r="AR30" s="40"/>
      <c r="BG30" s="337"/>
    </row>
    <row r="31" spans="1:71" s="2" customFormat="1" ht="14.45" customHeight="1">
      <c r="B31" s="38"/>
      <c r="C31" s="39"/>
      <c r="D31" s="41" t="s">
        <v>172</v>
      </c>
      <c r="E31" s="39"/>
      <c r="F31" s="27" t="s">
        <v>175</v>
      </c>
      <c r="G31" s="39"/>
      <c r="H31" s="39"/>
      <c r="I31" s="39"/>
      <c r="J31" s="39"/>
      <c r="K31" s="39"/>
      <c r="L31" s="331">
        <v>0.21</v>
      </c>
      <c r="M31" s="322"/>
      <c r="N31" s="322"/>
      <c r="O31" s="322"/>
      <c r="P31" s="322"/>
      <c r="Q31" s="39"/>
      <c r="R31" s="39"/>
      <c r="S31" s="39"/>
      <c r="T31" s="39"/>
      <c r="U31" s="39"/>
      <c r="V31" s="39"/>
      <c r="W31" s="321">
        <f>ROUND(BD54,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39"/>
      <c r="AG31" s="39"/>
      <c r="AH31" s="39"/>
      <c r="AI31" s="39"/>
      <c r="AJ31" s="39"/>
      <c r="AK31" s="321">
        <v>0</v>
      </c>
      <c r="AL31" s="322"/>
      <c r="AM31" s="322"/>
      <c r="AN31" s="322"/>
      <c r="AO31" s="322"/>
      <c r="AP31" s="39"/>
      <c r="AQ31" s="39"/>
      <c r="AR31" s="40"/>
      <c r="BG31" s="337"/>
    </row>
    <row r="32" spans="1:71" s="2" customFormat="1" ht="14.45" customHeight="1">
      <c r="B32" s="38"/>
      <c r="C32" s="39"/>
      <c r="D32" s="39"/>
      <c r="E32" s="39"/>
      <c r="F32" s="27" t="s">
        <v>176</v>
      </c>
      <c r="G32" s="39"/>
      <c r="H32" s="39"/>
      <c r="I32" s="39"/>
      <c r="J32" s="39"/>
      <c r="K32" s="39"/>
      <c r="L32" s="331">
        <v>0.15</v>
      </c>
      <c r="M32" s="322"/>
      <c r="N32" s="322"/>
      <c r="O32" s="322"/>
      <c r="P32" s="322"/>
      <c r="Q32" s="39"/>
      <c r="R32" s="39"/>
      <c r="S32" s="39"/>
      <c r="T32" s="39"/>
      <c r="U32" s="39"/>
      <c r="V32" s="39"/>
      <c r="W32" s="321">
        <f>ROUND(BE54,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39"/>
      <c r="AG32" s="39"/>
      <c r="AH32" s="39"/>
      <c r="AI32" s="39"/>
      <c r="AJ32" s="39"/>
      <c r="AK32" s="321">
        <v>0</v>
      </c>
      <c r="AL32" s="322"/>
      <c r="AM32" s="322"/>
      <c r="AN32" s="322"/>
      <c r="AO32" s="322"/>
      <c r="AP32" s="39"/>
      <c r="AQ32" s="39"/>
      <c r="AR32" s="40"/>
      <c r="BG32" s="337"/>
    </row>
    <row r="33" spans="1:59" s="2" customFormat="1" ht="14.45" hidden="1" customHeight="1">
      <c r="B33" s="38"/>
      <c r="C33" s="39"/>
      <c r="D33" s="39"/>
      <c r="E33" s="39"/>
      <c r="F33" s="27" t="s">
        <v>177</v>
      </c>
      <c r="G33" s="39"/>
      <c r="H33" s="39"/>
      <c r="I33" s="39"/>
      <c r="J33" s="39"/>
      <c r="K33" s="39"/>
      <c r="L33" s="331">
        <v>0</v>
      </c>
      <c r="M33" s="322"/>
      <c r="N33" s="322"/>
      <c r="O33" s="322"/>
      <c r="P33" s="322"/>
      <c r="Q33" s="39"/>
      <c r="R33" s="39"/>
      <c r="S33" s="39"/>
      <c r="T33" s="39"/>
      <c r="U33" s="39"/>
      <c r="V33" s="39"/>
      <c r="W33" s="321">
        <f>ROUND(BF54,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39"/>
      <c r="AG33" s="39"/>
      <c r="AH33" s="39"/>
      <c r="AI33" s="39"/>
      <c r="AJ33" s="39"/>
      <c r="AK33" s="321">
        <v>0</v>
      </c>
      <c r="AL33" s="322"/>
      <c r="AM33" s="322"/>
      <c r="AN33" s="322"/>
      <c r="AO33" s="322"/>
      <c r="AP33" s="39"/>
      <c r="AQ33" s="39"/>
      <c r="AR33" s="40"/>
    </row>
    <row r="34" spans="1:59" s="1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32"/>
    </row>
    <row r="35" spans="1:59" s="1" customFormat="1" ht="25.9" customHeight="1">
      <c r="A35" s="32"/>
      <c r="B35" s="33"/>
      <c r="C35" s="42"/>
      <c r="D35" s="43" t="s">
        <v>178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179</v>
      </c>
      <c r="U35" s="44"/>
      <c r="V35" s="44"/>
      <c r="W35" s="44"/>
      <c r="X35" s="327" t="s">
        <v>180</v>
      </c>
      <c r="Y35" s="328"/>
      <c r="Z35" s="328"/>
      <c r="AA35" s="328"/>
      <c r="AB35" s="328"/>
      <c r="AC35" s="44"/>
      <c r="AD35" s="44"/>
      <c r="AE35" s="44"/>
      <c r="AF35" s="44"/>
      <c r="AG35" s="44"/>
      <c r="AH35" s="44"/>
      <c r="AI35" s="44"/>
      <c r="AJ35" s="44"/>
      <c r="AK35" s="329">
        <f>SUM(AK26:AK33)</f>
        <v>0</v>
      </c>
      <c r="AL35" s="328"/>
      <c r="AM35" s="328"/>
      <c r="AN35" s="328"/>
      <c r="AO35" s="330"/>
      <c r="AP35" s="42"/>
      <c r="AQ35" s="42"/>
      <c r="AR35" s="37"/>
      <c r="BG35" s="32"/>
    </row>
    <row r="36" spans="1:59" s="1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1" customFormat="1" ht="6.95" customHeight="1">
      <c r="A37" s="32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7"/>
      <c r="BG37" s="32"/>
    </row>
    <row r="41" spans="1:59" s="1" customFormat="1" ht="6.95" customHeight="1">
      <c r="A41" s="32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7"/>
      <c r="BG41" s="32"/>
    </row>
    <row r="42" spans="1:59" s="1" customFormat="1" ht="24.95" customHeight="1">
      <c r="A42" s="32"/>
      <c r="B42" s="33"/>
      <c r="C42" s="21" t="s">
        <v>181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G42" s="32"/>
    </row>
    <row r="43" spans="1:59" s="1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G43" s="32"/>
    </row>
    <row r="44" spans="1:59" s="3" customFormat="1" ht="12" customHeight="1">
      <c r="B44" s="50"/>
      <c r="C44" s="27" t="s">
        <v>141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008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9" s="4" customFormat="1" ht="36.950000000000003" customHeight="1">
      <c r="B45" s="53"/>
      <c r="C45" s="54" t="s">
        <v>144</v>
      </c>
      <c r="D45" s="55"/>
      <c r="E45" s="55"/>
      <c r="F45" s="55"/>
      <c r="G45" s="55"/>
      <c r="H45" s="55"/>
      <c r="I45" s="55"/>
      <c r="J45" s="55"/>
      <c r="K45" s="55"/>
      <c r="L45" s="324" t="str">
        <f>K6</f>
        <v>Oprava osvětlení Drahanovice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5"/>
      <c r="AQ45" s="55"/>
      <c r="AR45" s="56"/>
    </row>
    <row r="46" spans="1:59" s="1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G46" s="32"/>
    </row>
    <row r="47" spans="1:59" s="1" customFormat="1" ht="12" customHeight="1">
      <c r="A47" s="32"/>
      <c r="B47" s="33"/>
      <c r="C47" s="27" t="s">
        <v>150</v>
      </c>
      <c r="D47" s="34"/>
      <c r="E47" s="34"/>
      <c r="F47" s="34"/>
      <c r="G47" s="34"/>
      <c r="H47" s="34"/>
      <c r="I47" s="34"/>
      <c r="J47" s="34"/>
      <c r="K47" s="34"/>
      <c r="L47" s="57" t="str">
        <f>IF(K8="","",K8)</f>
        <v>Drahanovice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152</v>
      </c>
      <c r="AJ47" s="34"/>
      <c r="AK47" s="34"/>
      <c r="AL47" s="34"/>
      <c r="AM47" s="326" t="str">
        <f>IF(AN8= "","",AN8)</f>
        <v/>
      </c>
      <c r="AN47" s="326"/>
      <c r="AO47" s="34"/>
      <c r="AP47" s="34"/>
      <c r="AQ47" s="34"/>
      <c r="AR47" s="37"/>
      <c r="BG47" s="32"/>
    </row>
    <row r="48" spans="1:59" s="1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G48" s="32"/>
    </row>
    <row r="49" spans="1:91" s="1" customFormat="1" ht="15.2" customHeight="1">
      <c r="A49" s="32"/>
      <c r="B49" s="33"/>
      <c r="C49" s="27" t="s">
        <v>153</v>
      </c>
      <c r="D49" s="34"/>
      <c r="E49" s="34"/>
      <c r="F49" s="34"/>
      <c r="G49" s="34"/>
      <c r="H49" s="34"/>
      <c r="I49" s="34"/>
      <c r="J49" s="34"/>
      <c r="K49" s="34"/>
      <c r="L49" s="51" t="str">
        <f>IF(E11= "","",E11)</f>
        <v>Správa železnic, státní organizace - OŘ Olomouc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161</v>
      </c>
      <c r="AJ49" s="34"/>
      <c r="AK49" s="34"/>
      <c r="AL49" s="34"/>
      <c r="AM49" s="319" t="str">
        <f>IF(E17="","",E17)</f>
        <v xml:space="preserve"> </v>
      </c>
      <c r="AN49" s="320"/>
      <c r="AO49" s="320"/>
      <c r="AP49" s="320"/>
      <c r="AQ49" s="34"/>
      <c r="AR49" s="37"/>
      <c r="AS49" s="313" t="s">
        <v>182</v>
      </c>
      <c r="AT49" s="314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60"/>
      <c r="BG49" s="32"/>
    </row>
    <row r="50" spans="1:91" s="1" customFormat="1" ht="25.7" customHeight="1">
      <c r="A50" s="32"/>
      <c r="B50" s="33"/>
      <c r="C50" s="27" t="s">
        <v>159</v>
      </c>
      <c r="D50" s="34"/>
      <c r="E50" s="34"/>
      <c r="F50" s="34"/>
      <c r="G50" s="34"/>
      <c r="H50" s="34"/>
      <c r="I50" s="34"/>
      <c r="J50" s="34"/>
      <c r="K50" s="34"/>
      <c r="L50" s="51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163</v>
      </c>
      <c r="AJ50" s="34"/>
      <c r="AK50" s="34"/>
      <c r="AL50" s="34"/>
      <c r="AM50" s="319" t="str">
        <f>IF(E20="","",E20)</f>
        <v>Vladimír Kamarád, U parku 72/7, Štěpánov</v>
      </c>
      <c r="AN50" s="320"/>
      <c r="AO50" s="320"/>
      <c r="AP50" s="320"/>
      <c r="AQ50" s="34"/>
      <c r="AR50" s="37"/>
      <c r="AS50" s="315"/>
      <c r="AT50" s="316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2"/>
      <c r="BG50" s="32"/>
    </row>
    <row r="51" spans="1:91" s="1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7"/>
      <c r="AT51" s="318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4"/>
      <c r="BG51" s="32"/>
    </row>
    <row r="52" spans="1:91" s="1" customFormat="1" ht="29.25" customHeight="1">
      <c r="A52" s="32"/>
      <c r="B52" s="33"/>
      <c r="C52" s="308" t="s">
        <v>183</v>
      </c>
      <c r="D52" s="309"/>
      <c r="E52" s="309"/>
      <c r="F52" s="309"/>
      <c r="G52" s="309"/>
      <c r="H52" s="44"/>
      <c r="I52" s="310" t="s">
        <v>184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1" t="s">
        <v>185</v>
      </c>
      <c r="AH52" s="309"/>
      <c r="AI52" s="309"/>
      <c r="AJ52" s="309"/>
      <c r="AK52" s="309"/>
      <c r="AL52" s="309"/>
      <c r="AM52" s="309"/>
      <c r="AN52" s="310" t="s">
        <v>186</v>
      </c>
      <c r="AO52" s="309"/>
      <c r="AP52" s="309"/>
      <c r="AQ52" s="65" t="s">
        <v>187</v>
      </c>
      <c r="AR52" s="37"/>
      <c r="AS52" s="66" t="s">
        <v>188</v>
      </c>
      <c r="AT52" s="67" t="s">
        <v>189</v>
      </c>
      <c r="AU52" s="67" t="s">
        <v>190</v>
      </c>
      <c r="AV52" s="67" t="s">
        <v>191</v>
      </c>
      <c r="AW52" s="67" t="s">
        <v>192</v>
      </c>
      <c r="AX52" s="67" t="s">
        <v>193</v>
      </c>
      <c r="AY52" s="67" t="s">
        <v>194</v>
      </c>
      <c r="AZ52" s="67" t="s">
        <v>195</v>
      </c>
      <c r="BA52" s="67" t="s">
        <v>196</v>
      </c>
      <c r="BB52" s="67" t="s">
        <v>197</v>
      </c>
      <c r="BC52" s="67" t="s">
        <v>198</v>
      </c>
      <c r="BD52" s="67" t="s">
        <v>199</v>
      </c>
      <c r="BE52" s="67" t="s">
        <v>200</v>
      </c>
      <c r="BF52" s="68" t="s">
        <v>201</v>
      </c>
      <c r="BG52" s="32"/>
    </row>
    <row r="53" spans="1:91" s="1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1"/>
      <c r="BG53" s="32"/>
    </row>
    <row r="54" spans="1:91" s="5" customFormat="1" ht="32.450000000000003" customHeight="1">
      <c r="B54" s="72"/>
      <c r="C54" s="73" t="s">
        <v>202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2">
        <f>ROUND(SUM(AG55:AG57),2)</f>
        <v>0</v>
      </c>
      <c r="AH54" s="312"/>
      <c r="AI54" s="312"/>
      <c r="AJ54" s="312"/>
      <c r="AK54" s="312"/>
      <c r="AL54" s="312"/>
      <c r="AM54" s="312"/>
      <c r="AN54" s="323">
        <f>SUM(AG54,AV54)</f>
        <v>0</v>
      </c>
      <c r="AO54" s="323"/>
      <c r="AP54" s="323"/>
      <c r="AQ54" s="76" t="s">
        <v>149</v>
      </c>
      <c r="AR54" s="77"/>
      <c r="AS54" s="78">
        <f>ROUND(SUM(AS55:AS57),2)</f>
        <v>0</v>
      </c>
      <c r="AT54" s="79">
        <f>ROUND(SUM(AT55:AT57),2)</f>
        <v>0</v>
      </c>
      <c r="AU54" s="80">
        <f>ROUND(SUM(AU55:AU57),2)</f>
        <v>0</v>
      </c>
      <c r="AV54" s="80">
        <f>ROUND(SUM(AX54:AY54),2)</f>
        <v>0</v>
      </c>
      <c r="AW54" s="81">
        <f>ROUND(SUM(AW55:AW57),5)</f>
        <v>0</v>
      </c>
      <c r="AX54" s="80">
        <f>ROUND(BB54*L29,2)</f>
        <v>0</v>
      </c>
      <c r="AY54" s="80">
        <f>ROUND(BC54*L30,2)</f>
        <v>0</v>
      </c>
      <c r="AZ54" s="80">
        <f>ROUND(BD54*L29,2)</f>
        <v>0</v>
      </c>
      <c r="BA54" s="80">
        <f>ROUND(BE54*L30,2)</f>
        <v>0</v>
      </c>
      <c r="BB54" s="80">
        <f>ROUND(SUM(BB55:BB57),2)</f>
        <v>0</v>
      </c>
      <c r="BC54" s="80">
        <f>ROUND(SUM(BC55:BC57),2)</f>
        <v>0</v>
      </c>
      <c r="BD54" s="80">
        <f>ROUND(SUM(BD55:BD57),2)</f>
        <v>0</v>
      </c>
      <c r="BE54" s="80">
        <f>ROUND(SUM(BE55:BE57),2)</f>
        <v>0</v>
      </c>
      <c r="BF54" s="82">
        <f>ROUND(SUM(BF55:BF57),2)</f>
        <v>0</v>
      </c>
      <c r="BS54" s="83" t="s">
        <v>203</v>
      </c>
      <c r="BT54" s="83" t="s">
        <v>204</v>
      </c>
      <c r="BU54" s="84" t="s">
        <v>205</v>
      </c>
      <c r="BV54" s="83" t="s">
        <v>206</v>
      </c>
      <c r="BW54" s="83" t="s">
        <v>133</v>
      </c>
      <c r="BX54" s="83" t="s">
        <v>207</v>
      </c>
      <c r="CL54" s="83" t="s">
        <v>147</v>
      </c>
    </row>
    <row r="55" spans="1:91" s="6" customFormat="1" ht="16.5" customHeight="1">
      <c r="A55" s="85" t="s">
        <v>208</v>
      </c>
      <c r="B55" s="86"/>
      <c r="C55" s="87"/>
      <c r="D55" s="307" t="s">
        <v>209</v>
      </c>
      <c r="E55" s="307"/>
      <c r="F55" s="307"/>
      <c r="G55" s="307"/>
      <c r="H55" s="307"/>
      <c r="I55" s="88"/>
      <c r="J55" s="307" t="s">
        <v>145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5">
        <f>'SO02 - Oprava osvětlení D...'!K32</f>
        <v>0</v>
      </c>
      <c r="AH55" s="306"/>
      <c r="AI55" s="306"/>
      <c r="AJ55" s="306"/>
      <c r="AK55" s="306"/>
      <c r="AL55" s="306"/>
      <c r="AM55" s="306"/>
      <c r="AN55" s="305">
        <f>SUM(AG55,AV55)</f>
        <v>0</v>
      </c>
      <c r="AO55" s="306"/>
      <c r="AP55" s="306"/>
      <c r="AQ55" s="89" t="s">
        <v>210</v>
      </c>
      <c r="AR55" s="90"/>
      <c r="AS55" s="91">
        <f>'SO02 - Oprava osvětlení D...'!K30</f>
        <v>0</v>
      </c>
      <c r="AT55" s="92">
        <f>'SO02 - Oprava osvětlení D...'!K31</f>
        <v>0</v>
      </c>
      <c r="AU55" s="92">
        <v>0</v>
      </c>
      <c r="AV55" s="92">
        <f>ROUND(SUM(AX55:AY55),2)</f>
        <v>0</v>
      </c>
      <c r="AW55" s="93">
        <f>'SO02 - Oprava osvětlení D...'!T84</f>
        <v>0</v>
      </c>
      <c r="AX55" s="92">
        <f>'SO02 - Oprava osvětlení D...'!K35</f>
        <v>0</v>
      </c>
      <c r="AY55" s="92">
        <f>'SO02 - Oprava osvětlení D...'!K36</f>
        <v>0</v>
      </c>
      <c r="AZ55" s="92">
        <f>'SO02 - Oprava osvětlení D...'!K37</f>
        <v>0</v>
      </c>
      <c r="BA55" s="92">
        <f>'SO02 - Oprava osvětlení D...'!K38</f>
        <v>0</v>
      </c>
      <c r="BB55" s="92">
        <f>'SO02 - Oprava osvětlení D...'!F35</f>
        <v>0</v>
      </c>
      <c r="BC55" s="92">
        <f>'SO02 - Oprava osvětlení D...'!F36</f>
        <v>0</v>
      </c>
      <c r="BD55" s="92">
        <f>'SO02 - Oprava osvětlení D...'!F37</f>
        <v>0</v>
      </c>
      <c r="BE55" s="92">
        <f>'SO02 - Oprava osvětlení D...'!F38</f>
        <v>0</v>
      </c>
      <c r="BF55" s="94">
        <f>'SO02 - Oprava osvětlení D...'!F39</f>
        <v>0</v>
      </c>
      <c r="BT55" s="95" t="s">
        <v>211</v>
      </c>
      <c r="BV55" s="95" t="s">
        <v>206</v>
      </c>
      <c r="BW55" s="95" t="s">
        <v>212</v>
      </c>
      <c r="BX55" s="95" t="s">
        <v>133</v>
      </c>
      <c r="CL55" s="95" t="s">
        <v>147</v>
      </c>
      <c r="CM55" s="95" t="s">
        <v>213</v>
      </c>
    </row>
    <row r="56" spans="1:91" s="6" customFormat="1" ht="16.5" customHeight="1">
      <c r="A56" s="85" t="s">
        <v>208</v>
      </c>
      <c r="B56" s="86"/>
      <c r="C56" s="87"/>
      <c r="D56" s="307" t="s">
        <v>214</v>
      </c>
      <c r="E56" s="307"/>
      <c r="F56" s="307"/>
      <c r="G56" s="307"/>
      <c r="H56" s="307"/>
      <c r="I56" s="88"/>
      <c r="J56" s="307" t="s">
        <v>215</v>
      </c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  <c r="AF56" s="307"/>
      <c r="AG56" s="305">
        <f>'SO02.1 - Stavební práce'!K32</f>
        <v>0</v>
      </c>
      <c r="AH56" s="306"/>
      <c r="AI56" s="306"/>
      <c r="AJ56" s="306"/>
      <c r="AK56" s="306"/>
      <c r="AL56" s="306"/>
      <c r="AM56" s="306"/>
      <c r="AN56" s="305">
        <f>SUM(AG56,AV56)</f>
        <v>0</v>
      </c>
      <c r="AO56" s="306"/>
      <c r="AP56" s="306"/>
      <c r="AQ56" s="89" t="s">
        <v>210</v>
      </c>
      <c r="AR56" s="90"/>
      <c r="AS56" s="91">
        <f>'SO02.1 - Stavební práce'!K30</f>
        <v>0</v>
      </c>
      <c r="AT56" s="92">
        <f>'SO02.1 - Stavební práce'!K31</f>
        <v>0</v>
      </c>
      <c r="AU56" s="92">
        <v>0</v>
      </c>
      <c r="AV56" s="92">
        <f>ROUND(SUM(AX56:AY56),2)</f>
        <v>0</v>
      </c>
      <c r="AW56" s="93">
        <f>'SO02.1 - Stavební práce'!T88</f>
        <v>0</v>
      </c>
      <c r="AX56" s="92">
        <f>'SO02.1 - Stavební práce'!K35</f>
        <v>0</v>
      </c>
      <c r="AY56" s="92">
        <f>'SO02.1 - Stavební práce'!K36</f>
        <v>0</v>
      </c>
      <c r="AZ56" s="92">
        <f>'SO02.1 - Stavební práce'!K37</f>
        <v>0</v>
      </c>
      <c r="BA56" s="92">
        <f>'SO02.1 - Stavební práce'!K38</f>
        <v>0</v>
      </c>
      <c r="BB56" s="92">
        <f>'SO02.1 - Stavební práce'!F35</f>
        <v>0</v>
      </c>
      <c r="BC56" s="92">
        <f>'SO02.1 - Stavební práce'!F36</f>
        <v>0</v>
      </c>
      <c r="BD56" s="92">
        <f>'SO02.1 - Stavební práce'!F37</f>
        <v>0</v>
      </c>
      <c r="BE56" s="92">
        <f>'SO02.1 - Stavební práce'!F38</f>
        <v>0</v>
      </c>
      <c r="BF56" s="94">
        <f>'SO02.1 - Stavební práce'!F39</f>
        <v>0</v>
      </c>
      <c r="BT56" s="95" t="s">
        <v>211</v>
      </c>
      <c r="BV56" s="95" t="s">
        <v>206</v>
      </c>
      <c r="BW56" s="95" t="s">
        <v>216</v>
      </c>
      <c r="BX56" s="95" t="s">
        <v>133</v>
      </c>
      <c r="CL56" s="95" t="s">
        <v>147</v>
      </c>
      <c r="CM56" s="95" t="s">
        <v>213</v>
      </c>
    </row>
    <row r="57" spans="1:91" s="6" customFormat="1" ht="16.5" customHeight="1">
      <c r="A57" s="85" t="s">
        <v>208</v>
      </c>
      <c r="B57" s="86"/>
      <c r="C57" s="87"/>
      <c r="D57" s="307" t="s">
        <v>217</v>
      </c>
      <c r="E57" s="307"/>
      <c r="F57" s="307"/>
      <c r="G57" s="307"/>
      <c r="H57" s="307"/>
      <c r="I57" s="88"/>
      <c r="J57" s="307" t="s">
        <v>218</v>
      </c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05">
        <f>'VRN - Vedlejší a ostatní ...'!K32</f>
        <v>0</v>
      </c>
      <c r="AH57" s="306"/>
      <c r="AI57" s="306"/>
      <c r="AJ57" s="306"/>
      <c r="AK57" s="306"/>
      <c r="AL57" s="306"/>
      <c r="AM57" s="306"/>
      <c r="AN57" s="305">
        <f>SUM(AG57,AV57)</f>
        <v>0</v>
      </c>
      <c r="AO57" s="306"/>
      <c r="AP57" s="306"/>
      <c r="AQ57" s="89" t="s">
        <v>219</v>
      </c>
      <c r="AR57" s="90"/>
      <c r="AS57" s="96">
        <f>'VRN - Vedlejší a ostatní ...'!K30</f>
        <v>0</v>
      </c>
      <c r="AT57" s="97">
        <f>'VRN - Vedlejší a ostatní ...'!K31</f>
        <v>0</v>
      </c>
      <c r="AU57" s="97">
        <v>0</v>
      </c>
      <c r="AV57" s="97">
        <f>ROUND(SUM(AX57:AY57),2)</f>
        <v>0</v>
      </c>
      <c r="AW57" s="98">
        <f>'VRN - Vedlejší a ostatní ...'!T82</f>
        <v>0</v>
      </c>
      <c r="AX57" s="97">
        <f>'VRN - Vedlejší a ostatní ...'!K35</f>
        <v>0</v>
      </c>
      <c r="AY57" s="97">
        <f>'VRN - Vedlejší a ostatní ...'!K36</f>
        <v>0</v>
      </c>
      <c r="AZ57" s="97">
        <f>'VRN - Vedlejší a ostatní ...'!K37</f>
        <v>0</v>
      </c>
      <c r="BA57" s="97">
        <f>'VRN - Vedlejší a ostatní ...'!K38</f>
        <v>0</v>
      </c>
      <c r="BB57" s="97">
        <f>'VRN - Vedlejší a ostatní ...'!F35</f>
        <v>0</v>
      </c>
      <c r="BC57" s="97">
        <f>'VRN - Vedlejší a ostatní ...'!F36</f>
        <v>0</v>
      </c>
      <c r="BD57" s="97">
        <f>'VRN - Vedlejší a ostatní ...'!F37</f>
        <v>0</v>
      </c>
      <c r="BE57" s="97">
        <f>'VRN - Vedlejší a ostatní ...'!F38</f>
        <v>0</v>
      </c>
      <c r="BF57" s="99">
        <f>'VRN - Vedlejší a ostatní ...'!F39</f>
        <v>0</v>
      </c>
      <c r="BT57" s="95" t="s">
        <v>211</v>
      </c>
      <c r="BV57" s="95" t="s">
        <v>206</v>
      </c>
      <c r="BW57" s="95" t="s">
        <v>220</v>
      </c>
      <c r="BX57" s="95" t="s">
        <v>133</v>
      </c>
      <c r="CL57" s="95" t="s">
        <v>147</v>
      </c>
      <c r="CM57" s="95" t="s">
        <v>213</v>
      </c>
    </row>
    <row r="58" spans="1:91" s="1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</row>
    <row r="59" spans="1:91" s="1" customFormat="1" ht="6.95" customHeight="1">
      <c r="A59" s="32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</row>
  </sheetData>
  <sheetProtection sheet="1" objects="1" scenarios="1" formatColumns="0" formatRows="0"/>
  <mergeCells count="50">
    <mergeCell ref="BG5:BG32"/>
    <mergeCell ref="K5:AO5"/>
    <mergeCell ref="K6:AO6"/>
    <mergeCell ref="E14:AJ14"/>
    <mergeCell ref="E23:AN23"/>
    <mergeCell ref="L33:P33"/>
    <mergeCell ref="AK29:AO29"/>
    <mergeCell ref="L29:P29"/>
    <mergeCell ref="W30:AE30"/>
    <mergeCell ref="AK30:AO30"/>
    <mergeCell ref="L30:P30"/>
    <mergeCell ref="AK26:AO26"/>
    <mergeCell ref="L28:P28"/>
    <mergeCell ref="W28:AE28"/>
    <mergeCell ref="AK28:AO28"/>
    <mergeCell ref="W29:AE29"/>
    <mergeCell ref="AK31:AO31"/>
    <mergeCell ref="L31:P31"/>
    <mergeCell ref="W32:AE32"/>
    <mergeCell ref="AK32:AO32"/>
    <mergeCell ref="L32:P32"/>
    <mergeCell ref="W31:AE31"/>
    <mergeCell ref="L45:AO45"/>
    <mergeCell ref="AM47:AN47"/>
    <mergeCell ref="AM49:AP49"/>
    <mergeCell ref="X35:AB35"/>
    <mergeCell ref="AK35:AO35"/>
    <mergeCell ref="AN57:AP57"/>
    <mergeCell ref="AG57:AM57"/>
    <mergeCell ref="D57:H57"/>
    <mergeCell ref="J57:AF57"/>
    <mergeCell ref="AS49:AT51"/>
    <mergeCell ref="AM50:AP50"/>
    <mergeCell ref="AN54:AP54"/>
    <mergeCell ref="AR2:BG2"/>
    <mergeCell ref="AN56:AP56"/>
    <mergeCell ref="AG56:AM56"/>
    <mergeCell ref="D56:H56"/>
    <mergeCell ref="J56:AF5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W33:AE33"/>
    <mergeCell ref="AK33:AO33"/>
  </mergeCells>
  <phoneticPr fontId="0" type="noConversion"/>
  <hyperlinks>
    <hyperlink ref="A55" location="'SO02 - Oprava osvětlení D...'!C2" display="/"/>
    <hyperlink ref="A56" location="'SO02.1 - Stavební práce'!C2" display="/"/>
    <hyperlink ref="A57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1.5" customWidth="1"/>
    <col min="9" max="11" width="20.1640625" customWidth="1"/>
    <col min="12" max="12" width="15.5" customWidth="1"/>
    <col min="14" max="14" width="10.83203125" hidden="1" customWidth="1"/>
    <col min="15" max="15" width="9.33203125" hidden="1" customWidth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212</v>
      </c>
    </row>
    <row r="3" spans="1:46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213</v>
      </c>
    </row>
    <row r="4" spans="1:46" ht="24.95" customHeight="1">
      <c r="B4" s="18"/>
      <c r="D4" s="102" t="s">
        <v>221</v>
      </c>
      <c r="M4" s="18"/>
      <c r="N4" s="103" t="s">
        <v>138</v>
      </c>
      <c r="AT4" s="15" t="s">
        <v>132</v>
      </c>
    </row>
    <row r="5" spans="1:46" ht="6.95" customHeight="1">
      <c r="B5" s="18"/>
      <c r="M5" s="18"/>
    </row>
    <row r="6" spans="1:46" ht="12" customHeight="1">
      <c r="B6" s="18"/>
      <c r="D6" s="104" t="s">
        <v>144</v>
      </c>
      <c r="M6" s="18"/>
    </row>
    <row r="7" spans="1:46" ht="16.5" customHeight="1">
      <c r="B7" s="18"/>
      <c r="E7" s="347" t="str">
        <f>'Rekapitulace stavby'!K6</f>
        <v>Oprava osvětlení Drahanovice</v>
      </c>
      <c r="F7" s="348"/>
      <c r="G7" s="348"/>
      <c r="H7" s="348"/>
      <c r="M7" s="18"/>
    </row>
    <row r="8" spans="1:46" s="1" customFormat="1" ht="12" customHeight="1">
      <c r="A8" s="32"/>
      <c r="B8" s="37"/>
      <c r="C8" s="32"/>
      <c r="D8" s="104" t="s">
        <v>222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1" customFormat="1" ht="16.5" customHeight="1">
      <c r="A9" s="32"/>
      <c r="B9" s="37"/>
      <c r="C9" s="32"/>
      <c r="D9" s="32"/>
      <c r="E9" s="349" t="s">
        <v>223</v>
      </c>
      <c r="F9" s="350"/>
      <c r="G9" s="350"/>
      <c r="H9" s="350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1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1" customFormat="1" ht="12" customHeight="1">
      <c r="A11" s="32"/>
      <c r="B11" s="37"/>
      <c r="C11" s="32"/>
      <c r="D11" s="104" t="s">
        <v>146</v>
      </c>
      <c r="E11" s="32"/>
      <c r="F11" s="106" t="s">
        <v>147</v>
      </c>
      <c r="G11" s="32"/>
      <c r="H11" s="32"/>
      <c r="I11" s="104" t="s">
        <v>148</v>
      </c>
      <c r="J11" s="106" t="s">
        <v>149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1" customFormat="1" ht="12" customHeight="1">
      <c r="A12" s="32"/>
      <c r="B12" s="37"/>
      <c r="C12" s="32"/>
      <c r="D12" s="104" t="s">
        <v>150</v>
      </c>
      <c r="E12" s="32"/>
      <c r="F12" s="106" t="s">
        <v>151</v>
      </c>
      <c r="G12" s="32"/>
      <c r="H12" s="32"/>
      <c r="I12" s="104" t="s">
        <v>152</v>
      </c>
      <c r="J12" s="107">
        <f>'Rekapitulace stavby'!AN8</f>
        <v>0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1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1" customFormat="1" ht="12" customHeight="1">
      <c r="A14" s="32"/>
      <c r="B14" s="37"/>
      <c r="C14" s="32"/>
      <c r="D14" s="104" t="s">
        <v>153</v>
      </c>
      <c r="E14" s="32"/>
      <c r="F14" s="32"/>
      <c r="G14" s="32"/>
      <c r="H14" s="32"/>
      <c r="I14" s="104" t="s">
        <v>154</v>
      </c>
      <c r="J14" s="106" t="s">
        <v>155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1" customFormat="1" ht="18" customHeight="1">
      <c r="A15" s="32"/>
      <c r="B15" s="37"/>
      <c r="C15" s="32"/>
      <c r="D15" s="32"/>
      <c r="E15" s="106" t="s">
        <v>156</v>
      </c>
      <c r="F15" s="32"/>
      <c r="G15" s="32"/>
      <c r="H15" s="32"/>
      <c r="I15" s="104" t="s">
        <v>157</v>
      </c>
      <c r="J15" s="106" t="s">
        <v>158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1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1" customFormat="1" ht="12" customHeight="1">
      <c r="A17" s="32"/>
      <c r="B17" s="37"/>
      <c r="C17" s="32"/>
      <c r="D17" s="104" t="s">
        <v>159</v>
      </c>
      <c r="E17" s="32"/>
      <c r="F17" s="32"/>
      <c r="G17" s="32"/>
      <c r="H17" s="32"/>
      <c r="I17" s="104" t="s">
        <v>154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1" customFormat="1" ht="18" customHeight="1">
      <c r="A18" s="32"/>
      <c r="B18" s="37"/>
      <c r="C18" s="32"/>
      <c r="D18" s="32"/>
      <c r="E18" s="351" t="str">
        <f>'Rekapitulace stavby'!E14</f>
        <v>Vyplň údaj</v>
      </c>
      <c r="F18" s="352"/>
      <c r="G18" s="352"/>
      <c r="H18" s="352"/>
      <c r="I18" s="104" t="s">
        <v>157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1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1" customFormat="1" ht="12" customHeight="1">
      <c r="A20" s="32"/>
      <c r="B20" s="37"/>
      <c r="C20" s="32"/>
      <c r="D20" s="104" t="s">
        <v>161</v>
      </c>
      <c r="E20" s="32"/>
      <c r="F20" s="32"/>
      <c r="G20" s="32"/>
      <c r="H20" s="32"/>
      <c r="I20" s="104" t="s">
        <v>154</v>
      </c>
      <c r="J20" s="106" t="s">
        <v>164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1" customFormat="1" ht="18" customHeight="1">
      <c r="A21" s="32"/>
      <c r="B21" s="37"/>
      <c r="C21" s="32"/>
      <c r="D21" s="32"/>
      <c r="E21" s="106" t="s">
        <v>165</v>
      </c>
      <c r="F21" s="32"/>
      <c r="G21" s="32"/>
      <c r="H21" s="32"/>
      <c r="I21" s="104" t="s">
        <v>157</v>
      </c>
      <c r="J21" s="106" t="s">
        <v>149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1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1" customFormat="1" ht="12" customHeight="1">
      <c r="A23" s="32"/>
      <c r="B23" s="37"/>
      <c r="C23" s="32"/>
      <c r="D23" s="104" t="s">
        <v>163</v>
      </c>
      <c r="E23" s="32"/>
      <c r="F23" s="32"/>
      <c r="G23" s="32"/>
      <c r="H23" s="32"/>
      <c r="I23" s="104" t="s">
        <v>154</v>
      </c>
      <c r="J23" s="106" t="s">
        <v>164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1" customFormat="1" ht="18" customHeight="1">
      <c r="A24" s="32"/>
      <c r="B24" s="37"/>
      <c r="C24" s="32"/>
      <c r="D24" s="32"/>
      <c r="E24" s="106" t="s">
        <v>165</v>
      </c>
      <c r="F24" s="32"/>
      <c r="G24" s="32"/>
      <c r="H24" s="32"/>
      <c r="I24" s="104" t="s">
        <v>157</v>
      </c>
      <c r="J24" s="106" t="s">
        <v>149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1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1" customFormat="1" ht="12" customHeight="1">
      <c r="A26" s="32"/>
      <c r="B26" s="37"/>
      <c r="C26" s="32"/>
      <c r="D26" s="104" t="s">
        <v>166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7" customFormat="1" ht="16.5" customHeight="1">
      <c r="A27" s="108"/>
      <c r="B27" s="109"/>
      <c r="C27" s="108"/>
      <c r="D27" s="108"/>
      <c r="E27" s="353" t="s">
        <v>149</v>
      </c>
      <c r="F27" s="353"/>
      <c r="G27" s="353"/>
      <c r="H27" s="353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1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1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1" customFormat="1" ht="12.75">
      <c r="A30" s="32"/>
      <c r="B30" s="37"/>
      <c r="C30" s="32"/>
      <c r="D30" s="32"/>
      <c r="E30" s="104" t="s">
        <v>224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1" customFormat="1" ht="12.75">
      <c r="A31" s="32"/>
      <c r="B31" s="37"/>
      <c r="C31" s="32"/>
      <c r="D31" s="32"/>
      <c r="E31" s="104" t="s">
        <v>225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1" customFormat="1" ht="25.35" customHeight="1">
      <c r="A32" s="32"/>
      <c r="B32" s="37"/>
      <c r="C32" s="32"/>
      <c r="D32" s="113" t="s">
        <v>168</v>
      </c>
      <c r="E32" s="32"/>
      <c r="F32" s="32"/>
      <c r="G32" s="32"/>
      <c r="H32" s="32"/>
      <c r="I32" s="32"/>
      <c r="J32" s="32"/>
      <c r="K32" s="114">
        <f>ROUND(K84,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1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1" customFormat="1" ht="14.45" customHeight="1">
      <c r="A34" s="32"/>
      <c r="B34" s="37"/>
      <c r="C34" s="32"/>
      <c r="D34" s="32"/>
      <c r="E34" s="32"/>
      <c r="F34" s="115" t="s">
        <v>170</v>
      </c>
      <c r="G34" s="32"/>
      <c r="H34" s="32"/>
      <c r="I34" s="115" t="s">
        <v>169</v>
      </c>
      <c r="J34" s="32"/>
      <c r="K34" s="115" t="s">
        <v>171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1" customFormat="1" ht="14.45" hidden="1" customHeight="1">
      <c r="A35" s="32"/>
      <c r="B35" s="37"/>
      <c r="C35" s="32"/>
      <c r="D35" s="116" t="s">
        <v>172</v>
      </c>
      <c r="E35" s="104" t="s">
        <v>173</v>
      </c>
      <c r="F35" s="112">
        <f>ROUND((SUM(BE84:BE167)),  2)</f>
        <v>0</v>
      </c>
      <c r="G35" s="32"/>
      <c r="H35" s="32"/>
      <c r="I35" s="117">
        <v>0.21</v>
      </c>
      <c r="J35" s="32"/>
      <c r="K35" s="112">
        <f>ROUND(((SUM(BE84:BE167))*I35),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1" customFormat="1" ht="14.45" hidden="1" customHeight="1">
      <c r="A36" s="32"/>
      <c r="B36" s="37"/>
      <c r="C36" s="32"/>
      <c r="D36" s="32"/>
      <c r="E36" s="104" t="s">
        <v>174</v>
      </c>
      <c r="F36" s="112">
        <f>ROUND((SUM(BF84:BF167)),  2)</f>
        <v>0</v>
      </c>
      <c r="G36" s="32"/>
      <c r="H36" s="32"/>
      <c r="I36" s="117">
        <v>0.15</v>
      </c>
      <c r="J36" s="32"/>
      <c r="K36" s="112">
        <f>ROUND(((SUM(BF84:BF167))*I36),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1" customFormat="1" ht="14.45" customHeight="1">
      <c r="A37" s="32"/>
      <c r="B37" s="37"/>
      <c r="C37" s="32"/>
      <c r="D37" s="104" t="s">
        <v>172</v>
      </c>
      <c r="E37" s="104" t="s">
        <v>175</v>
      </c>
      <c r="F37" s="112">
        <f>ROUND((SUM(BG84:BG167)),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1" customFormat="1" ht="14.45" customHeight="1">
      <c r="A38" s="32"/>
      <c r="B38" s="37"/>
      <c r="C38" s="32"/>
      <c r="D38" s="32"/>
      <c r="E38" s="104" t="s">
        <v>176</v>
      </c>
      <c r="F38" s="112">
        <f>ROUND((SUM(BH84:BH167)),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hidden="1" customHeight="1">
      <c r="A39" s="32"/>
      <c r="B39" s="37"/>
      <c r="C39" s="32"/>
      <c r="D39" s="32"/>
      <c r="E39" s="104" t="s">
        <v>177</v>
      </c>
      <c r="F39" s="112">
        <f>ROUND((SUM(BI84:BI167)),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1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25.35" customHeight="1">
      <c r="A41" s="32"/>
      <c r="B41" s="37"/>
      <c r="C41" s="118"/>
      <c r="D41" s="119" t="s">
        <v>178</v>
      </c>
      <c r="E41" s="120"/>
      <c r="F41" s="120"/>
      <c r="G41" s="121" t="s">
        <v>179</v>
      </c>
      <c r="H41" s="122" t="s">
        <v>180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1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1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1" customFormat="1" ht="24.95" customHeight="1">
      <c r="A47" s="32"/>
      <c r="B47" s="33"/>
      <c r="C47" s="21" t="s">
        <v>226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1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1" customFormat="1" ht="12" customHeight="1">
      <c r="A49" s="32"/>
      <c r="B49" s="33"/>
      <c r="C49" s="27" t="s">
        <v>144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1" customFormat="1" ht="16.5" customHeight="1">
      <c r="A50" s="32"/>
      <c r="B50" s="33"/>
      <c r="C50" s="34"/>
      <c r="D50" s="34"/>
      <c r="E50" s="345" t="str">
        <f>E7</f>
        <v>Oprava osvětlení Drahanovice</v>
      </c>
      <c r="F50" s="346"/>
      <c r="G50" s="346"/>
      <c r="H50" s="346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A51" s="32"/>
      <c r="B51" s="33"/>
      <c r="C51" s="27" t="s">
        <v>222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1" customFormat="1" ht="16.5" customHeight="1">
      <c r="A52" s="32"/>
      <c r="B52" s="33"/>
      <c r="C52" s="34"/>
      <c r="D52" s="34"/>
      <c r="E52" s="324" t="str">
        <f>E9</f>
        <v>SO02 - Oprava osvětlení Drahanovice</v>
      </c>
      <c r="F52" s="344"/>
      <c r="G52" s="344"/>
      <c r="H52" s="344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1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1" customFormat="1" ht="12" customHeight="1">
      <c r="A54" s="32"/>
      <c r="B54" s="33"/>
      <c r="C54" s="27" t="s">
        <v>150</v>
      </c>
      <c r="D54" s="34"/>
      <c r="E54" s="34"/>
      <c r="F54" s="25" t="str">
        <f>F12</f>
        <v>Drahanovice</v>
      </c>
      <c r="G54" s="34"/>
      <c r="H54" s="34"/>
      <c r="I54" s="27" t="s">
        <v>152</v>
      </c>
      <c r="J54" s="58">
        <f>IF(J12="","",J12)</f>
        <v>0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1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1" customFormat="1" ht="40.15" customHeight="1">
      <c r="A56" s="32"/>
      <c r="B56" s="33"/>
      <c r="C56" s="27" t="s">
        <v>153</v>
      </c>
      <c r="D56" s="34"/>
      <c r="E56" s="34"/>
      <c r="F56" s="25" t="str">
        <f>E15</f>
        <v>Správa železnic, státní organizace - OŘ Olomouc</v>
      </c>
      <c r="G56" s="34"/>
      <c r="H56" s="34"/>
      <c r="I56" s="27" t="s">
        <v>161</v>
      </c>
      <c r="J56" s="30" t="str">
        <f>E21</f>
        <v>Vladimír Kamarád, U parku 72/7, Štěpánov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1" customFormat="1" ht="40.15" customHeight="1">
      <c r="A57" s="32"/>
      <c r="B57" s="33"/>
      <c r="C57" s="27" t="s">
        <v>159</v>
      </c>
      <c r="D57" s="34"/>
      <c r="E57" s="34"/>
      <c r="F57" s="25" t="str">
        <f>IF(E18="","",E18)</f>
        <v>Vyplň údaj</v>
      </c>
      <c r="G57" s="34"/>
      <c r="H57" s="34"/>
      <c r="I57" s="27" t="s">
        <v>163</v>
      </c>
      <c r="J57" s="30" t="str">
        <f>E24</f>
        <v>Vladimír Kamarád, U parku 72/7, Štěpánov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1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1" customFormat="1" ht="29.25" customHeight="1">
      <c r="A59" s="32"/>
      <c r="B59" s="33"/>
      <c r="C59" s="129" t="s">
        <v>227</v>
      </c>
      <c r="D59" s="42"/>
      <c r="E59" s="42"/>
      <c r="F59" s="42"/>
      <c r="G59" s="42"/>
      <c r="H59" s="42"/>
      <c r="I59" s="130" t="s">
        <v>228</v>
      </c>
      <c r="J59" s="130" t="s">
        <v>229</v>
      </c>
      <c r="K59" s="130" t="s">
        <v>230</v>
      </c>
      <c r="L59" s="42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1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1" customFormat="1" ht="22.9" customHeight="1">
      <c r="A61" s="32"/>
      <c r="B61" s="33"/>
      <c r="C61" s="131" t="s">
        <v>202</v>
      </c>
      <c r="D61" s="34"/>
      <c r="E61" s="34"/>
      <c r="F61" s="34"/>
      <c r="G61" s="34"/>
      <c r="H61" s="34"/>
      <c r="I61" s="75">
        <f t="shared" ref="I61:J63" si="0">Q84</f>
        <v>0</v>
      </c>
      <c r="J61" s="75">
        <f t="shared" si="0"/>
        <v>0</v>
      </c>
      <c r="K61" s="75">
        <f>K84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231</v>
      </c>
    </row>
    <row r="62" spans="1:47" s="8" customFormat="1" ht="24.95" customHeight="1">
      <c r="B62" s="132"/>
      <c r="C62" s="133"/>
      <c r="D62" s="134" t="s">
        <v>232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K85</f>
        <v>0</v>
      </c>
      <c r="L62" s="133"/>
      <c r="M62" s="137"/>
    </row>
    <row r="63" spans="1:47" s="9" customFormat="1" ht="19.899999999999999" customHeight="1">
      <c r="B63" s="138"/>
      <c r="C63" s="139"/>
      <c r="D63" s="140" t="s">
        <v>233</v>
      </c>
      <c r="E63" s="141"/>
      <c r="F63" s="141"/>
      <c r="G63" s="141"/>
      <c r="H63" s="141"/>
      <c r="I63" s="142">
        <f t="shared" si="0"/>
        <v>0</v>
      </c>
      <c r="J63" s="142">
        <f t="shared" si="0"/>
        <v>0</v>
      </c>
      <c r="K63" s="142">
        <f>K86</f>
        <v>0</v>
      </c>
      <c r="L63" s="139"/>
      <c r="M63" s="143"/>
    </row>
    <row r="64" spans="1:47" s="8" customFormat="1" ht="24.95" customHeight="1">
      <c r="B64" s="132"/>
      <c r="C64" s="133"/>
      <c r="D64" s="134" t="s">
        <v>234</v>
      </c>
      <c r="E64" s="135"/>
      <c r="F64" s="135"/>
      <c r="G64" s="135"/>
      <c r="H64" s="135"/>
      <c r="I64" s="136">
        <f>Q119</f>
        <v>0</v>
      </c>
      <c r="J64" s="136">
        <f>R119</f>
        <v>0</v>
      </c>
      <c r="K64" s="136">
        <f>K119</f>
        <v>0</v>
      </c>
      <c r="L64" s="133"/>
      <c r="M64" s="137"/>
    </row>
    <row r="65" spans="1:31" s="1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10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1" customFormat="1" ht="6.95" customHeight="1">
      <c r="A66" s="32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105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1" customFormat="1" ht="6.95" customHeight="1">
      <c r="A70" s="32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1" customFormat="1" ht="24.95" customHeight="1">
      <c r="A71" s="32"/>
      <c r="B71" s="33"/>
      <c r="C71" s="21" t="s">
        <v>235</v>
      </c>
      <c r="D71" s="34"/>
      <c r="E71" s="34"/>
      <c r="F71" s="34"/>
      <c r="G71" s="34"/>
      <c r="H71" s="34"/>
      <c r="I71" s="34"/>
      <c r="J71" s="34"/>
      <c r="K71" s="34"/>
      <c r="L71" s="34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1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1" customFormat="1" ht="12" customHeight="1">
      <c r="A73" s="32"/>
      <c r="B73" s="33"/>
      <c r="C73" s="27" t="s">
        <v>144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6.5" customHeight="1">
      <c r="A74" s="32"/>
      <c r="B74" s="33"/>
      <c r="C74" s="34"/>
      <c r="D74" s="34"/>
      <c r="E74" s="345" t="str">
        <f>E7</f>
        <v>Oprava osvětlení Drahanovice</v>
      </c>
      <c r="F74" s="346"/>
      <c r="G74" s="346"/>
      <c r="H74" s="346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A75" s="32"/>
      <c r="B75" s="33"/>
      <c r="C75" s="27" t="s">
        <v>222</v>
      </c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6.5" customHeight="1">
      <c r="A76" s="32"/>
      <c r="B76" s="33"/>
      <c r="C76" s="34"/>
      <c r="D76" s="34"/>
      <c r="E76" s="324" t="str">
        <f>E9</f>
        <v>SO02 - Oprava osvětlení Drahanovice</v>
      </c>
      <c r="F76" s="344"/>
      <c r="G76" s="344"/>
      <c r="H76" s="344"/>
      <c r="I76" s="34"/>
      <c r="J76" s="34"/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1" customFormat="1" ht="12" customHeight="1">
      <c r="A78" s="32"/>
      <c r="B78" s="33"/>
      <c r="C78" s="27" t="s">
        <v>150</v>
      </c>
      <c r="D78" s="34"/>
      <c r="E78" s="34"/>
      <c r="F78" s="25" t="str">
        <f>F12</f>
        <v>Drahanovice</v>
      </c>
      <c r="G78" s="34"/>
      <c r="H78" s="34"/>
      <c r="I78" s="27" t="s">
        <v>152</v>
      </c>
      <c r="J78" s="58">
        <f>IF(J12="","",J12)</f>
        <v>0</v>
      </c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40.15" customHeight="1">
      <c r="A80" s="32"/>
      <c r="B80" s="33"/>
      <c r="C80" s="27" t="s">
        <v>153</v>
      </c>
      <c r="D80" s="34"/>
      <c r="E80" s="34"/>
      <c r="F80" s="25" t="str">
        <f>E15</f>
        <v>Správa železnic, státní organizace - OŘ Olomouc</v>
      </c>
      <c r="G80" s="34"/>
      <c r="H80" s="34"/>
      <c r="I80" s="27" t="s">
        <v>161</v>
      </c>
      <c r="J80" s="30" t="str">
        <f>E21</f>
        <v>Vladimír Kamarád, U parku 72/7, Štěpánov</v>
      </c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" customFormat="1" ht="40.15" customHeight="1">
      <c r="A81" s="32"/>
      <c r="B81" s="33"/>
      <c r="C81" s="27" t="s">
        <v>159</v>
      </c>
      <c r="D81" s="34"/>
      <c r="E81" s="34"/>
      <c r="F81" s="25" t="str">
        <f>IF(E18="","",E18)</f>
        <v>Vyplň údaj</v>
      </c>
      <c r="G81" s="34"/>
      <c r="H81" s="34"/>
      <c r="I81" s="27" t="s">
        <v>163</v>
      </c>
      <c r="J81" s="30" t="str">
        <f>E24</f>
        <v>Vladimír Kamarád, U parku 72/7, Štěpánov</v>
      </c>
      <c r="K81" s="34"/>
      <c r="L81" s="34"/>
      <c r="M81" s="10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" customFormat="1" ht="10.3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0" customFormat="1" ht="29.25" customHeight="1">
      <c r="A83" s="144"/>
      <c r="B83" s="145"/>
      <c r="C83" s="146" t="s">
        <v>236</v>
      </c>
      <c r="D83" s="147" t="s">
        <v>187</v>
      </c>
      <c r="E83" s="147" t="s">
        <v>183</v>
      </c>
      <c r="F83" s="147" t="s">
        <v>184</v>
      </c>
      <c r="G83" s="147" t="s">
        <v>237</v>
      </c>
      <c r="H83" s="147" t="s">
        <v>238</v>
      </c>
      <c r="I83" s="147" t="s">
        <v>239</v>
      </c>
      <c r="J83" s="147" t="s">
        <v>240</v>
      </c>
      <c r="K83" s="147" t="s">
        <v>230</v>
      </c>
      <c r="L83" s="148" t="s">
        <v>241</v>
      </c>
      <c r="M83" s="149"/>
      <c r="N83" s="66" t="s">
        <v>149</v>
      </c>
      <c r="O83" s="67" t="s">
        <v>172</v>
      </c>
      <c r="P83" s="67" t="s">
        <v>242</v>
      </c>
      <c r="Q83" s="67" t="s">
        <v>243</v>
      </c>
      <c r="R83" s="67" t="s">
        <v>244</v>
      </c>
      <c r="S83" s="67" t="s">
        <v>245</v>
      </c>
      <c r="T83" s="67" t="s">
        <v>246</v>
      </c>
      <c r="U83" s="67" t="s">
        <v>247</v>
      </c>
      <c r="V83" s="67" t="s">
        <v>248</v>
      </c>
      <c r="W83" s="67" t="s">
        <v>249</v>
      </c>
      <c r="X83" s="68" t="s">
        <v>250</v>
      </c>
      <c r="Y83" s="144"/>
      <c r="Z83" s="144"/>
      <c r="AA83" s="144"/>
      <c r="AB83" s="144"/>
      <c r="AC83" s="144"/>
      <c r="AD83" s="144"/>
      <c r="AE83" s="144"/>
    </row>
    <row r="84" spans="1:65" s="1" customFormat="1" ht="22.9" customHeight="1">
      <c r="A84" s="32"/>
      <c r="B84" s="33"/>
      <c r="C84" s="73" t="s">
        <v>251</v>
      </c>
      <c r="D84" s="34"/>
      <c r="E84" s="34"/>
      <c r="F84" s="34"/>
      <c r="G84" s="34"/>
      <c r="H84" s="34"/>
      <c r="I84" s="34"/>
      <c r="J84" s="34"/>
      <c r="K84" s="150">
        <f>BK84</f>
        <v>0</v>
      </c>
      <c r="L84" s="34"/>
      <c r="M84" s="37"/>
      <c r="N84" s="69"/>
      <c r="O84" s="151"/>
      <c r="P84" s="70"/>
      <c r="Q84" s="152">
        <f>Q85+Q119</f>
        <v>0</v>
      </c>
      <c r="R84" s="152">
        <f>R85+R119</f>
        <v>0</v>
      </c>
      <c r="S84" s="70"/>
      <c r="T84" s="153">
        <f>T85+T119</f>
        <v>0</v>
      </c>
      <c r="U84" s="70"/>
      <c r="V84" s="153">
        <f>V85+V119</f>
        <v>0</v>
      </c>
      <c r="W84" s="70"/>
      <c r="X84" s="154">
        <f>X85+X119</f>
        <v>0</v>
      </c>
      <c r="Y84" s="32"/>
      <c r="Z84" s="32"/>
      <c r="AA84" s="32"/>
      <c r="AB84" s="32"/>
      <c r="AC84" s="32"/>
      <c r="AD84" s="32"/>
      <c r="AE84" s="32"/>
      <c r="AT84" s="15" t="s">
        <v>203</v>
      </c>
      <c r="AU84" s="15" t="s">
        <v>231</v>
      </c>
      <c r="BK84" s="155">
        <f>BK85+BK119</f>
        <v>0</v>
      </c>
    </row>
    <row r="85" spans="1:65" s="11" customFormat="1" ht="25.9" customHeight="1">
      <c r="B85" s="156"/>
      <c r="C85" s="157"/>
      <c r="D85" s="158" t="s">
        <v>203</v>
      </c>
      <c r="E85" s="159" t="s">
        <v>252</v>
      </c>
      <c r="F85" s="159" t="s">
        <v>253</v>
      </c>
      <c r="G85" s="157"/>
      <c r="H85" s="157"/>
      <c r="I85" s="160"/>
      <c r="J85" s="160"/>
      <c r="K85" s="161">
        <f>BK85</f>
        <v>0</v>
      </c>
      <c r="L85" s="157"/>
      <c r="M85" s="162"/>
      <c r="N85" s="163"/>
      <c r="O85" s="164"/>
      <c r="P85" s="164"/>
      <c r="Q85" s="165">
        <f>Q86</f>
        <v>0</v>
      </c>
      <c r="R85" s="165">
        <f>R86</f>
        <v>0</v>
      </c>
      <c r="S85" s="164"/>
      <c r="T85" s="166">
        <f>T86</f>
        <v>0</v>
      </c>
      <c r="U85" s="164"/>
      <c r="V85" s="166">
        <f>V86</f>
        <v>0</v>
      </c>
      <c r="W85" s="164"/>
      <c r="X85" s="167">
        <f>X86</f>
        <v>0</v>
      </c>
      <c r="AR85" s="168" t="s">
        <v>211</v>
      </c>
      <c r="AT85" s="169" t="s">
        <v>203</v>
      </c>
      <c r="AU85" s="169" t="s">
        <v>204</v>
      </c>
      <c r="AY85" s="168" t="s">
        <v>254</v>
      </c>
      <c r="BK85" s="170">
        <f>BK86</f>
        <v>0</v>
      </c>
    </row>
    <row r="86" spans="1:65" s="11" customFormat="1" ht="22.9" customHeight="1">
      <c r="B86" s="156"/>
      <c r="C86" s="157"/>
      <c r="D86" s="158" t="s">
        <v>203</v>
      </c>
      <c r="E86" s="171" t="s">
        <v>211</v>
      </c>
      <c r="F86" s="171" t="s">
        <v>255</v>
      </c>
      <c r="G86" s="157"/>
      <c r="H86" s="157"/>
      <c r="I86" s="160"/>
      <c r="J86" s="160"/>
      <c r="K86" s="172">
        <f>BK86</f>
        <v>0</v>
      </c>
      <c r="L86" s="157"/>
      <c r="M86" s="162"/>
      <c r="N86" s="163"/>
      <c r="O86" s="164"/>
      <c r="P86" s="164"/>
      <c r="Q86" s="165">
        <f>SUM(Q87:Q118)</f>
        <v>0</v>
      </c>
      <c r="R86" s="165">
        <f>SUM(R87:R118)</f>
        <v>0</v>
      </c>
      <c r="S86" s="164"/>
      <c r="T86" s="166">
        <f>SUM(T87:T118)</f>
        <v>0</v>
      </c>
      <c r="U86" s="164"/>
      <c r="V86" s="166">
        <f>SUM(V87:V118)</f>
        <v>0</v>
      </c>
      <c r="W86" s="164"/>
      <c r="X86" s="167">
        <f>SUM(X87:X118)</f>
        <v>0</v>
      </c>
      <c r="AR86" s="168" t="s">
        <v>211</v>
      </c>
      <c r="AT86" s="169" t="s">
        <v>203</v>
      </c>
      <c r="AU86" s="169" t="s">
        <v>211</v>
      </c>
      <c r="AY86" s="168" t="s">
        <v>254</v>
      </c>
      <c r="BK86" s="170">
        <f>SUM(BK87:BK118)</f>
        <v>0</v>
      </c>
    </row>
    <row r="87" spans="1:65" s="1" customFormat="1" ht="24.2" customHeight="1">
      <c r="A87" s="32"/>
      <c r="B87" s="33"/>
      <c r="C87" s="173" t="s">
        <v>211</v>
      </c>
      <c r="D87" s="173" t="s">
        <v>256</v>
      </c>
      <c r="E87" s="174" t="s">
        <v>257</v>
      </c>
      <c r="F87" s="175" t="s">
        <v>258</v>
      </c>
      <c r="G87" s="176" t="s">
        <v>259</v>
      </c>
      <c r="H87" s="177">
        <v>3</v>
      </c>
      <c r="I87" s="178"/>
      <c r="J87" s="179"/>
      <c r="K87" s="180">
        <f>ROUND(P87*H87,2)</f>
        <v>0</v>
      </c>
      <c r="L87" s="175" t="s">
        <v>260</v>
      </c>
      <c r="M87" s="181"/>
      <c r="N87" s="182" t="s">
        <v>149</v>
      </c>
      <c r="O87" s="183" t="s">
        <v>175</v>
      </c>
      <c r="P87" s="184">
        <f>I87+J87</f>
        <v>0</v>
      </c>
      <c r="Q87" s="184">
        <f>ROUND(I87*H87,2)</f>
        <v>0</v>
      </c>
      <c r="R87" s="184">
        <f>ROUND(J87*H87,2)</f>
        <v>0</v>
      </c>
      <c r="S87" s="63"/>
      <c r="T87" s="185">
        <f>S87*H87</f>
        <v>0</v>
      </c>
      <c r="U87" s="185">
        <v>0</v>
      </c>
      <c r="V87" s="185">
        <f>U87*H87</f>
        <v>0</v>
      </c>
      <c r="W87" s="185">
        <v>0</v>
      </c>
      <c r="X87" s="186">
        <f>W87*H87</f>
        <v>0</v>
      </c>
      <c r="Y87" s="32"/>
      <c r="Z87" s="32"/>
      <c r="AA87" s="32"/>
      <c r="AB87" s="32"/>
      <c r="AC87" s="32"/>
      <c r="AD87" s="32"/>
      <c r="AE87" s="32"/>
      <c r="AR87" s="187" t="s">
        <v>261</v>
      </c>
      <c r="AT87" s="187" t="s">
        <v>256</v>
      </c>
      <c r="AU87" s="187" t="s">
        <v>213</v>
      </c>
      <c r="AY87" s="15" t="s">
        <v>254</v>
      </c>
      <c r="BE87" s="188">
        <f>IF(O87="základní",K87,0)</f>
        <v>0</v>
      </c>
      <c r="BF87" s="188">
        <f>IF(O87="snížená",K87,0)</f>
        <v>0</v>
      </c>
      <c r="BG87" s="188">
        <f>IF(O87="zákl. přenesená",K87,0)</f>
        <v>0</v>
      </c>
      <c r="BH87" s="188">
        <f>IF(O87="sníž. přenesená",K87,0)</f>
        <v>0</v>
      </c>
      <c r="BI87" s="188">
        <f>IF(O87="nulová",K87,0)</f>
        <v>0</v>
      </c>
      <c r="BJ87" s="15" t="s">
        <v>262</v>
      </c>
      <c r="BK87" s="188">
        <f>ROUND(P87*H87,2)</f>
        <v>0</v>
      </c>
      <c r="BL87" s="15" t="s">
        <v>262</v>
      </c>
      <c r="BM87" s="187" t="s">
        <v>263</v>
      </c>
    </row>
    <row r="88" spans="1:65" s="1" customFormat="1" ht="24.2" customHeight="1">
      <c r="A88" s="32"/>
      <c r="B88" s="33"/>
      <c r="C88" s="173" t="s">
        <v>213</v>
      </c>
      <c r="D88" s="173" t="s">
        <v>256</v>
      </c>
      <c r="E88" s="174" t="s">
        <v>264</v>
      </c>
      <c r="F88" s="175" t="s">
        <v>265</v>
      </c>
      <c r="G88" s="176" t="s">
        <v>259</v>
      </c>
      <c r="H88" s="177">
        <v>1182</v>
      </c>
      <c r="I88" s="178"/>
      <c r="J88" s="179"/>
      <c r="K88" s="180">
        <f>ROUND(P88*H88,2)</f>
        <v>0</v>
      </c>
      <c r="L88" s="175" t="s">
        <v>260</v>
      </c>
      <c r="M88" s="181"/>
      <c r="N88" s="182" t="s">
        <v>149</v>
      </c>
      <c r="O88" s="183" t="s">
        <v>175</v>
      </c>
      <c r="P88" s="184">
        <f>I88+J88</f>
        <v>0</v>
      </c>
      <c r="Q88" s="184">
        <f>ROUND(I88*H88,2)</f>
        <v>0</v>
      </c>
      <c r="R88" s="184">
        <f>ROUND(J88*H88,2)</f>
        <v>0</v>
      </c>
      <c r="S88" s="63"/>
      <c r="T88" s="185">
        <f>S88*H88</f>
        <v>0</v>
      </c>
      <c r="U88" s="185">
        <v>0</v>
      </c>
      <c r="V88" s="185">
        <f>U88*H88</f>
        <v>0</v>
      </c>
      <c r="W88" s="185">
        <v>0</v>
      </c>
      <c r="X88" s="186">
        <f>W88*H88</f>
        <v>0</v>
      </c>
      <c r="Y88" s="32"/>
      <c r="Z88" s="32"/>
      <c r="AA88" s="32"/>
      <c r="AB88" s="32"/>
      <c r="AC88" s="32"/>
      <c r="AD88" s="32"/>
      <c r="AE88" s="32"/>
      <c r="AR88" s="187" t="s">
        <v>261</v>
      </c>
      <c r="AT88" s="187" t="s">
        <v>256</v>
      </c>
      <c r="AU88" s="187" t="s">
        <v>213</v>
      </c>
      <c r="AY88" s="15" t="s">
        <v>254</v>
      </c>
      <c r="BE88" s="188">
        <f>IF(O88="základní",K88,0)</f>
        <v>0</v>
      </c>
      <c r="BF88" s="188">
        <f>IF(O88="snížená",K88,0)</f>
        <v>0</v>
      </c>
      <c r="BG88" s="188">
        <f>IF(O88="zákl. přenesená",K88,0)</f>
        <v>0</v>
      </c>
      <c r="BH88" s="188">
        <f>IF(O88="sníž. přenesená",K88,0)</f>
        <v>0</v>
      </c>
      <c r="BI88" s="188">
        <f>IF(O88="nulová",K88,0)</f>
        <v>0</v>
      </c>
      <c r="BJ88" s="15" t="s">
        <v>262</v>
      </c>
      <c r="BK88" s="188">
        <f>ROUND(P88*H88,2)</f>
        <v>0</v>
      </c>
      <c r="BL88" s="15" t="s">
        <v>262</v>
      </c>
      <c r="BM88" s="187" t="s">
        <v>266</v>
      </c>
    </row>
    <row r="89" spans="1:65" s="1" customFormat="1" ht="19.5">
      <c r="A89" s="32"/>
      <c r="B89" s="33"/>
      <c r="C89" s="34"/>
      <c r="D89" s="189" t="s">
        <v>267</v>
      </c>
      <c r="E89" s="34"/>
      <c r="F89" s="190" t="s">
        <v>268</v>
      </c>
      <c r="G89" s="34"/>
      <c r="H89" s="34"/>
      <c r="I89" s="191"/>
      <c r="J89" s="191"/>
      <c r="K89" s="34"/>
      <c r="L89" s="34"/>
      <c r="M89" s="37"/>
      <c r="N89" s="192"/>
      <c r="O89" s="193"/>
      <c r="P89" s="63"/>
      <c r="Q89" s="63"/>
      <c r="R89" s="63"/>
      <c r="S89" s="63"/>
      <c r="T89" s="63"/>
      <c r="U89" s="63"/>
      <c r="V89" s="63"/>
      <c r="W89" s="63"/>
      <c r="X89" s="64"/>
      <c r="Y89" s="32"/>
      <c r="Z89" s="32"/>
      <c r="AA89" s="32"/>
      <c r="AB89" s="32"/>
      <c r="AC89" s="32"/>
      <c r="AD89" s="32"/>
      <c r="AE89" s="32"/>
      <c r="AT89" s="15" t="s">
        <v>267</v>
      </c>
      <c r="AU89" s="15" t="s">
        <v>213</v>
      </c>
    </row>
    <row r="90" spans="1:65" s="1" customFormat="1" ht="24.2" customHeight="1">
      <c r="A90" s="32"/>
      <c r="B90" s="33"/>
      <c r="C90" s="173" t="s">
        <v>269</v>
      </c>
      <c r="D90" s="173" t="s">
        <v>256</v>
      </c>
      <c r="E90" s="174" t="s">
        <v>270</v>
      </c>
      <c r="F90" s="175" t="s">
        <v>271</v>
      </c>
      <c r="G90" s="176" t="s">
        <v>259</v>
      </c>
      <c r="H90" s="177">
        <v>80</v>
      </c>
      <c r="I90" s="178"/>
      <c r="J90" s="179"/>
      <c r="K90" s="180">
        <f>ROUND(P90*H90,2)</f>
        <v>0</v>
      </c>
      <c r="L90" s="175" t="s">
        <v>260</v>
      </c>
      <c r="M90" s="181"/>
      <c r="N90" s="182" t="s">
        <v>149</v>
      </c>
      <c r="O90" s="183" t="s">
        <v>175</v>
      </c>
      <c r="P90" s="184">
        <f>I90+J90</f>
        <v>0</v>
      </c>
      <c r="Q90" s="184">
        <f>ROUND(I90*H90,2)</f>
        <v>0</v>
      </c>
      <c r="R90" s="184">
        <f>ROUND(J90*H90,2)</f>
        <v>0</v>
      </c>
      <c r="S90" s="63"/>
      <c r="T90" s="185">
        <f>S90*H90</f>
        <v>0</v>
      </c>
      <c r="U90" s="185">
        <v>0</v>
      </c>
      <c r="V90" s="185">
        <f>U90*H90</f>
        <v>0</v>
      </c>
      <c r="W90" s="185">
        <v>0</v>
      </c>
      <c r="X90" s="186">
        <f>W90*H90</f>
        <v>0</v>
      </c>
      <c r="Y90" s="32"/>
      <c r="Z90" s="32"/>
      <c r="AA90" s="32"/>
      <c r="AB90" s="32"/>
      <c r="AC90" s="32"/>
      <c r="AD90" s="32"/>
      <c r="AE90" s="32"/>
      <c r="AR90" s="187" t="s">
        <v>261</v>
      </c>
      <c r="AT90" s="187" t="s">
        <v>256</v>
      </c>
      <c r="AU90" s="187" t="s">
        <v>213</v>
      </c>
      <c r="AY90" s="15" t="s">
        <v>254</v>
      </c>
      <c r="BE90" s="188">
        <f>IF(O90="základní",K90,0)</f>
        <v>0</v>
      </c>
      <c r="BF90" s="188">
        <f>IF(O90="snížená",K90,0)</f>
        <v>0</v>
      </c>
      <c r="BG90" s="188">
        <f>IF(O90="zákl. přenesená",K90,0)</f>
        <v>0</v>
      </c>
      <c r="BH90" s="188">
        <f>IF(O90="sníž. přenesená",K90,0)</f>
        <v>0</v>
      </c>
      <c r="BI90" s="188">
        <f>IF(O90="nulová",K90,0)</f>
        <v>0</v>
      </c>
      <c r="BJ90" s="15" t="s">
        <v>262</v>
      </c>
      <c r="BK90" s="188">
        <f>ROUND(P90*H90,2)</f>
        <v>0</v>
      </c>
      <c r="BL90" s="15" t="s">
        <v>262</v>
      </c>
      <c r="BM90" s="187" t="s">
        <v>272</v>
      </c>
    </row>
    <row r="91" spans="1:65" s="1" customFormat="1" ht="24.2" customHeight="1">
      <c r="A91" s="32"/>
      <c r="B91" s="33"/>
      <c r="C91" s="173" t="s">
        <v>262</v>
      </c>
      <c r="D91" s="173" t="s">
        <v>256</v>
      </c>
      <c r="E91" s="174" t="s">
        <v>273</v>
      </c>
      <c r="F91" s="175" t="s">
        <v>274</v>
      </c>
      <c r="G91" s="176" t="s">
        <v>259</v>
      </c>
      <c r="H91" s="177">
        <v>40</v>
      </c>
      <c r="I91" s="178"/>
      <c r="J91" s="179"/>
      <c r="K91" s="180">
        <f>ROUND(P91*H91,2)</f>
        <v>0</v>
      </c>
      <c r="L91" s="175" t="s">
        <v>260</v>
      </c>
      <c r="M91" s="181"/>
      <c r="N91" s="182" t="s">
        <v>149</v>
      </c>
      <c r="O91" s="183" t="s">
        <v>175</v>
      </c>
      <c r="P91" s="184">
        <f>I91+J91</f>
        <v>0</v>
      </c>
      <c r="Q91" s="184">
        <f>ROUND(I91*H91,2)</f>
        <v>0</v>
      </c>
      <c r="R91" s="184">
        <f>ROUND(J91*H91,2)</f>
        <v>0</v>
      </c>
      <c r="S91" s="63"/>
      <c r="T91" s="185">
        <f>S91*H91</f>
        <v>0</v>
      </c>
      <c r="U91" s="185">
        <v>0</v>
      </c>
      <c r="V91" s="185">
        <f>U91*H91</f>
        <v>0</v>
      </c>
      <c r="W91" s="185">
        <v>0</v>
      </c>
      <c r="X91" s="186">
        <f>W91*H91</f>
        <v>0</v>
      </c>
      <c r="Y91" s="32"/>
      <c r="Z91" s="32"/>
      <c r="AA91" s="32"/>
      <c r="AB91" s="32"/>
      <c r="AC91" s="32"/>
      <c r="AD91" s="32"/>
      <c r="AE91" s="32"/>
      <c r="AR91" s="187" t="s">
        <v>261</v>
      </c>
      <c r="AT91" s="187" t="s">
        <v>256</v>
      </c>
      <c r="AU91" s="187" t="s">
        <v>213</v>
      </c>
      <c r="AY91" s="15" t="s">
        <v>254</v>
      </c>
      <c r="BE91" s="188">
        <f>IF(O91="základní",K91,0)</f>
        <v>0</v>
      </c>
      <c r="BF91" s="188">
        <f>IF(O91="snížená",K91,0)</f>
        <v>0</v>
      </c>
      <c r="BG91" s="188">
        <f>IF(O91="zákl. přenesená",K91,0)</f>
        <v>0</v>
      </c>
      <c r="BH91" s="188">
        <f>IF(O91="sníž. přenesená",K91,0)</f>
        <v>0</v>
      </c>
      <c r="BI91" s="188">
        <f>IF(O91="nulová",K91,0)</f>
        <v>0</v>
      </c>
      <c r="BJ91" s="15" t="s">
        <v>262</v>
      </c>
      <c r="BK91" s="188">
        <f>ROUND(P91*H91,2)</f>
        <v>0</v>
      </c>
      <c r="BL91" s="15" t="s">
        <v>262</v>
      </c>
      <c r="BM91" s="187" t="s">
        <v>275</v>
      </c>
    </row>
    <row r="92" spans="1:65" s="1" customFormat="1" ht="24.2" customHeight="1">
      <c r="A92" s="32"/>
      <c r="B92" s="33"/>
      <c r="C92" s="173" t="s">
        <v>276</v>
      </c>
      <c r="D92" s="173" t="s">
        <v>256</v>
      </c>
      <c r="E92" s="174" t="s">
        <v>277</v>
      </c>
      <c r="F92" s="175" t="s">
        <v>278</v>
      </c>
      <c r="G92" s="176" t="s">
        <v>259</v>
      </c>
      <c r="H92" s="177">
        <v>132</v>
      </c>
      <c r="I92" s="178"/>
      <c r="J92" s="179"/>
      <c r="K92" s="180">
        <f>ROUND(P92*H92,2)</f>
        <v>0</v>
      </c>
      <c r="L92" s="175" t="s">
        <v>260</v>
      </c>
      <c r="M92" s="181"/>
      <c r="N92" s="182" t="s">
        <v>149</v>
      </c>
      <c r="O92" s="183" t="s">
        <v>175</v>
      </c>
      <c r="P92" s="184">
        <f>I92+J92</f>
        <v>0</v>
      </c>
      <c r="Q92" s="184">
        <f>ROUND(I92*H92,2)</f>
        <v>0</v>
      </c>
      <c r="R92" s="184">
        <f>ROUND(J92*H92,2)</f>
        <v>0</v>
      </c>
      <c r="S92" s="63"/>
      <c r="T92" s="185">
        <f>S92*H92</f>
        <v>0</v>
      </c>
      <c r="U92" s="185">
        <v>0</v>
      </c>
      <c r="V92" s="185">
        <f>U92*H92</f>
        <v>0</v>
      </c>
      <c r="W92" s="185">
        <v>0</v>
      </c>
      <c r="X92" s="186">
        <f>W92*H92</f>
        <v>0</v>
      </c>
      <c r="Y92" s="32"/>
      <c r="Z92" s="32"/>
      <c r="AA92" s="32"/>
      <c r="AB92" s="32"/>
      <c r="AC92" s="32"/>
      <c r="AD92" s="32"/>
      <c r="AE92" s="32"/>
      <c r="AR92" s="187" t="s">
        <v>279</v>
      </c>
      <c r="AT92" s="187" t="s">
        <v>256</v>
      </c>
      <c r="AU92" s="187" t="s">
        <v>213</v>
      </c>
      <c r="AY92" s="15" t="s">
        <v>254</v>
      </c>
      <c r="BE92" s="188">
        <f>IF(O92="základní",K92,0)</f>
        <v>0</v>
      </c>
      <c r="BF92" s="188">
        <f>IF(O92="snížená",K92,0)</f>
        <v>0</v>
      </c>
      <c r="BG92" s="188">
        <f>IF(O92="zákl. přenesená",K92,0)</f>
        <v>0</v>
      </c>
      <c r="BH92" s="188">
        <f>IF(O92="sníž. přenesená",K92,0)</f>
        <v>0</v>
      </c>
      <c r="BI92" s="188">
        <f>IF(O92="nulová",K92,0)</f>
        <v>0</v>
      </c>
      <c r="BJ92" s="15" t="s">
        <v>262</v>
      </c>
      <c r="BK92" s="188">
        <f>ROUND(P92*H92,2)</f>
        <v>0</v>
      </c>
      <c r="BL92" s="15" t="s">
        <v>279</v>
      </c>
      <c r="BM92" s="187" t="s">
        <v>280</v>
      </c>
    </row>
    <row r="93" spans="1:65" s="1" customFormat="1" ht="19.5">
      <c r="A93" s="32"/>
      <c r="B93" s="33"/>
      <c r="C93" s="34"/>
      <c r="D93" s="189" t="s">
        <v>267</v>
      </c>
      <c r="E93" s="34"/>
      <c r="F93" s="190" t="s">
        <v>281</v>
      </c>
      <c r="G93" s="34"/>
      <c r="H93" s="34"/>
      <c r="I93" s="191"/>
      <c r="J93" s="191"/>
      <c r="K93" s="34"/>
      <c r="L93" s="34"/>
      <c r="M93" s="37"/>
      <c r="N93" s="192"/>
      <c r="O93" s="193"/>
      <c r="P93" s="63"/>
      <c r="Q93" s="63"/>
      <c r="R93" s="63"/>
      <c r="S93" s="63"/>
      <c r="T93" s="63"/>
      <c r="U93" s="63"/>
      <c r="V93" s="63"/>
      <c r="W93" s="63"/>
      <c r="X93" s="64"/>
      <c r="Y93" s="32"/>
      <c r="Z93" s="32"/>
      <c r="AA93" s="32"/>
      <c r="AB93" s="32"/>
      <c r="AC93" s="32"/>
      <c r="AD93" s="32"/>
      <c r="AE93" s="32"/>
      <c r="AT93" s="15" t="s">
        <v>267</v>
      </c>
      <c r="AU93" s="15" t="s">
        <v>213</v>
      </c>
    </row>
    <row r="94" spans="1:65" s="12" customFormat="1">
      <c r="B94" s="194"/>
      <c r="C94" s="195"/>
      <c r="D94" s="189" t="s">
        <v>282</v>
      </c>
      <c r="E94" s="196" t="s">
        <v>149</v>
      </c>
      <c r="F94" s="197" t="s">
        <v>283</v>
      </c>
      <c r="G94" s="195"/>
      <c r="H94" s="198">
        <v>132</v>
      </c>
      <c r="I94" s="199"/>
      <c r="J94" s="199"/>
      <c r="K94" s="195"/>
      <c r="L94" s="195"/>
      <c r="M94" s="200"/>
      <c r="N94" s="201"/>
      <c r="O94" s="202"/>
      <c r="P94" s="202"/>
      <c r="Q94" s="202"/>
      <c r="R94" s="202"/>
      <c r="S94" s="202"/>
      <c r="T94" s="202"/>
      <c r="U94" s="202"/>
      <c r="V94" s="202"/>
      <c r="W94" s="202"/>
      <c r="X94" s="203"/>
      <c r="AT94" s="204" t="s">
        <v>282</v>
      </c>
      <c r="AU94" s="204" t="s">
        <v>213</v>
      </c>
      <c r="AV94" s="12" t="s">
        <v>213</v>
      </c>
      <c r="AW94" s="12" t="s">
        <v>132</v>
      </c>
      <c r="AX94" s="12" t="s">
        <v>211</v>
      </c>
      <c r="AY94" s="204" t="s">
        <v>254</v>
      </c>
    </row>
    <row r="95" spans="1:65" s="1" customFormat="1" ht="24.2" customHeight="1">
      <c r="A95" s="32"/>
      <c r="B95" s="33"/>
      <c r="C95" s="173" t="s">
        <v>284</v>
      </c>
      <c r="D95" s="173" t="s">
        <v>256</v>
      </c>
      <c r="E95" s="174" t="s">
        <v>285</v>
      </c>
      <c r="F95" s="175" t="s">
        <v>286</v>
      </c>
      <c r="G95" s="176" t="s">
        <v>287</v>
      </c>
      <c r="H95" s="177">
        <v>7</v>
      </c>
      <c r="I95" s="178"/>
      <c r="J95" s="179"/>
      <c r="K95" s="180">
        <f t="shared" ref="K95:K101" si="1">ROUND(P95*H95,2)</f>
        <v>0</v>
      </c>
      <c r="L95" s="175" t="s">
        <v>260</v>
      </c>
      <c r="M95" s="181"/>
      <c r="N95" s="182" t="s">
        <v>149</v>
      </c>
      <c r="O95" s="183" t="s">
        <v>175</v>
      </c>
      <c r="P95" s="184">
        <f t="shared" ref="P95:P101" si="2">I95+J95</f>
        <v>0</v>
      </c>
      <c r="Q95" s="184">
        <f t="shared" ref="Q95:Q101" si="3">ROUND(I95*H95,2)</f>
        <v>0</v>
      </c>
      <c r="R95" s="184">
        <f t="shared" ref="R95:R101" si="4">ROUND(J95*H95,2)</f>
        <v>0</v>
      </c>
      <c r="S95" s="63"/>
      <c r="T95" s="185">
        <f t="shared" ref="T95:T101" si="5">S95*H95</f>
        <v>0</v>
      </c>
      <c r="U95" s="185">
        <v>0</v>
      </c>
      <c r="V95" s="185">
        <f t="shared" ref="V95:V101" si="6">U95*H95</f>
        <v>0</v>
      </c>
      <c r="W95" s="185">
        <v>0</v>
      </c>
      <c r="X95" s="186">
        <f t="shared" ref="X95:X101" si="7">W95*H95</f>
        <v>0</v>
      </c>
      <c r="Y95" s="32"/>
      <c r="Z95" s="32"/>
      <c r="AA95" s="32"/>
      <c r="AB95" s="32"/>
      <c r="AC95" s="32"/>
      <c r="AD95" s="32"/>
      <c r="AE95" s="32"/>
      <c r="AR95" s="187" t="s">
        <v>261</v>
      </c>
      <c r="AT95" s="187" t="s">
        <v>256</v>
      </c>
      <c r="AU95" s="187" t="s">
        <v>213</v>
      </c>
      <c r="AY95" s="15" t="s">
        <v>254</v>
      </c>
      <c r="BE95" s="188">
        <f t="shared" ref="BE95:BE101" si="8">IF(O95="základní",K95,0)</f>
        <v>0</v>
      </c>
      <c r="BF95" s="188">
        <f t="shared" ref="BF95:BF101" si="9">IF(O95="snížená",K95,0)</f>
        <v>0</v>
      </c>
      <c r="BG95" s="188">
        <f t="shared" ref="BG95:BG101" si="10">IF(O95="zákl. přenesená",K95,0)</f>
        <v>0</v>
      </c>
      <c r="BH95" s="188">
        <f t="shared" ref="BH95:BH101" si="11">IF(O95="sníž. přenesená",K95,0)</f>
        <v>0</v>
      </c>
      <c r="BI95" s="188">
        <f t="shared" ref="BI95:BI101" si="12">IF(O95="nulová",K95,0)</f>
        <v>0</v>
      </c>
      <c r="BJ95" s="15" t="s">
        <v>262</v>
      </c>
      <c r="BK95" s="188">
        <f t="shared" ref="BK95:BK101" si="13">ROUND(P95*H95,2)</f>
        <v>0</v>
      </c>
      <c r="BL95" s="15" t="s">
        <v>262</v>
      </c>
      <c r="BM95" s="187" t="s">
        <v>288</v>
      </c>
    </row>
    <row r="96" spans="1:65" s="1" customFormat="1" ht="24.2" customHeight="1">
      <c r="A96" s="32"/>
      <c r="B96" s="33"/>
      <c r="C96" s="173" t="s">
        <v>289</v>
      </c>
      <c r="D96" s="173" t="s">
        <v>256</v>
      </c>
      <c r="E96" s="174" t="s">
        <v>290</v>
      </c>
      <c r="F96" s="175" t="s">
        <v>291</v>
      </c>
      <c r="G96" s="176" t="s">
        <v>287</v>
      </c>
      <c r="H96" s="177">
        <v>7</v>
      </c>
      <c r="I96" s="178"/>
      <c r="J96" s="179"/>
      <c r="K96" s="180">
        <f t="shared" si="1"/>
        <v>0</v>
      </c>
      <c r="L96" s="175" t="s">
        <v>260</v>
      </c>
      <c r="M96" s="181"/>
      <c r="N96" s="182" t="s">
        <v>149</v>
      </c>
      <c r="O96" s="183" t="s">
        <v>175</v>
      </c>
      <c r="P96" s="184">
        <f t="shared" si="2"/>
        <v>0</v>
      </c>
      <c r="Q96" s="184">
        <f t="shared" si="3"/>
        <v>0</v>
      </c>
      <c r="R96" s="184">
        <f t="shared" si="4"/>
        <v>0</v>
      </c>
      <c r="S96" s="63"/>
      <c r="T96" s="185">
        <f t="shared" si="5"/>
        <v>0</v>
      </c>
      <c r="U96" s="185">
        <v>0</v>
      </c>
      <c r="V96" s="185">
        <f t="shared" si="6"/>
        <v>0</v>
      </c>
      <c r="W96" s="185">
        <v>0</v>
      </c>
      <c r="X96" s="186">
        <f t="shared" si="7"/>
        <v>0</v>
      </c>
      <c r="Y96" s="32"/>
      <c r="Z96" s="32"/>
      <c r="AA96" s="32"/>
      <c r="AB96" s="32"/>
      <c r="AC96" s="32"/>
      <c r="AD96" s="32"/>
      <c r="AE96" s="32"/>
      <c r="AR96" s="187" t="s">
        <v>261</v>
      </c>
      <c r="AT96" s="187" t="s">
        <v>256</v>
      </c>
      <c r="AU96" s="187" t="s">
        <v>213</v>
      </c>
      <c r="AY96" s="15" t="s">
        <v>254</v>
      </c>
      <c r="BE96" s="188">
        <f t="shared" si="8"/>
        <v>0</v>
      </c>
      <c r="BF96" s="188">
        <f t="shared" si="9"/>
        <v>0</v>
      </c>
      <c r="BG96" s="188">
        <f t="shared" si="10"/>
        <v>0</v>
      </c>
      <c r="BH96" s="188">
        <f t="shared" si="11"/>
        <v>0</v>
      </c>
      <c r="BI96" s="188">
        <f t="shared" si="12"/>
        <v>0</v>
      </c>
      <c r="BJ96" s="15" t="s">
        <v>262</v>
      </c>
      <c r="BK96" s="188">
        <f t="shared" si="13"/>
        <v>0</v>
      </c>
      <c r="BL96" s="15" t="s">
        <v>262</v>
      </c>
      <c r="BM96" s="187" t="s">
        <v>292</v>
      </c>
    </row>
    <row r="97" spans="1:65" s="1" customFormat="1" ht="24.2" customHeight="1">
      <c r="A97" s="32"/>
      <c r="B97" s="33"/>
      <c r="C97" s="173" t="s">
        <v>261</v>
      </c>
      <c r="D97" s="173" t="s">
        <v>256</v>
      </c>
      <c r="E97" s="174" t="s">
        <v>293</v>
      </c>
      <c r="F97" s="175" t="s">
        <v>294</v>
      </c>
      <c r="G97" s="176" t="s">
        <v>287</v>
      </c>
      <c r="H97" s="177">
        <v>8</v>
      </c>
      <c r="I97" s="178"/>
      <c r="J97" s="179"/>
      <c r="K97" s="180">
        <f t="shared" si="1"/>
        <v>0</v>
      </c>
      <c r="L97" s="175" t="s">
        <v>260</v>
      </c>
      <c r="M97" s="181"/>
      <c r="N97" s="182" t="s">
        <v>149</v>
      </c>
      <c r="O97" s="183" t="s">
        <v>175</v>
      </c>
      <c r="P97" s="184">
        <f t="shared" si="2"/>
        <v>0</v>
      </c>
      <c r="Q97" s="184">
        <f t="shared" si="3"/>
        <v>0</v>
      </c>
      <c r="R97" s="184">
        <f t="shared" si="4"/>
        <v>0</v>
      </c>
      <c r="S97" s="63"/>
      <c r="T97" s="185">
        <f t="shared" si="5"/>
        <v>0</v>
      </c>
      <c r="U97" s="185">
        <v>0</v>
      </c>
      <c r="V97" s="185">
        <f t="shared" si="6"/>
        <v>0</v>
      </c>
      <c r="W97" s="185">
        <v>0</v>
      </c>
      <c r="X97" s="186">
        <f t="shared" si="7"/>
        <v>0</v>
      </c>
      <c r="Y97" s="32"/>
      <c r="Z97" s="32"/>
      <c r="AA97" s="32"/>
      <c r="AB97" s="32"/>
      <c r="AC97" s="32"/>
      <c r="AD97" s="32"/>
      <c r="AE97" s="32"/>
      <c r="AR97" s="187" t="s">
        <v>261</v>
      </c>
      <c r="AT97" s="187" t="s">
        <v>256</v>
      </c>
      <c r="AU97" s="187" t="s">
        <v>213</v>
      </c>
      <c r="AY97" s="15" t="s">
        <v>254</v>
      </c>
      <c r="BE97" s="188">
        <f t="shared" si="8"/>
        <v>0</v>
      </c>
      <c r="BF97" s="188">
        <f t="shared" si="9"/>
        <v>0</v>
      </c>
      <c r="BG97" s="188">
        <f t="shared" si="10"/>
        <v>0</v>
      </c>
      <c r="BH97" s="188">
        <f t="shared" si="11"/>
        <v>0</v>
      </c>
      <c r="BI97" s="188">
        <f t="shared" si="12"/>
        <v>0</v>
      </c>
      <c r="BJ97" s="15" t="s">
        <v>262</v>
      </c>
      <c r="BK97" s="188">
        <f t="shared" si="13"/>
        <v>0</v>
      </c>
      <c r="BL97" s="15" t="s">
        <v>262</v>
      </c>
      <c r="BM97" s="187" t="s">
        <v>295</v>
      </c>
    </row>
    <row r="98" spans="1:65" s="1" customFormat="1" ht="24.2" customHeight="1">
      <c r="A98" s="32"/>
      <c r="B98" s="33"/>
      <c r="C98" s="173" t="s">
        <v>296</v>
      </c>
      <c r="D98" s="173" t="s">
        <v>256</v>
      </c>
      <c r="E98" s="174" t="s">
        <v>297</v>
      </c>
      <c r="F98" s="175" t="s">
        <v>298</v>
      </c>
      <c r="G98" s="176" t="s">
        <v>287</v>
      </c>
      <c r="H98" s="177">
        <v>8</v>
      </c>
      <c r="I98" s="178"/>
      <c r="J98" s="179"/>
      <c r="K98" s="180">
        <f t="shared" si="1"/>
        <v>0</v>
      </c>
      <c r="L98" s="175" t="s">
        <v>260</v>
      </c>
      <c r="M98" s="181"/>
      <c r="N98" s="182" t="s">
        <v>149</v>
      </c>
      <c r="O98" s="183" t="s">
        <v>175</v>
      </c>
      <c r="P98" s="184">
        <f t="shared" si="2"/>
        <v>0</v>
      </c>
      <c r="Q98" s="184">
        <f t="shared" si="3"/>
        <v>0</v>
      </c>
      <c r="R98" s="184">
        <f t="shared" si="4"/>
        <v>0</v>
      </c>
      <c r="S98" s="63"/>
      <c r="T98" s="185">
        <f t="shared" si="5"/>
        <v>0</v>
      </c>
      <c r="U98" s="185">
        <v>0</v>
      </c>
      <c r="V98" s="185">
        <f t="shared" si="6"/>
        <v>0</v>
      </c>
      <c r="W98" s="185">
        <v>0</v>
      </c>
      <c r="X98" s="186">
        <f t="shared" si="7"/>
        <v>0</v>
      </c>
      <c r="Y98" s="32"/>
      <c r="Z98" s="32"/>
      <c r="AA98" s="32"/>
      <c r="AB98" s="32"/>
      <c r="AC98" s="32"/>
      <c r="AD98" s="32"/>
      <c r="AE98" s="32"/>
      <c r="AR98" s="187" t="s">
        <v>279</v>
      </c>
      <c r="AT98" s="187" t="s">
        <v>256</v>
      </c>
      <c r="AU98" s="187" t="s">
        <v>213</v>
      </c>
      <c r="AY98" s="15" t="s">
        <v>254</v>
      </c>
      <c r="BE98" s="188">
        <f t="shared" si="8"/>
        <v>0</v>
      </c>
      <c r="BF98" s="188">
        <f t="shared" si="9"/>
        <v>0</v>
      </c>
      <c r="BG98" s="188">
        <f t="shared" si="10"/>
        <v>0</v>
      </c>
      <c r="BH98" s="188">
        <f t="shared" si="11"/>
        <v>0</v>
      </c>
      <c r="BI98" s="188">
        <f t="shared" si="12"/>
        <v>0</v>
      </c>
      <c r="BJ98" s="15" t="s">
        <v>262</v>
      </c>
      <c r="BK98" s="188">
        <f t="shared" si="13"/>
        <v>0</v>
      </c>
      <c r="BL98" s="15" t="s">
        <v>279</v>
      </c>
      <c r="BM98" s="187" t="s">
        <v>299</v>
      </c>
    </row>
    <row r="99" spans="1:65" s="1" customFormat="1" ht="24.2" customHeight="1">
      <c r="A99" s="32"/>
      <c r="B99" s="33"/>
      <c r="C99" s="173" t="s">
        <v>300</v>
      </c>
      <c r="D99" s="173" t="s">
        <v>256</v>
      </c>
      <c r="E99" s="174" t="s">
        <v>301</v>
      </c>
      <c r="F99" s="175" t="s">
        <v>302</v>
      </c>
      <c r="G99" s="176" t="s">
        <v>287</v>
      </c>
      <c r="H99" s="177">
        <v>4</v>
      </c>
      <c r="I99" s="178"/>
      <c r="J99" s="179"/>
      <c r="K99" s="180">
        <f t="shared" si="1"/>
        <v>0</v>
      </c>
      <c r="L99" s="175" t="s">
        <v>260</v>
      </c>
      <c r="M99" s="181"/>
      <c r="N99" s="182" t="s">
        <v>149</v>
      </c>
      <c r="O99" s="183" t="s">
        <v>175</v>
      </c>
      <c r="P99" s="184">
        <f t="shared" si="2"/>
        <v>0</v>
      </c>
      <c r="Q99" s="184">
        <f t="shared" si="3"/>
        <v>0</v>
      </c>
      <c r="R99" s="184">
        <f t="shared" si="4"/>
        <v>0</v>
      </c>
      <c r="S99" s="63"/>
      <c r="T99" s="185">
        <f t="shared" si="5"/>
        <v>0</v>
      </c>
      <c r="U99" s="185">
        <v>0</v>
      </c>
      <c r="V99" s="185">
        <f t="shared" si="6"/>
        <v>0</v>
      </c>
      <c r="W99" s="185">
        <v>0</v>
      </c>
      <c r="X99" s="186">
        <f t="shared" si="7"/>
        <v>0</v>
      </c>
      <c r="Y99" s="32"/>
      <c r="Z99" s="32"/>
      <c r="AA99" s="32"/>
      <c r="AB99" s="32"/>
      <c r="AC99" s="32"/>
      <c r="AD99" s="32"/>
      <c r="AE99" s="32"/>
      <c r="AR99" s="187" t="s">
        <v>279</v>
      </c>
      <c r="AT99" s="187" t="s">
        <v>256</v>
      </c>
      <c r="AU99" s="187" t="s">
        <v>213</v>
      </c>
      <c r="AY99" s="15" t="s">
        <v>254</v>
      </c>
      <c r="BE99" s="188">
        <f t="shared" si="8"/>
        <v>0</v>
      </c>
      <c r="BF99" s="188">
        <f t="shared" si="9"/>
        <v>0</v>
      </c>
      <c r="BG99" s="188">
        <f t="shared" si="10"/>
        <v>0</v>
      </c>
      <c r="BH99" s="188">
        <f t="shared" si="11"/>
        <v>0</v>
      </c>
      <c r="BI99" s="188">
        <f t="shared" si="12"/>
        <v>0</v>
      </c>
      <c r="BJ99" s="15" t="s">
        <v>262</v>
      </c>
      <c r="BK99" s="188">
        <f t="shared" si="13"/>
        <v>0</v>
      </c>
      <c r="BL99" s="15" t="s">
        <v>279</v>
      </c>
      <c r="BM99" s="187" t="s">
        <v>303</v>
      </c>
    </row>
    <row r="100" spans="1:65" s="1" customFormat="1" ht="24.2" customHeight="1">
      <c r="A100" s="32"/>
      <c r="B100" s="33"/>
      <c r="C100" s="173" t="s">
        <v>304</v>
      </c>
      <c r="D100" s="173" t="s">
        <v>256</v>
      </c>
      <c r="E100" s="174" t="s">
        <v>305</v>
      </c>
      <c r="F100" s="175" t="s">
        <v>306</v>
      </c>
      <c r="G100" s="176" t="s">
        <v>287</v>
      </c>
      <c r="H100" s="177">
        <v>4</v>
      </c>
      <c r="I100" s="178"/>
      <c r="J100" s="179"/>
      <c r="K100" s="180">
        <f t="shared" si="1"/>
        <v>0</v>
      </c>
      <c r="L100" s="175" t="s">
        <v>260</v>
      </c>
      <c r="M100" s="181"/>
      <c r="N100" s="182" t="s">
        <v>149</v>
      </c>
      <c r="O100" s="183" t="s">
        <v>175</v>
      </c>
      <c r="P100" s="184">
        <f t="shared" si="2"/>
        <v>0</v>
      </c>
      <c r="Q100" s="184">
        <f t="shared" si="3"/>
        <v>0</v>
      </c>
      <c r="R100" s="184">
        <f t="shared" si="4"/>
        <v>0</v>
      </c>
      <c r="S100" s="63"/>
      <c r="T100" s="185">
        <f t="shared" si="5"/>
        <v>0</v>
      </c>
      <c r="U100" s="185">
        <v>0</v>
      </c>
      <c r="V100" s="185">
        <f t="shared" si="6"/>
        <v>0</v>
      </c>
      <c r="W100" s="185">
        <v>0</v>
      </c>
      <c r="X100" s="186">
        <f t="shared" si="7"/>
        <v>0</v>
      </c>
      <c r="Y100" s="32"/>
      <c r="Z100" s="32"/>
      <c r="AA100" s="32"/>
      <c r="AB100" s="32"/>
      <c r="AC100" s="32"/>
      <c r="AD100" s="32"/>
      <c r="AE100" s="32"/>
      <c r="AR100" s="187" t="s">
        <v>279</v>
      </c>
      <c r="AT100" s="187" t="s">
        <v>256</v>
      </c>
      <c r="AU100" s="187" t="s">
        <v>213</v>
      </c>
      <c r="AY100" s="15" t="s">
        <v>254</v>
      </c>
      <c r="BE100" s="188">
        <f t="shared" si="8"/>
        <v>0</v>
      </c>
      <c r="BF100" s="188">
        <f t="shared" si="9"/>
        <v>0</v>
      </c>
      <c r="BG100" s="188">
        <f t="shared" si="10"/>
        <v>0</v>
      </c>
      <c r="BH100" s="188">
        <f t="shared" si="11"/>
        <v>0</v>
      </c>
      <c r="BI100" s="188">
        <f t="shared" si="12"/>
        <v>0</v>
      </c>
      <c r="BJ100" s="15" t="s">
        <v>262</v>
      </c>
      <c r="BK100" s="188">
        <f t="shared" si="13"/>
        <v>0</v>
      </c>
      <c r="BL100" s="15" t="s">
        <v>279</v>
      </c>
      <c r="BM100" s="187" t="s">
        <v>307</v>
      </c>
    </row>
    <row r="101" spans="1:65" s="1" customFormat="1" ht="24.2" customHeight="1">
      <c r="A101" s="32"/>
      <c r="B101" s="33"/>
      <c r="C101" s="173" t="s">
        <v>308</v>
      </c>
      <c r="D101" s="173" t="s">
        <v>256</v>
      </c>
      <c r="E101" s="174" t="s">
        <v>305</v>
      </c>
      <c r="F101" s="175" t="s">
        <v>306</v>
      </c>
      <c r="G101" s="176" t="s">
        <v>287</v>
      </c>
      <c r="H101" s="177">
        <v>1</v>
      </c>
      <c r="I101" s="178"/>
      <c r="J101" s="179"/>
      <c r="K101" s="180">
        <f t="shared" si="1"/>
        <v>0</v>
      </c>
      <c r="L101" s="175" t="s">
        <v>260</v>
      </c>
      <c r="M101" s="181"/>
      <c r="N101" s="182" t="s">
        <v>149</v>
      </c>
      <c r="O101" s="183" t="s">
        <v>175</v>
      </c>
      <c r="P101" s="184">
        <f t="shared" si="2"/>
        <v>0</v>
      </c>
      <c r="Q101" s="184">
        <f t="shared" si="3"/>
        <v>0</v>
      </c>
      <c r="R101" s="184">
        <f t="shared" si="4"/>
        <v>0</v>
      </c>
      <c r="S101" s="63"/>
      <c r="T101" s="185">
        <f t="shared" si="5"/>
        <v>0</v>
      </c>
      <c r="U101" s="185">
        <v>0</v>
      </c>
      <c r="V101" s="185">
        <f t="shared" si="6"/>
        <v>0</v>
      </c>
      <c r="W101" s="185">
        <v>0</v>
      </c>
      <c r="X101" s="186">
        <f t="shared" si="7"/>
        <v>0</v>
      </c>
      <c r="Y101" s="32"/>
      <c r="Z101" s="32"/>
      <c r="AA101" s="32"/>
      <c r="AB101" s="32"/>
      <c r="AC101" s="32"/>
      <c r="AD101" s="32"/>
      <c r="AE101" s="32"/>
      <c r="AR101" s="187" t="s">
        <v>261</v>
      </c>
      <c r="AT101" s="187" t="s">
        <v>256</v>
      </c>
      <c r="AU101" s="187" t="s">
        <v>213</v>
      </c>
      <c r="AY101" s="15" t="s">
        <v>254</v>
      </c>
      <c r="BE101" s="188">
        <f t="shared" si="8"/>
        <v>0</v>
      </c>
      <c r="BF101" s="188">
        <f t="shared" si="9"/>
        <v>0</v>
      </c>
      <c r="BG101" s="188">
        <f t="shared" si="10"/>
        <v>0</v>
      </c>
      <c r="BH101" s="188">
        <f t="shared" si="11"/>
        <v>0</v>
      </c>
      <c r="BI101" s="188">
        <f t="shared" si="12"/>
        <v>0</v>
      </c>
      <c r="BJ101" s="15" t="s">
        <v>262</v>
      </c>
      <c r="BK101" s="188">
        <f t="shared" si="13"/>
        <v>0</v>
      </c>
      <c r="BL101" s="15" t="s">
        <v>262</v>
      </c>
      <c r="BM101" s="187" t="s">
        <v>309</v>
      </c>
    </row>
    <row r="102" spans="1:65" s="1" customFormat="1" ht="29.25">
      <c r="A102" s="32"/>
      <c r="B102" s="33"/>
      <c r="C102" s="34"/>
      <c r="D102" s="189" t="s">
        <v>267</v>
      </c>
      <c r="E102" s="34"/>
      <c r="F102" s="190" t="s">
        <v>310</v>
      </c>
      <c r="G102" s="34"/>
      <c r="H102" s="34"/>
      <c r="I102" s="191"/>
      <c r="J102" s="191"/>
      <c r="K102" s="34"/>
      <c r="L102" s="34"/>
      <c r="M102" s="37"/>
      <c r="N102" s="192"/>
      <c r="O102" s="193"/>
      <c r="P102" s="63"/>
      <c r="Q102" s="63"/>
      <c r="R102" s="63"/>
      <c r="S102" s="63"/>
      <c r="T102" s="63"/>
      <c r="U102" s="63"/>
      <c r="V102" s="63"/>
      <c r="W102" s="63"/>
      <c r="X102" s="64"/>
      <c r="Y102" s="32"/>
      <c r="Z102" s="32"/>
      <c r="AA102" s="32"/>
      <c r="AB102" s="32"/>
      <c r="AC102" s="32"/>
      <c r="AD102" s="32"/>
      <c r="AE102" s="32"/>
      <c r="AT102" s="15" t="s">
        <v>267</v>
      </c>
      <c r="AU102" s="15" t="s">
        <v>213</v>
      </c>
    </row>
    <row r="103" spans="1:65" s="1" customFormat="1" ht="24.2" customHeight="1">
      <c r="A103" s="32"/>
      <c r="B103" s="33"/>
      <c r="C103" s="173" t="s">
        <v>311</v>
      </c>
      <c r="D103" s="173" t="s">
        <v>256</v>
      </c>
      <c r="E103" s="174" t="s">
        <v>312</v>
      </c>
      <c r="F103" s="175" t="s">
        <v>313</v>
      </c>
      <c r="G103" s="176" t="s">
        <v>259</v>
      </c>
      <c r="H103" s="177">
        <v>360</v>
      </c>
      <c r="I103" s="178"/>
      <c r="J103" s="179"/>
      <c r="K103" s="180">
        <f>ROUND(P103*H103,2)</f>
        <v>0</v>
      </c>
      <c r="L103" s="175" t="s">
        <v>260</v>
      </c>
      <c r="M103" s="181"/>
      <c r="N103" s="182" t="s">
        <v>149</v>
      </c>
      <c r="O103" s="183" t="s">
        <v>175</v>
      </c>
      <c r="P103" s="184">
        <f>I103+J103</f>
        <v>0</v>
      </c>
      <c r="Q103" s="184">
        <f>ROUND(I103*H103,2)</f>
        <v>0</v>
      </c>
      <c r="R103" s="184">
        <f>ROUND(J103*H103,2)</f>
        <v>0</v>
      </c>
      <c r="S103" s="63"/>
      <c r="T103" s="185">
        <f>S103*H103</f>
        <v>0</v>
      </c>
      <c r="U103" s="185">
        <v>0</v>
      </c>
      <c r="V103" s="185">
        <f>U103*H103</f>
        <v>0</v>
      </c>
      <c r="W103" s="185">
        <v>0</v>
      </c>
      <c r="X103" s="186">
        <f>W103*H103</f>
        <v>0</v>
      </c>
      <c r="Y103" s="32"/>
      <c r="Z103" s="32"/>
      <c r="AA103" s="32"/>
      <c r="AB103" s="32"/>
      <c r="AC103" s="32"/>
      <c r="AD103" s="32"/>
      <c r="AE103" s="32"/>
      <c r="AR103" s="187" t="s">
        <v>279</v>
      </c>
      <c r="AT103" s="187" t="s">
        <v>256</v>
      </c>
      <c r="AU103" s="187" t="s">
        <v>213</v>
      </c>
      <c r="AY103" s="15" t="s">
        <v>254</v>
      </c>
      <c r="BE103" s="188">
        <f>IF(O103="základní",K103,0)</f>
        <v>0</v>
      </c>
      <c r="BF103" s="188">
        <f>IF(O103="snížená",K103,0)</f>
        <v>0</v>
      </c>
      <c r="BG103" s="188">
        <f>IF(O103="zákl. přenesená",K103,0)</f>
        <v>0</v>
      </c>
      <c r="BH103" s="188">
        <f>IF(O103="sníž. přenesená",K103,0)</f>
        <v>0</v>
      </c>
      <c r="BI103" s="188">
        <f>IF(O103="nulová",K103,0)</f>
        <v>0</v>
      </c>
      <c r="BJ103" s="15" t="s">
        <v>262</v>
      </c>
      <c r="BK103" s="188">
        <f>ROUND(P103*H103,2)</f>
        <v>0</v>
      </c>
      <c r="BL103" s="15" t="s">
        <v>279</v>
      </c>
      <c r="BM103" s="187" t="s">
        <v>314</v>
      </c>
    </row>
    <row r="104" spans="1:65" s="1" customFormat="1" ht="24.2" customHeight="1">
      <c r="A104" s="32"/>
      <c r="B104" s="33"/>
      <c r="C104" s="173" t="s">
        <v>315</v>
      </c>
      <c r="D104" s="173" t="s">
        <v>256</v>
      </c>
      <c r="E104" s="174" t="s">
        <v>316</v>
      </c>
      <c r="F104" s="175" t="s">
        <v>317</v>
      </c>
      <c r="G104" s="176" t="s">
        <v>287</v>
      </c>
      <c r="H104" s="177">
        <v>359</v>
      </c>
      <c r="I104" s="178"/>
      <c r="J104" s="179"/>
      <c r="K104" s="180">
        <f>ROUND(P104*H104,2)</f>
        <v>0</v>
      </c>
      <c r="L104" s="175" t="s">
        <v>260</v>
      </c>
      <c r="M104" s="181"/>
      <c r="N104" s="182" t="s">
        <v>149</v>
      </c>
      <c r="O104" s="183" t="s">
        <v>175</v>
      </c>
      <c r="P104" s="184">
        <f>I104+J104</f>
        <v>0</v>
      </c>
      <c r="Q104" s="184">
        <f>ROUND(I104*H104,2)</f>
        <v>0</v>
      </c>
      <c r="R104" s="184">
        <f>ROUND(J104*H104,2)</f>
        <v>0</v>
      </c>
      <c r="S104" s="63"/>
      <c r="T104" s="185">
        <f>S104*H104</f>
        <v>0</v>
      </c>
      <c r="U104" s="185">
        <v>0</v>
      </c>
      <c r="V104" s="185">
        <f>U104*H104</f>
        <v>0</v>
      </c>
      <c r="W104" s="185">
        <v>0</v>
      </c>
      <c r="X104" s="186">
        <f>W104*H104</f>
        <v>0</v>
      </c>
      <c r="Y104" s="32"/>
      <c r="Z104" s="32"/>
      <c r="AA104" s="32"/>
      <c r="AB104" s="32"/>
      <c r="AC104" s="32"/>
      <c r="AD104" s="32"/>
      <c r="AE104" s="32"/>
      <c r="AR104" s="187" t="s">
        <v>279</v>
      </c>
      <c r="AT104" s="187" t="s">
        <v>256</v>
      </c>
      <c r="AU104" s="187" t="s">
        <v>213</v>
      </c>
      <c r="AY104" s="15" t="s">
        <v>254</v>
      </c>
      <c r="BE104" s="188">
        <f>IF(O104="základní",K104,0)</f>
        <v>0</v>
      </c>
      <c r="BF104" s="188">
        <f>IF(O104="snížená",K104,0)</f>
        <v>0</v>
      </c>
      <c r="BG104" s="188">
        <f>IF(O104="zákl. přenesená",K104,0)</f>
        <v>0</v>
      </c>
      <c r="BH104" s="188">
        <f>IF(O104="sníž. přenesená",K104,0)</f>
        <v>0</v>
      </c>
      <c r="BI104" s="188">
        <f>IF(O104="nulová",K104,0)</f>
        <v>0</v>
      </c>
      <c r="BJ104" s="15" t="s">
        <v>262</v>
      </c>
      <c r="BK104" s="188">
        <f>ROUND(P104*H104,2)</f>
        <v>0</v>
      </c>
      <c r="BL104" s="15" t="s">
        <v>279</v>
      </c>
      <c r="BM104" s="187" t="s">
        <v>318</v>
      </c>
    </row>
    <row r="105" spans="1:65" s="1" customFormat="1" ht="24.2" customHeight="1">
      <c r="A105" s="32"/>
      <c r="B105" s="33"/>
      <c r="C105" s="173" t="s">
        <v>136</v>
      </c>
      <c r="D105" s="173" t="s">
        <v>256</v>
      </c>
      <c r="E105" s="174" t="s">
        <v>319</v>
      </c>
      <c r="F105" s="175" t="s">
        <v>320</v>
      </c>
      <c r="G105" s="176" t="s">
        <v>259</v>
      </c>
      <c r="H105" s="177">
        <v>60</v>
      </c>
      <c r="I105" s="178"/>
      <c r="J105" s="179"/>
      <c r="K105" s="180">
        <f>ROUND(P105*H105,2)</f>
        <v>0</v>
      </c>
      <c r="L105" s="175" t="s">
        <v>260</v>
      </c>
      <c r="M105" s="181"/>
      <c r="N105" s="182" t="s">
        <v>149</v>
      </c>
      <c r="O105" s="183" t="s">
        <v>175</v>
      </c>
      <c r="P105" s="184">
        <f>I105+J105</f>
        <v>0</v>
      </c>
      <c r="Q105" s="184">
        <f>ROUND(I105*H105,2)</f>
        <v>0</v>
      </c>
      <c r="R105" s="184">
        <f>ROUND(J105*H105,2)</f>
        <v>0</v>
      </c>
      <c r="S105" s="63"/>
      <c r="T105" s="185">
        <f>S105*H105</f>
        <v>0</v>
      </c>
      <c r="U105" s="185">
        <v>0</v>
      </c>
      <c r="V105" s="185">
        <f>U105*H105</f>
        <v>0</v>
      </c>
      <c r="W105" s="185">
        <v>0</v>
      </c>
      <c r="X105" s="186">
        <f>W105*H105</f>
        <v>0</v>
      </c>
      <c r="Y105" s="32"/>
      <c r="Z105" s="32"/>
      <c r="AA105" s="32"/>
      <c r="AB105" s="32"/>
      <c r="AC105" s="32"/>
      <c r="AD105" s="32"/>
      <c r="AE105" s="32"/>
      <c r="AR105" s="187" t="s">
        <v>279</v>
      </c>
      <c r="AT105" s="187" t="s">
        <v>256</v>
      </c>
      <c r="AU105" s="187" t="s">
        <v>213</v>
      </c>
      <c r="AY105" s="15" t="s">
        <v>254</v>
      </c>
      <c r="BE105" s="188">
        <f>IF(O105="základní",K105,0)</f>
        <v>0</v>
      </c>
      <c r="BF105" s="188">
        <f>IF(O105="snížená",K105,0)</f>
        <v>0</v>
      </c>
      <c r="BG105" s="188">
        <f>IF(O105="zákl. přenesená",K105,0)</f>
        <v>0</v>
      </c>
      <c r="BH105" s="188">
        <f>IF(O105="sníž. přenesená",K105,0)</f>
        <v>0</v>
      </c>
      <c r="BI105" s="188">
        <f>IF(O105="nulová",K105,0)</f>
        <v>0</v>
      </c>
      <c r="BJ105" s="15" t="s">
        <v>262</v>
      </c>
      <c r="BK105" s="188">
        <f>ROUND(P105*H105,2)</f>
        <v>0</v>
      </c>
      <c r="BL105" s="15" t="s">
        <v>279</v>
      </c>
      <c r="BM105" s="187" t="s">
        <v>321</v>
      </c>
    </row>
    <row r="106" spans="1:65" s="1" customFormat="1" ht="24.2" customHeight="1">
      <c r="A106" s="32"/>
      <c r="B106" s="33"/>
      <c r="C106" s="173" t="s">
        <v>322</v>
      </c>
      <c r="D106" s="173" t="s">
        <v>256</v>
      </c>
      <c r="E106" s="174" t="s">
        <v>323</v>
      </c>
      <c r="F106" s="175" t="s">
        <v>324</v>
      </c>
      <c r="G106" s="176" t="s">
        <v>325</v>
      </c>
      <c r="H106" s="177">
        <v>250</v>
      </c>
      <c r="I106" s="178"/>
      <c r="J106" s="179"/>
      <c r="K106" s="180">
        <f>ROUND(P106*H106,2)</f>
        <v>0</v>
      </c>
      <c r="L106" s="175" t="s">
        <v>260</v>
      </c>
      <c r="M106" s="181"/>
      <c r="N106" s="182" t="s">
        <v>149</v>
      </c>
      <c r="O106" s="183" t="s">
        <v>175</v>
      </c>
      <c r="P106" s="184">
        <f>I106+J106</f>
        <v>0</v>
      </c>
      <c r="Q106" s="184">
        <f>ROUND(I106*H106,2)</f>
        <v>0</v>
      </c>
      <c r="R106" s="184">
        <f>ROUND(J106*H106,2)</f>
        <v>0</v>
      </c>
      <c r="S106" s="63"/>
      <c r="T106" s="185">
        <f>S106*H106</f>
        <v>0</v>
      </c>
      <c r="U106" s="185">
        <v>0</v>
      </c>
      <c r="V106" s="185">
        <f>U106*H106</f>
        <v>0</v>
      </c>
      <c r="W106" s="185">
        <v>0</v>
      </c>
      <c r="X106" s="186">
        <f>W106*H106</f>
        <v>0</v>
      </c>
      <c r="Y106" s="32"/>
      <c r="Z106" s="32"/>
      <c r="AA106" s="32"/>
      <c r="AB106" s="32"/>
      <c r="AC106" s="32"/>
      <c r="AD106" s="32"/>
      <c r="AE106" s="32"/>
      <c r="AR106" s="187" t="s">
        <v>279</v>
      </c>
      <c r="AT106" s="187" t="s">
        <v>256</v>
      </c>
      <c r="AU106" s="187" t="s">
        <v>213</v>
      </c>
      <c r="AY106" s="15" t="s">
        <v>254</v>
      </c>
      <c r="BE106" s="188">
        <f>IF(O106="základní",K106,0)</f>
        <v>0</v>
      </c>
      <c r="BF106" s="188">
        <f>IF(O106="snížená",K106,0)</f>
        <v>0</v>
      </c>
      <c r="BG106" s="188">
        <f>IF(O106="zákl. přenesená",K106,0)</f>
        <v>0</v>
      </c>
      <c r="BH106" s="188">
        <f>IF(O106="sníž. přenesená",K106,0)</f>
        <v>0</v>
      </c>
      <c r="BI106" s="188">
        <f>IF(O106="nulová",K106,0)</f>
        <v>0</v>
      </c>
      <c r="BJ106" s="15" t="s">
        <v>262</v>
      </c>
      <c r="BK106" s="188">
        <f>ROUND(P106*H106,2)</f>
        <v>0</v>
      </c>
      <c r="BL106" s="15" t="s">
        <v>279</v>
      </c>
      <c r="BM106" s="187" t="s">
        <v>326</v>
      </c>
    </row>
    <row r="107" spans="1:65" s="1" customFormat="1" ht="24.2" customHeight="1">
      <c r="A107" s="32"/>
      <c r="B107" s="33"/>
      <c r="C107" s="173" t="s">
        <v>327</v>
      </c>
      <c r="D107" s="173" t="s">
        <v>256</v>
      </c>
      <c r="E107" s="174" t="s">
        <v>328</v>
      </c>
      <c r="F107" s="175" t="s">
        <v>329</v>
      </c>
      <c r="G107" s="176" t="s">
        <v>287</v>
      </c>
      <c r="H107" s="177">
        <v>1</v>
      </c>
      <c r="I107" s="178"/>
      <c r="J107" s="179"/>
      <c r="K107" s="180">
        <f>ROUND(P107*H107,2)</f>
        <v>0</v>
      </c>
      <c r="L107" s="175" t="s">
        <v>260</v>
      </c>
      <c r="M107" s="181"/>
      <c r="N107" s="182" t="s">
        <v>149</v>
      </c>
      <c r="O107" s="183" t="s">
        <v>175</v>
      </c>
      <c r="P107" s="184">
        <f>I107+J107</f>
        <v>0</v>
      </c>
      <c r="Q107" s="184">
        <f>ROUND(I107*H107,2)</f>
        <v>0</v>
      </c>
      <c r="R107" s="184">
        <f>ROUND(J107*H107,2)</f>
        <v>0</v>
      </c>
      <c r="S107" s="63"/>
      <c r="T107" s="185">
        <f>S107*H107</f>
        <v>0</v>
      </c>
      <c r="U107" s="185">
        <v>0</v>
      </c>
      <c r="V107" s="185">
        <f>U107*H107</f>
        <v>0</v>
      </c>
      <c r="W107" s="185">
        <v>0</v>
      </c>
      <c r="X107" s="186">
        <f>W107*H107</f>
        <v>0</v>
      </c>
      <c r="Y107" s="32"/>
      <c r="Z107" s="32"/>
      <c r="AA107" s="32"/>
      <c r="AB107" s="32"/>
      <c r="AC107" s="32"/>
      <c r="AD107" s="32"/>
      <c r="AE107" s="32"/>
      <c r="AR107" s="187" t="s">
        <v>279</v>
      </c>
      <c r="AT107" s="187" t="s">
        <v>256</v>
      </c>
      <c r="AU107" s="187" t="s">
        <v>213</v>
      </c>
      <c r="AY107" s="15" t="s">
        <v>254</v>
      </c>
      <c r="BE107" s="188">
        <f>IF(O107="základní",K107,0)</f>
        <v>0</v>
      </c>
      <c r="BF107" s="188">
        <f>IF(O107="snížená",K107,0)</f>
        <v>0</v>
      </c>
      <c r="BG107" s="188">
        <f>IF(O107="zákl. přenesená",K107,0)</f>
        <v>0</v>
      </c>
      <c r="BH107" s="188">
        <f>IF(O107="sníž. přenesená",K107,0)</f>
        <v>0</v>
      </c>
      <c r="BI107" s="188">
        <f>IF(O107="nulová",K107,0)</f>
        <v>0</v>
      </c>
      <c r="BJ107" s="15" t="s">
        <v>262</v>
      </c>
      <c r="BK107" s="188">
        <f>ROUND(P107*H107,2)</f>
        <v>0</v>
      </c>
      <c r="BL107" s="15" t="s">
        <v>279</v>
      </c>
      <c r="BM107" s="187" t="s">
        <v>330</v>
      </c>
    </row>
    <row r="108" spans="1:65" s="1" customFormat="1" ht="19.5">
      <c r="A108" s="32"/>
      <c r="B108" s="33"/>
      <c r="C108" s="34"/>
      <c r="D108" s="189" t="s">
        <v>267</v>
      </c>
      <c r="E108" s="34"/>
      <c r="F108" s="190" t="s">
        <v>331</v>
      </c>
      <c r="G108" s="34"/>
      <c r="H108" s="34"/>
      <c r="I108" s="191"/>
      <c r="J108" s="191"/>
      <c r="K108" s="34"/>
      <c r="L108" s="34"/>
      <c r="M108" s="37"/>
      <c r="N108" s="192"/>
      <c r="O108" s="193"/>
      <c r="P108" s="63"/>
      <c r="Q108" s="63"/>
      <c r="R108" s="63"/>
      <c r="S108" s="63"/>
      <c r="T108" s="63"/>
      <c r="U108" s="63"/>
      <c r="V108" s="63"/>
      <c r="W108" s="63"/>
      <c r="X108" s="64"/>
      <c r="Y108" s="32"/>
      <c r="Z108" s="32"/>
      <c r="AA108" s="32"/>
      <c r="AB108" s="32"/>
      <c r="AC108" s="32"/>
      <c r="AD108" s="32"/>
      <c r="AE108" s="32"/>
      <c r="AT108" s="15" t="s">
        <v>267</v>
      </c>
      <c r="AU108" s="15" t="s">
        <v>213</v>
      </c>
    </row>
    <row r="109" spans="1:65" s="1" customFormat="1" ht="14.45" customHeight="1">
      <c r="A109" s="32"/>
      <c r="B109" s="33"/>
      <c r="C109" s="173" t="s">
        <v>332</v>
      </c>
      <c r="D109" s="173" t="s">
        <v>256</v>
      </c>
      <c r="E109" s="174" t="s">
        <v>333</v>
      </c>
      <c r="F109" s="175" t="s">
        <v>334</v>
      </c>
      <c r="G109" s="176" t="s">
        <v>287</v>
      </c>
      <c r="H109" s="177">
        <v>1</v>
      </c>
      <c r="I109" s="178"/>
      <c r="J109" s="179"/>
      <c r="K109" s="180">
        <f>ROUND(P109*H109,2)</f>
        <v>0</v>
      </c>
      <c r="L109" s="175" t="s">
        <v>149</v>
      </c>
      <c r="M109" s="181"/>
      <c r="N109" s="182" t="s">
        <v>149</v>
      </c>
      <c r="O109" s="183" t="s">
        <v>175</v>
      </c>
      <c r="P109" s="184">
        <f>I109+J109</f>
        <v>0</v>
      </c>
      <c r="Q109" s="184">
        <f>ROUND(I109*H109,2)</f>
        <v>0</v>
      </c>
      <c r="R109" s="184">
        <f>ROUND(J109*H109,2)</f>
        <v>0</v>
      </c>
      <c r="S109" s="63"/>
      <c r="T109" s="185">
        <f>S109*H109</f>
        <v>0</v>
      </c>
      <c r="U109" s="185">
        <v>0</v>
      </c>
      <c r="V109" s="185">
        <f>U109*H109</f>
        <v>0</v>
      </c>
      <c r="W109" s="185">
        <v>0</v>
      </c>
      <c r="X109" s="186">
        <f>W109*H109</f>
        <v>0</v>
      </c>
      <c r="Y109" s="32"/>
      <c r="Z109" s="32"/>
      <c r="AA109" s="32"/>
      <c r="AB109" s="32"/>
      <c r="AC109" s="32"/>
      <c r="AD109" s="32"/>
      <c r="AE109" s="32"/>
      <c r="AR109" s="187" t="s">
        <v>279</v>
      </c>
      <c r="AT109" s="187" t="s">
        <v>256</v>
      </c>
      <c r="AU109" s="187" t="s">
        <v>213</v>
      </c>
      <c r="AY109" s="15" t="s">
        <v>254</v>
      </c>
      <c r="BE109" s="188">
        <f>IF(O109="základní",K109,0)</f>
        <v>0</v>
      </c>
      <c r="BF109" s="188">
        <f>IF(O109="snížená",K109,0)</f>
        <v>0</v>
      </c>
      <c r="BG109" s="188">
        <f>IF(O109="zákl. přenesená",K109,0)</f>
        <v>0</v>
      </c>
      <c r="BH109" s="188">
        <f>IF(O109="sníž. přenesená",K109,0)</f>
        <v>0</v>
      </c>
      <c r="BI109" s="188">
        <f>IF(O109="nulová",K109,0)</f>
        <v>0</v>
      </c>
      <c r="BJ109" s="15" t="s">
        <v>262</v>
      </c>
      <c r="BK109" s="188">
        <f>ROUND(P109*H109,2)</f>
        <v>0</v>
      </c>
      <c r="BL109" s="15" t="s">
        <v>279</v>
      </c>
      <c r="BM109" s="187" t="s">
        <v>335</v>
      </c>
    </row>
    <row r="110" spans="1:65" s="1" customFormat="1" ht="39">
      <c r="A110" s="32"/>
      <c r="B110" s="33"/>
      <c r="C110" s="34"/>
      <c r="D110" s="189" t="s">
        <v>267</v>
      </c>
      <c r="E110" s="34"/>
      <c r="F110" s="190" t="s">
        <v>336</v>
      </c>
      <c r="G110" s="34"/>
      <c r="H110" s="34"/>
      <c r="I110" s="191"/>
      <c r="J110" s="191"/>
      <c r="K110" s="34"/>
      <c r="L110" s="34"/>
      <c r="M110" s="37"/>
      <c r="N110" s="192"/>
      <c r="O110" s="193"/>
      <c r="P110" s="63"/>
      <c r="Q110" s="63"/>
      <c r="R110" s="63"/>
      <c r="S110" s="63"/>
      <c r="T110" s="63"/>
      <c r="U110" s="63"/>
      <c r="V110" s="63"/>
      <c r="W110" s="63"/>
      <c r="X110" s="64"/>
      <c r="Y110" s="32"/>
      <c r="Z110" s="32"/>
      <c r="AA110" s="32"/>
      <c r="AB110" s="32"/>
      <c r="AC110" s="32"/>
      <c r="AD110" s="32"/>
      <c r="AE110" s="32"/>
      <c r="AT110" s="15" t="s">
        <v>267</v>
      </c>
      <c r="AU110" s="15" t="s">
        <v>213</v>
      </c>
    </row>
    <row r="111" spans="1:65" s="1" customFormat="1" ht="24.2" customHeight="1">
      <c r="A111" s="32"/>
      <c r="B111" s="33"/>
      <c r="C111" s="173" t="s">
        <v>337</v>
      </c>
      <c r="D111" s="173" t="s">
        <v>256</v>
      </c>
      <c r="E111" s="174" t="s">
        <v>338</v>
      </c>
      <c r="F111" s="175" t="s">
        <v>339</v>
      </c>
      <c r="G111" s="176" t="s">
        <v>287</v>
      </c>
      <c r="H111" s="177">
        <v>1</v>
      </c>
      <c r="I111" s="178"/>
      <c r="J111" s="179"/>
      <c r="K111" s="180">
        <f>ROUND(P111*H111,2)</f>
        <v>0</v>
      </c>
      <c r="L111" s="175" t="s">
        <v>149</v>
      </c>
      <c r="M111" s="181"/>
      <c r="N111" s="182" t="s">
        <v>149</v>
      </c>
      <c r="O111" s="183" t="s">
        <v>175</v>
      </c>
      <c r="P111" s="184">
        <f>I111+J111</f>
        <v>0</v>
      </c>
      <c r="Q111" s="184">
        <f>ROUND(I111*H111,2)</f>
        <v>0</v>
      </c>
      <c r="R111" s="184">
        <f>ROUND(J111*H111,2)</f>
        <v>0</v>
      </c>
      <c r="S111" s="63"/>
      <c r="T111" s="185">
        <f>S111*H111</f>
        <v>0</v>
      </c>
      <c r="U111" s="185">
        <v>0</v>
      </c>
      <c r="V111" s="185">
        <f>U111*H111</f>
        <v>0</v>
      </c>
      <c r="W111" s="185">
        <v>0</v>
      </c>
      <c r="X111" s="186">
        <f>W111*H111</f>
        <v>0</v>
      </c>
      <c r="Y111" s="32"/>
      <c r="Z111" s="32"/>
      <c r="AA111" s="32"/>
      <c r="AB111" s="32"/>
      <c r="AC111" s="32"/>
      <c r="AD111" s="32"/>
      <c r="AE111" s="32"/>
      <c r="AR111" s="187" t="s">
        <v>279</v>
      </c>
      <c r="AT111" s="187" t="s">
        <v>256</v>
      </c>
      <c r="AU111" s="187" t="s">
        <v>213</v>
      </c>
      <c r="AY111" s="15" t="s">
        <v>254</v>
      </c>
      <c r="BE111" s="188">
        <f>IF(O111="základní",K111,0)</f>
        <v>0</v>
      </c>
      <c r="BF111" s="188">
        <f>IF(O111="snížená",K111,0)</f>
        <v>0</v>
      </c>
      <c r="BG111" s="188">
        <f>IF(O111="zákl. přenesená",K111,0)</f>
        <v>0</v>
      </c>
      <c r="BH111" s="188">
        <f>IF(O111="sníž. přenesená",K111,0)</f>
        <v>0</v>
      </c>
      <c r="BI111" s="188">
        <f>IF(O111="nulová",K111,0)</f>
        <v>0</v>
      </c>
      <c r="BJ111" s="15" t="s">
        <v>262</v>
      </c>
      <c r="BK111" s="188">
        <f>ROUND(P111*H111,2)</f>
        <v>0</v>
      </c>
      <c r="BL111" s="15" t="s">
        <v>279</v>
      </c>
      <c r="BM111" s="187" t="s">
        <v>340</v>
      </c>
    </row>
    <row r="112" spans="1:65" s="1" customFormat="1" ht="39">
      <c r="A112" s="32"/>
      <c r="B112" s="33"/>
      <c r="C112" s="34"/>
      <c r="D112" s="189" t="s">
        <v>267</v>
      </c>
      <c r="E112" s="34"/>
      <c r="F112" s="190" t="s">
        <v>341</v>
      </c>
      <c r="G112" s="34"/>
      <c r="H112" s="34"/>
      <c r="I112" s="191"/>
      <c r="J112" s="191"/>
      <c r="K112" s="34"/>
      <c r="L112" s="34"/>
      <c r="M112" s="37"/>
      <c r="N112" s="192"/>
      <c r="O112" s="193"/>
      <c r="P112" s="63"/>
      <c r="Q112" s="63"/>
      <c r="R112" s="63"/>
      <c r="S112" s="63"/>
      <c r="T112" s="63"/>
      <c r="U112" s="63"/>
      <c r="V112" s="63"/>
      <c r="W112" s="63"/>
      <c r="X112" s="64"/>
      <c r="Y112" s="32"/>
      <c r="Z112" s="32"/>
      <c r="AA112" s="32"/>
      <c r="AB112" s="32"/>
      <c r="AC112" s="32"/>
      <c r="AD112" s="32"/>
      <c r="AE112" s="32"/>
      <c r="AT112" s="15" t="s">
        <v>267</v>
      </c>
      <c r="AU112" s="15" t="s">
        <v>213</v>
      </c>
    </row>
    <row r="113" spans="1:65" s="1" customFormat="1" ht="14.45" customHeight="1">
      <c r="A113" s="32"/>
      <c r="B113" s="33"/>
      <c r="C113" s="173" t="s">
        <v>342</v>
      </c>
      <c r="D113" s="173" t="s">
        <v>256</v>
      </c>
      <c r="E113" s="174" t="s">
        <v>343</v>
      </c>
      <c r="F113" s="175" t="s">
        <v>344</v>
      </c>
      <c r="G113" s="176" t="s">
        <v>287</v>
      </c>
      <c r="H113" s="177">
        <v>10</v>
      </c>
      <c r="I113" s="178"/>
      <c r="J113" s="179"/>
      <c r="K113" s="180">
        <f>ROUND(P113*H113,2)</f>
        <v>0</v>
      </c>
      <c r="L113" s="175" t="s">
        <v>149</v>
      </c>
      <c r="M113" s="181"/>
      <c r="N113" s="182" t="s">
        <v>149</v>
      </c>
      <c r="O113" s="183" t="s">
        <v>175</v>
      </c>
      <c r="P113" s="184">
        <f>I113+J113</f>
        <v>0</v>
      </c>
      <c r="Q113" s="184">
        <f>ROUND(I113*H113,2)</f>
        <v>0</v>
      </c>
      <c r="R113" s="184">
        <f>ROUND(J113*H113,2)</f>
        <v>0</v>
      </c>
      <c r="S113" s="63"/>
      <c r="T113" s="185">
        <f>S113*H113</f>
        <v>0</v>
      </c>
      <c r="U113" s="185">
        <v>0</v>
      </c>
      <c r="V113" s="185">
        <f>U113*H113</f>
        <v>0</v>
      </c>
      <c r="W113" s="185">
        <v>0</v>
      </c>
      <c r="X113" s="186">
        <f>W113*H113</f>
        <v>0</v>
      </c>
      <c r="Y113" s="32"/>
      <c r="Z113" s="32"/>
      <c r="AA113" s="32"/>
      <c r="AB113" s="32"/>
      <c r="AC113" s="32"/>
      <c r="AD113" s="32"/>
      <c r="AE113" s="32"/>
      <c r="AR113" s="187" t="s">
        <v>279</v>
      </c>
      <c r="AT113" s="187" t="s">
        <v>256</v>
      </c>
      <c r="AU113" s="187" t="s">
        <v>213</v>
      </c>
      <c r="AY113" s="15" t="s">
        <v>254</v>
      </c>
      <c r="BE113" s="188">
        <f>IF(O113="základní",K113,0)</f>
        <v>0</v>
      </c>
      <c r="BF113" s="188">
        <f>IF(O113="snížená",K113,0)</f>
        <v>0</v>
      </c>
      <c r="BG113" s="188">
        <f>IF(O113="zákl. přenesená",K113,0)</f>
        <v>0</v>
      </c>
      <c r="BH113" s="188">
        <f>IF(O113="sníž. přenesená",K113,0)</f>
        <v>0</v>
      </c>
      <c r="BI113" s="188">
        <f>IF(O113="nulová",K113,0)</f>
        <v>0</v>
      </c>
      <c r="BJ113" s="15" t="s">
        <v>262</v>
      </c>
      <c r="BK113" s="188">
        <f>ROUND(P113*H113,2)</f>
        <v>0</v>
      </c>
      <c r="BL113" s="15" t="s">
        <v>279</v>
      </c>
      <c r="BM113" s="187" t="s">
        <v>345</v>
      </c>
    </row>
    <row r="114" spans="1:65" s="1" customFormat="1" ht="19.5">
      <c r="A114" s="32"/>
      <c r="B114" s="33"/>
      <c r="C114" s="34"/>
      <c r="D114" s="189" t="s">
        <v>267</v>
      </c>
      <c r="E114" s="34"/>
      <c r="F114" s="190" t="s">
        <v>346</v>
      </c>
      <c r="G114" s="34"/>
      <c r="H114" s="34"/>
      <c r="I114" s="191"/>
      <c r="J114" s="191"/>
      <c r="K114" s="34"/>
      <c r="L114" s="34"/>
      <c r="M114" s="37"/>
      <c r="N114" s="192"/>
      <c r="O114" s="193"/>
      <c r="P114" s="63"/>
      <c r="Q114" s="63"/>
      <c r="R114" s="63"/>
      <c r="S114" s="63"/>
      <c r="T114" s="63"/>
      <c r="U114" s="63"/>
      <c r="V114" s="63"/>
      <c r="W114" s="63"/>
      <c r="X114" s="64"/>
      <c r="Y114" s="32"/>
      <c r="Z114" s="32"/>
      <c r="AA114" s="32"/>
      <c r="AB114" s="32"/>
      <c r="AC114" s="32"/>
      <c r="AD114" s="32"/>
      <c r="AE114" s="32"/>
      <c r="AT114" s="15" t="s">
        <v>267</v>
      </c>
      <c r="AU114" s="15" t="s">
        <v>213</v>
      </c>
    </row>
    <row r="115" spans="1:65" s="1" customFormat="1" ht="24.2" customHeight="1">
      <c r="A115" s="32"/>
      <c r="B115" s="33"/>
      <c r="C115" s="173" t="s">
        <v>135</v>
      </c>
      <c r="D115" s="173" t="s">
        <v>256</v>
      </c>
      <c r="E115" s="174" t="s">
        <v>347</v>
      </c>
      <c r="F115" s="175" t="s">
        <v>348</v>
      </c>
      <c r="G115" s="176" t="s">
        <v>287</v>
      </c>
      <c r="H115" s="177">
        <v>12</v>
      </c>
      <c r="I115" s="178"/>
      <c r="J115" s="179"/>
      <c r="K115" s="180">
        <f>ROUND(P115*H115,2)</f>
        <v>0</v>
      </c>
      <c r="L115" s="175" t="s">
        <v>260</v>
      </c>
      <c r="M115" s="181"/>
      <c r="N115" s="182" t="s">
        <v>149</v>
      </c>
      <c r="O115" s="183" t="s">
        <v>175</v>
      </c>
      <c r="P115" s="184">
        <f>I115+J115</f>
        <v>0</v>
      </c>
      <c r="Q115" s="184">
        <f>ROUND(I115*H115,2)</f>
        <v>0</v>
      </c>
      <c r="R115" s="184">
        <f>ROUND(J115*H115,2)</f>
        <v>0</v>
      </c>
      <c r="S115" s="63"/>
      <c r="T115" s="185">
        <f>S115*H115</f>
        <v>0</v>
      </c>
      <c r="U115" s="185">
        <v>0</v>
      </c>
      <c r="V115" s="185">
        <f>U115*H115</f>
        <v>0</v>
      </c>
      <c r="W115" s="185">
        <v>0</v>
      </c>
      <c r="X115" s="186">
        <f>W115*H115</f>
        <v>0</v>
      </c>
      <c r="Y115" s="32"/>
      <c r="Z115" s="32"/>
      <c r="AA115" s="32"/>
      <c r="AB115" s="32"/>
      <c r="AC115" s="32"/>
      <c r="AD115" s="32"/>
      <c r="AE115" s="32"/>
      <c r="AR115" s="187" t="s">
        <v>279</v>
      </c>
      <c r="AT115" s="187" t="s">
        <v>256</v>
      </c>
      <c r="AU115" s="187" t="s">
        <v>213</v>
      </c>
      <c r="AY115" s="15" t="s">
        <v>254</v>
      </c>
      <c r="BE115" s="188">
        <f>IF(O115="základní",K115,0)</f>
        <v>0</v>
      </c>
      <c r="BF115" s="188">
        <f>IF(O115="snížená",K115,0)</f>
        <v>0</v>
      </c>
      <c r="BG115" s="188">
        <f>IF(O115="zákl. přenesená",K115,0)</f>
        <v>0</v>
      </c>
      <c r="BH115" s="188">
        <f>IF(O115="sníž. přenesená",K115,0)</f>
        <v>0</v>
      </c>
      <c r="BI115" s="188">
        <f>IF(O115="nulová",K115,0)</f>
        <v>0</v>
      </c>
      <c r="BJ115" s="15" t="s">
        <v>262</v>
      </c>
      <c r="BK115" s="188">
        <f>ROUND(P115*H115,2)</f>
        <v>0</v>
      </c>
      <c r="BL115" s="15" t="s">
        <v>279</v>
      </c>
      <c r="BM115" s="187" t="s">
        <v>349</v>
      </c>
    </row>
    <row r="116" spans="1:65" s="1" customFormat="1" ht="24.2" customHeight="1">
      <c r="A116" s="32"/>
      <c r="B116" s="33"/>
      <c r="C116" s="173" t="s">
        <v>350</v>
      </c>
      <c r="D116" s="173" t="s">
        <v>256</v>
      </c>
      <c r="E116" s="174" t="s">
        <v>351</v>
      </c>
      <c r="F116" s="175" t="s">
        <v>352</v>
      </c>
      <c r="G116" s="176" t="s">
        <v>259</v>
      </c>
      <c r="H116" s="177">
        <v>290</v>
      </c>
      <c r="I116" s="178"/>
      <c r="J116" s="179"/>
      <c r="K116" s="180">
        <f>ROUND(P116*H116,2)</f>
        <v>0</v>
      </c>
      <c r="L116" s="175" t="s">
        <v>260</v>
      </c>
      <c r="M116" s="181"/>
      <c r="N116" s="182" t="s">
        <v>149</v>
      </c>
      <c r="O116" s="183" t="s">
        <v>175</v>
      </c>
      <c r="P116" s="184">
        <f>I116+J116</f>
        <v>0</v>
      </c>
      <c r="Q116" s="184">
        <f>ROUND(I116*H116,2)</f>
        <v>0</v>
      </c>
      <c r="R116" s="184">
        <f>ROUND(J116*H116,2)</f>
        <v>0</v>
      </c>
      <c r="S116" s="63"/>
      <c r="T116" s="185">
        <f>S116*H116</f>
        <v>0</v>
      </c>
      <c r="U116" s="185">
        <v>0</v>
      </c>
      <c r="V116" s="185">
        <f>U116*H116</f>
        <v>0</v>
      </c>
      <c r="W116" s="185">
        <v>0</v>
      </c>
      <c r="X116" s="186">
        <f>W116*H116</f>
        <v>0</v>
      </c>
      <c r="Y116" s="32"/>
      <c r="Z116" s="32"/>
      <c r="AA116" s="32"/>
      <c r="AB116" s="32"/>
      <c r="AC116" s="32"/>
      <c r="AD116" s="32"/>
      <c r="AE116" s="32"/>
      <c r="AR116" s="187" t="s">
        <v>279</v>
      </c>
      <c r="AT116" s="187" t="s">
        <v>256</v>
      </c>
      <c r="AU116" s="187" t="s">
        <v>213</v>
      </c>
      <c r="AY116" s="15" t="s">
        <v>254</v>
      </c>
      <c r="BE116" s="188">
        <f>IF(O116="základní",K116,0)</f>
        <v>0</v>
      </c>
      <c r="BF116" s="188">
        <f>IF(O116="snížená",K116,0)</f>
        <v>0</v>
      </c>
      <c r="BG116" s="188">
        <f>IF(O116="zákl. přenesená",K116,0)</f>
        <v>0</v>
      </c>
      <c r="BH116" s="188">
        <f>IF(O116="sníž. přenesená",K116,0)</f>
        <v>0</v>
      </c>
      <c r="BI116" s="188">
        <f>IF(O116="nulová",K116,0)</f>
        <v>0</v>
      </c>
      <c r="BJ116" s="15" t="s">
        <v>262</v>
      </c>
      <c r="BK116" s="188">
        <f>ROUND(P116*H116,2)</f>
        <v>0</v>
      </c>
      <c r="BL116" s="15" t="s">
        <v>279</v>
      </c>
      <c r="BM116" s="187" t="s">
        <v>353</v>
      </c>
    </row>
    <row r="117" spans="1:65" s="1" customFormat="1" ht="24.2" customHeight="1">
      <c r="A117" s="32"/>
      <c r="B117" s="33"/>
      <c r="C117" s="173" t="s">
        <v>354</v>
      </c>
      <c r="D117" s="173" t="s">
        <v>256</v>
      </c>
      <c r="E117" s="174" t="s">
        <v>355</v>
      </c>
      <c r="F117" s="175" t="s">
        <v>356</v>
      </c>
      <c r="G117" s="176" t="s">
        <v>287</v>
      </c>
      <c r="H117" s="177">
        <v>2</v>
      </c>
      <c r="I117" s="178"/>
      <c r="J117" s="179"/>
      <c r="K117" s="180">
        <f>ROUND(P117*H117,2)</f>
        <v>0</v>
      </c>
      <c r="L117" s="175" t="s">
        <v>260</v>
      </c>
      <c r="M117" s="181"/>
      <c r="N117" s="182" t="s">
        <v>149</v>
      </c>
      <c r="O117" s="183" t="s">
        <v>175</v>
      </c>
      <c r="P117" s="184">
        <f>I117+J117</f>
        <v>0</v>
      </c>
      <c r="Q117" s="184">
        <f>ROUND(I117*H117,2)</f>
        <v>0</v>
      </c>
      <c r="R117" s="184">
        <f>ROUND(J117*H117,2)</f>
        <v>0</v>
      </c>
      <c r="S117" s="63"/>
      <c r="T117" s="185">
        <f>S117*H117</f>
        <v>0</v>
      </c>
      <c r="U117" s="185">
        <v>0</v>
      </c>
      <c r="V117" s="185">
        <f>U117*H117</f>
        <v>0</v>
      </c>
      <c r="W117" s="185">
        <v>0</v>
      </c>
      <c r="X117" s="186">
        <f>W117*H117</f>
        <v>0</v>
      </c>
      <c r="Y117" s="32"/>
      <c r="Z117" s="32"/>
      <c r="AA117" s="32"/>
      <c r="AB117" s="32"/>
      <c r="AC117" s="32"/>
      <c r="AD117" s="32"/>
      <c r="AE117" s="32"/>
      <c r="AR117" s="187" t="s">
        <v>279</v>
      </c>
      <c r="AT117" s="187" t="s">
        <v>256</v>
      </c>
      <c r="AU117" s="187" t="s">
        <v>213</v>
      </c>
      <c r="AY117" s="15" t="s">
        <v>254</v>
      </c>
      <c r="BE117" s="188">
        <f>IF(O117="základní",K117,0)</f>
        <v>0</v>
      </c>
      <c r="BF117" s="188">
        <f>IF(O117="snížená",K117,0)</f>
        <v>0</v>
      </c>
      <c r="BG117" s="188">
        <f>IF(O117="zákl. přenesená",K117,0)</f>
        <v>0</v>
      </c>
      <c r="BH117" s="188">
        <f>IF(O117="sníž. přenesená",K117,0)</f>
        <v>0</v>
      </c>
      <c r="BI117" s="188">
        <f>IF(O117="nulová",K117,0)</f>
        <v>0</v>
      </c>
      <c r="BJ117" s="15" t="s">
        <v>262</v>
      </c>
      <c r="BK117" s="188">
        <f>ROUND(P117*H117,2)</f>
        <v>0</v>
      </c>
      <c r="BL117" s="15" t="s">
        <v>279</v>
      </c>
      <c r="BM117" s="187" t="s">
        <v>357</v>
      </c>
    </row>
    <row r="118" spans="1:65" s="1" customFormat="1" ht="24.2" customHeight="1">
      <c r="A118" s="32"/>
      <c r="B118" s="33"/>
      <c r="C118" s="173" t="s">
        <v>358</v>
      </c>
      <c r="D118" s="173" t="s">
        <v>256</v>
      </c>
      <c r="E118" s="174" t="s">
        <v>359</v>
      </c>
      <c r="F118" s="175" t="s">
        <v>360</v>
      </c>
      <c r="G118" s="176" t="s">
        <v>259</v>
      </c>
      <c r="H118" s="177">
        <v>420</v>
      </c>
      <c r="I118" s="178"/>
      <c r="J118" s="179"/>
      <c r="K118" s="180">
        <f>ROUND(P118*H118,2)</f>
        <v>0</v>
      </c>
      <c r="L118" s="175" t="s">
        <v>260</v>
      </c>
      <c r="M118" s="181"/>
      <c r="N118" s="182" t="s">
        <v>149</v>
      </c>
      <c r="O118" s="183" t="s">
        <v>175</v>
      </c>
      <c r="P118" s="184">
        <f>I118+J118</f>
        <v>0</v>
      </c>
      <c r="Q118" s="184">
        <f>ROUND(I118*H118,2)</f>
        <v>0</v>
      </c>
      <c r="R118" s="184">
        <f>ROUND(J118*H118,2)</f>
        <v>0</v>
      </c>
      <c r="S118" s="63"/>
      <c r="T118" s="185">
        <f>S118*H118</f>
        <v>0</v>
      </c>
      <c r="U118" s="185">
        <v>0</v>
      </c>
      <c r="V118" s="185">
        <f>U118*H118</f>
        <v>0</v>
      </c>
      <c r="W118" s="185">
        <v>0</v>
      </c>
      <c r="X118" s="186">
        <f>W118*H118</f>
        <v>0</v>
      </c>
      <c r="Y118" s="32"/>
      <c r="Z118" s="32"/>
      <c r="AA118" s="32"/>
      <c r="AB118" s="32"/>
      <c r="AC118" s="32"/>
      <c r="AD118" s="32"/>
      <c r="AE118" s="32"/>
      <c r="AR118" s="187" t="s">
        <v>361</v>
      </c>
      <c r="AT118" s="187" t="s">
        <v>256</v>
      </c>
      <c r="AU118" s="187" t="s">
        <v>213</v>
      </c>
      <c r="AY118" s="15" t="s">
        <v>254</v>
      </c>
      <c r="BE118" s="188">
        <f>IF(O118="základní",K118,0)</f>
        <v>0</v>
      </c>
      <c r="BF118" s="188">
        <f>IF(O118="snížená",K118,0)</f>
        <v>0</v>
      </c>
      <c r="BG118" s="188">
        <f>IF(O118="zákl. přenesená",K118,0)</f>
        <v>0</v>
      </c>
      <c r="BH118" s="188">
        <f>IF(O118="sníž. přenesená",K118,0)</f>
        <v>0</v>
      </c>
      <c r="BI118" s="188">
        <f>IF(O118="nulová",K118,0)</f>
        <v>0</v>
      </c>
      <c r="BJ118" s="15" t="s">
        <v>262</v>
      </c>
      <c r="BK118" s="188">
        <f>ROUND(P118*H118,2)</f>
        <v>0</v>
      </c>
      <c r="BL118" s="15" t="s">
        <v>361</v>
      </c>
      <c r="BM118" s="187" t="s">
        <v>362</v>
      </c>
    </row>
    <row r="119" spans="1:65" s="11" customFormat="1" ht="25.9" customHeight="1">
      <c r="B119" s="156"/>
      <c r="C119" s="157"/>
      <c r="D119" s="158" t="s">
        <v>203</v>
      </c>
      <c r="E119" s="159" t="s">
        <v>363</v>
      </c>
      <c r="F119" s="159" t="s">
        <v>364</v>
      </c>
      <c r="G119" s="157"/>
      <c r="H119" s="157"/>
      <c r="I119" s="160"/>
      <c r="J119" s="160"/>
      <c r="K119" s="161">
        <f>BK119</f>
        <v>0</v>
      </c>
      <c r="L119" s="157"/>
      <c r="M119" s="162"/>
      <c r="N119" s="163"/>
      <c r="O119" s="164"/>
      <c r="P119" s="164"/>
      <c r="Q119" s="165">
        <f>SUM(Q120:Q167)</f>
        <v>0</v>
      </c>
      <c r="R119" s="165">
        <f>SUM(R120:R167)</f>
        <v>0</v>
      </c>
      <c r="S119" s="164"/>
      <c r="T119" s="166">
        <f>SUM(T120:T167)</f>
        <v>0</v>
      </c>
      <c r="U119" s="164"/>
      <c r="V119" s="166">
        <f>SUM(V120:V167)</f>
        <v>0</v>
      </c>
      <c r="W119" s="164"/>
      <c r="X119" s="167">
        <f>SUM(X120:X167)</f>
        <v>0</v>
      </c>
      <c r="AR119" s="168" t="s">
        <v>262</v>
      </c>
      <c r="AT119" s="169" t="s">
        <v>203</v>
      </c>
      <c r="AU119" s="169" t="s">
        <v>204</v>
      </c>
      <c r="AY119" s="168" t="s">
        <v>254</v>
      </c>
      <c r="BK119" s="170">
        <f>SUM(BK120:BK167)</f>
        <v>0</v>
      </c>
    </row>
    <row r="120" spans="1:65" s="1" customFormat="1" ht="24.2" customHeight="1">
      <c r="A120" s="32"/>
      <c r="B120" s="33"/>
      <c r="C120" s="205" t="s">
        <v>365</v>
      </c>
      <c r="D120" s="205" t="s">
        <v>366</v>
      </c>
      <c r="E120" s="206" t="s">
        <v>367</v>
      </c>
      <c r="F120" s="207" t="s">
        <v>368</v>
      </c>
      <c r="G120" s="208" t="s">
        <v>259</v>
      </c>
      <c r="H120" s="209">
        <v>360</v>
      </c>
      <c r="I120" s="210"/>
      <c r="J120" s="210"/>
      <c r="K120" s="211">
        <f>ROUND(P120*H120,2)</f>
        <v>0</v>
      </c>
      <c r="L120" s="207" t="s">
        <v>260</v>
      </c>
      <c r="M120" s="37"/>
      <c r="N120" s="212" t="s">
        <v>149</v>
      </c>
      <c r="O120" s="183" t="s">
        <v>175</v>
      </c>
      <c r="P120" s="184">
        <f>I120+J120</f>
        <v>0</v>
      </c>
      <c r="Q120" s="184">
        <f>ROUND(I120*H120,2)</f>
        <v>0</v>
      </c>
      <c r="R120" s="184">
        <f>ROUND(J120*H120,2)</f>
        <v>0</v>
      </c>
      <c r="S120" s="63"/>
      <c r="T120" s="185">
        <f>S120*H120</f>
        <v>0</v>
      </c>
      <c r="U120" s="185">
        <v>0</v>
      </c>
      <c r="V120" s="185">
        <f>U120*H120</f>
        <v>0</v>
      </c>
      <c r="W120" s="185">
        <v>0</v>
      </c>
      <c r="X120" s="186">
        <f>W120*H120</f>
        <v>0</v>
      </c>
      <c r="Y120" s="32"/>
      <c r="Z120" s="32"/>
      <c r="AA120" s="32"/>
      <c r="AB120" s="32"/>
      <c r="AC120" s="32"/>
      <c r="AD120" s="32"/>
      <c r="AE120" s="32"/>
      <c r="AR120" s="187" t="s">
        <v>361</v>
      </c>
      <c r="AT120" s="187" t="s">
        <v>366</v>
      </c>
      <c r="AU120" s="187" t="s">
        <v>211</v>
      </c>
      <c r="AY120" s="15" t="s">
        <v>254</v>
      </c>
      <c r="BE120" s="188">
        <f>IF(O120="základní",K120,0)</f>
        <v>0</v>
      </c>
      <c r="BF120" s="188">
        <f>IF(O120="snížená",K120,0)</f>
        <v>0</v>
      </c>
      <c r="BG120" s="188">
        <f>IF(O120="zákl. přenesená",K120,0)</f>
        <v>0</v>
      </c>
      <c r="BH120" s="188">
        <f>IF(O120="sníž. přenesená",K120,0)</f>
        <v>0</v>
      </c>
      <c r="BI120" s="188">
        <f>IF(O120="nulová",K120,0)</f>
        <v>0</v>
      </c>
      <c r="BJ120" s="15" t="s">
        <v>262</v>
      </c>
      <c r="BK120" s="188">
        <f>ROUND(P120*H120,2)</f>
        <v>0</v>
      </c>
      <c r="BL120" s="15" t="s">
        <v>361</v>
      </c>
      <c r="BM120" s="187" t="s">
        <v>369</v>
      </c>
    </row>
    <row r="121" spans="1:65" s="1" customFormat="1" ht="37.9" customHeight="1">
      <c r="A121" s="32"/>
      <c r="B121" s="33"/>
      <c r="C121" s="205" t="s">
        <v>370</v>
      </c>
      <c r="D121" s="205" t="s">
        <v>366</v>
      </c>
      <c r="E121" s="206" t="s">
        <v>371</v>
      </c>
      <c r="F121" s="207" t="s">
        <v>372</v>
      </c>
      <c r="G121" s="208" t="s">
        <v>259</v>
      </c>
      <c r="H121" s="209">
        <v>250</v>
      </c>
      <c r="I121" s="210"/>
      <c r="J121" s="210"/>
      <c r="K121" s="211">
        <f>ROUND(P121*H121,2)</f>
        <v>0</v>
      </c>
      <c r="L121" s="207" t="s">
        <v>260</v>
      </c>
      <c r="M121" s="37"/>
      <c r="N121" s="212" t="s">
        <v>149</v>
      </c>
      <c r="O121" s="183" t="s">
        <v>175</v>
      </c>
      <c r="P121" s="184">
        <f>I121+J121</f>
        <v>0</v>
      </c>
      <c r="Q121" s="184">
        <f>ROUND(I121*H121,2)</f>
        <v>0</v>
      </c>
      <c r="R121" s="184">
        <f>ROUND(J121*H121,2)</f>
        <v>0</v>
      </c>
      <c r="S121" s="63"/>
      <c r="T121" s="185">
        <f>S121*H121</f>
        <v>0</v>
      </c>
      <c r="U121" s="185">
        <v>0</v>
      </c>
      <c r="V121" s="185">
        <f>U121*H121</f>
        <v>0</v>
      </c>
      <c r="W121" s="185">
        <v>0</v>
      </c>
      <c r="X121" s="186">
        <f>W121*H121</f>
        <v>0</v>
      </c>
      <c r="Y121" s="32"/>
      <c r="Z121" s="32"/>
      <c r="AA121" s="32"/>
      <c r="AB121" s="32"/>
      <c r="AC121" s="32"/>
      <c r="AD121" s="32"/>
      <c r="AE121" s="32"/>
      <c r="AR121" s="187" t="s">
        <v>262</v>
      </c>
      <c r="AT121" s="187" t="s">
        <v>366</v>
      </c>
      <c r="AU121" s="187" t="s">
        <v>211</v>
      </c>
      <c r="AY121" s="15" t="s">
        <v>254</v>
      </c>
      <c r="BE121" s="188">
        <f>IF(O121="základní",K121,0)</f>
        <v>0</v>
      </c>
      <c r="BF121" s="188">
        <f>IF(O121="snížená",K121,0)</f>
        <v>0</v>
      </c>
      <c r="BG121" s="188">
        <f>IF(O121="zákl. přenesená",K121,0)</f>
        <v>0</v>
      </c>
      <c r="BH121" s="188">
        <f>IF(O121="sníž. přenesená",K121,0)</f>
        <v>0</v>
      </c>
      <c r="BI121" s="188">
        <f>IF(O121="nulová",K121,0)</f>
        <v>0</v>
      </c>
      <c r="BJ121" s="15" t="s">
        <v>262</v>
      </c>
      <c r="BK121" s="188">
        <f>ROUND(P121*H121,2)</f>
        <v>0</v>
      </c>
      <c r="BL121" s="15" t="s">
        <v>262</v>
      </c>
      <c r="BM121" s="187" t="s">
        <v>373</v>
      </c>
    </row>
    <row r="122" spans="1:65" s="1" customFormat="1" ht="24.2" customHeight="1">
      <c r="A122" s="32"/>
      <c r="B122" s="33"/>
      <c r="C122" s="205" t="s">
        <v>374</v>
      </c>
      <c r="D122" s="205" t="s">
        <v>366</v>
      </c>
      <c r="E122" s="206" t="s">
        <v>375</v>
      </c>
      <c r="F122" s="207" t="s">
        <v>376</v>
      </c>
      <c r="G122" s="208" t="s">
        <v>259</v>
      </c>
      <c r="H122" s="209">
        <v>212</v>
      </c>
      <c r="I122" s="210"/>
      <c r="J122" s="210"/>
      <c r="K122" s="211">
        <f>ROUND(P122*H122,2)</f>
        <v>0</v>
      </c>
      <c r="L122" s="207" t="s">
        <v>260</v>
      </c>
      <c r="M122" s="37"/>
      <c r="N122" s="212" t="s">
        <v>149</v>
      </c>
      <c r="O122" s="183" t="s">
        <v>175</v>
      </c>
      <c r="P122" s="184">
        <f>I122+J122</f>
        <v>0</v>
      </c>
      <c r="Q122" s="184">
        <f>ROUND(I122*H122,2)</f>
        <v>0</v>
      </c>
      <c r="R122" s="184">
        <f>ROUND(J122*H122,2)</f>
        <v>0</v>
      </c>
      <c r="S122" s="63"/>
      <c r="T122" s="185">
        <f>S122*H122</f>
        <v>0</v>
      </c>
      <c r="U122" s="185">
        <v>0</v>
      </c>
      <c r="V122" s="185">
        <f>U122*H122</f>
        <v>0</v>
      </c>
      <c r="W122" s="185">
        <v>0</v>
      </c>
      <c r="X122" s="186">
        <f>W122*H122</f>
        <v>0</v>
      </c>
      <c r="Y122" s="32"/>
      <c r="Z122" s="32"/>
      <c r="AA122" s="32"/>
      <c r="AB122" s="32"/>
      <c r="AC122" s="32"/>
      <c r="AD122" s="32"/>
      <c r="AE122" s="32"/>
      <c r="AR122" s="187" t="s">
        <v>361</v>
      </c>
      <c r="AT122" s="187" t="s">
        <v>366</v>
      </c>
      <c r="AU122" s="187" t="s">
        <v>211</v>
      </c>
      <c r="AY122" s="15" t="s">
        <v>254</v>
      </c>
      <c r="BE122" s="188">
        <f>IF(O122="základní",K122,0)</f>
        <v>0</v>
      </c>
      <c r="BF122" s="188">
        <f>IF(O122="snížená",K122,0)</f>
        <v>0</v>
      </c>
      <c r="BG122" s="188">
        <f>IF(O122="zákl. přenesená",K122,0)</f>
        <v>0</v>
      </c>
      <c r="BH122" s="188">
        <f>IF(O122="sníž. přenesená",K122,0)</f>
        <v>0</v>
      </c>
      <c r="BI122" s="188">
        <f>IF(O122="nulová",K122,0)</f>
        <v>0</v>
      </c>
      <c r="BJ122" s="15" t="s">
        <v>262</v>
      </c>
      <c r="BK122" s="188">
        <f>ROUND(P122*H122,2)</f>
        <v>0</v>
      </c>
      <c r="BL122" s="15" t="s">
        <v>361</v>
      </c>
      <c r="BM122" s="187" t="s">
        <v>377</v>
      </c>
    </row>
    <row r="123" spans="1:65" s="1" customFormat="1" ht="19.5">
      <c r="A123" s="32"/>
      <c r="B123" s="33"/>
      <c r="C123" s="34"/>
      <c r="D123" s="189" t="s">
        <v>267</v>
      </c>
      <c r="E123" s="34"/>
      <c r="F123" s="190" t="s">
        <v>378</v>
      </c>
      <c r="G123" s="34"/>
      <c r="H123" s="34"/>
      <c r="I123" s="191"/>
      <c r="J123" s="191"/>
      <c r="K123" s="34"/>
      <c r="L123" s="34"/>
      <c r="M123" s="37"/>
      <c r="N123" s="192"/>
      <c r="O123" s="193"/>
      <c r="P123" s="63"/>
      <c r="Q123" s="63"/>
      <c r="R123" s="63"/>
      <c r="S123" s="63"/>
      <c r="T123" s="63"/>
      <c r="U123" s="63"/>
      <c r="V123" s="63"/>
      <c r="W123" s="63"/>
      <c r="X123" s="64"/>
      <c r="Y123" s="32"/>
      <c r="Z123" s="32"/>
      <c r="AA123" s="32"/>
      <c r="AB123" s="32"/>
      <c r="AC123" s="32"/>
      <c r="AD123" s="32"/>
      <c r="AE123" s="32"/>
      <c r="AT123" s="15" t="s">
        <v>267</v>
      </c>
      <c r="AU123" s="15" t="s">
        <v>211</v>
      </c>
    </row>
    <row r="124" spans="1:65" s="12" customFormat="1">
      <c r="B124" s="194"/>
      <c r="C124" s="195"/>
      <c r="D124" s="189" t="s">
        <v>282</v>
      </c>
      <c r="E124" s="196" t="s">
        <v>149</v>
      </c>
      <c r="F124" s="197" t="s">
        <v>379</v>
      </c>
      <c r="G124" s="195"/>
      <c r="H124" s="198">
        <v>212</v>
      </c>
      <c r="I124" s="199"/>
      <c r="J124" s="199"/>
      <c r="K124" s="195"/>
      <c r="L124" s="195"/>
      <c r="M124" s="200"/>
      <c r="N124" s="201"/>
      <c r="O124" s="202"/>
      <c r="P124" s="202"/>
      <c r="Q124" s="202"/>
      <c r="R124" s="202"/>
      <c r="S124" s="202"/>
      <c r="T124" s="202"/>
      <c r="U124" s="202"/>
      <c r="V124" s="202"/>
      <c r="W124" s="202"/>
      <c r="X124" s="203"/>
      <c r="AT124" s="204" t="s">
        <v>282</v>
      </c>
      <c r="AU124" s="204" t="s">
        <v>211</v>
      </c>
      <c r="AV124" s="12" t="s">
        <v>213</v>
      </c>
      <c r="AW124" s="12" t="s">
        <v>132</v>
      </c>
      <c r="AX124" s="12" t="s">
        <v>211</v>
      </c>
      <c r="AY124" s="204" t="s">
        <v>254</v>
      </c>
    </row>
    <row r="125" spans="1:65" s="1" customFormat="1" ht="24.2" customHeight="1">
      <c r="A125" s="32"/>
      <c r="B125" s="33"/>
      <c r="C125" s="205" t="s">
        <v>380</v>
      </c>
      <c r="D125" s="205" t="s">
        <v>366</v>
      </c>
      <c r="E125" s="206" t="s">
        <v>381</v>
      </c>
      <c r="F125" s="207" t="s">
        <v>382</v>
      </c>
      <c r="G125" s="208" t="s">
        <v>259</v>
      </c>
      <c r="H125" s="209">
        <v>1225</v>
      </c>
      <c r="I125" s="210"/>
      <c r="J125" s="210"/>
      <c r="K125" s="211">
        <f>ROUND(P125*H125,2)</f>
        <v>0</v>
      </c>
      <c r="L125" s="207" t="s">
        <v>260</v>
      </c>
      <c r="M125" s="37"/>
      <c r="N125" s="212" t="s">
        <v>149</v>
      </c>
      <c r="O125" s="183" t="s">
        <v>175</v>
      </c>
      <c r="P125" s="184">
        <f>I125+J125</f>
        <v>0</v>
      </c>
      <c r="Q125" s="184">
        <f>ROUND(I125*H125,2)</f>
        <v>0</v>
      </c>
      <c r="R125" s="184">
        <f>ROUND(J125*H125,2)</f>
        <v>0</v>
      </c>
      <c r="S125" s="63"/>
      <c r="T125" s="185">
        <f>S125*H125</f>
        <v>0</v>
      </c>
      <c r="U125" s="185">
        <v>0</v>
      </c>
      <c r="V125" s="185">
        <f>U125*H125</f>
        <v>0</v>
      </c>
      <c r="W125" s="185">
        <v>0</v>
      </c>
      <c r="X125" s="186">
        <f>W125*H125</f>
        <v>0</v>
      </c>
      <c r="Y125" s="32"/>
      <c r="Z125" s="32"/>
      <c r="AA125" s="32"/>
      <c r="AB125" s="32"/>
      <c r="AC125" s="32"/>
      <c r="AD125" s="32"/>
      <c r="AE125" s="32"/>
      <c r="AR125" s="187" t="s">
        <v>361</v>
      </c>
      <c r="AT125" s="187" t="s">
        <v>366</v>
      </c>
      <c r="AU125" s="187" t="s">
        <v>211</v>
      </c>
      <c r="AY125" s="15" t="s">
        <v>254</v>
      </c>
      <c r="BE125" s="188">
        <f>IF(O125="základní",K125,0)</f>
        <v>0</v>
      </c>
      <c r="BF125" s="188">
        <f>IF(O125="snížená",K125,0)</f>
        <v>0</v>
      </c>
      <c r="BG125" s="188">
        <f>IF(O125="zákl. přenesená",K125,0)</f>
        <v>0</v>
      </c>
      <c r="BH125" s="188">
        <f>IF(O125="sníž. přenesená",K125,0)</f>
        <v>0</v>
      </c>
      <c r="BI125" s="188">
        <f>IF(O125="nulová",K125,0)</f>
        <v>0</v>
      </c>
      <c r="BJ125" s="15" t="s">
        <v>262</v>
      </c>
      <c r="BK125" s="188">
        <f>ROUND(P125*H125,2)</f>
        <v>0</v>
      </c>
      <c r="BL125" s="15" t="s">
        <v>361</v>
      </c>
      <c r="BM125" s="187" t="s">
        <v>383</v>
      </c>
    </row>
    <row r="126" spans="1:65" s="12" customFormat="1">
      <c r="B126" s="194"/>
      <c r="C126" s="195"/>
      <c r="D126" s="189" t="s">
        <v>282</v>
      </c>
      <c r="E126" s="196" t="s">
        <v>149</v>
      </c>
      <c r="F126" s="197" t="s">
        <v>384</v>
      </c>
      <c r="G126" s="195"/>
      <c r="H126" s="198">
        <v>1225</v>
      </c>
      <c r="I126" s="199"/>
      <c r="J126" s="199"/>
      <c r="K126" s="195"/>
      <c r="L126" s="195"/>
      <c r="M126" s="200"/>
      <c r="N126" s="201"/>
      <c r="O126" s="202"/>
      <c r="P126" s="202"/>
      <c r="Q126" s="202"/>
      <c r="R126" s="202"/>
      <c r="S126" s="202"/>
      <c r="T126" s="202"/>
      <c r="U126" s="202"/>
      <c r="V126" s="202"/>
      <c r="W126" s="202"/>
      <c r="X126" s="203"/>
      <c r="AT126" s="204" t="s">
        <v>282</v>
      </c>
      <c r="AU126" s="204" t="s">
        <v>211</v>
      </c>
      <c r="AV126" s="12" t="s">
        <v>213</v>
      </c>
      <c r="AW126" s="12" t="s">
        <v>132</v>
      </c>
      <c r="AX126" s="12" t="s">
        <v>211</v>
      </c>
      <c r="AY126" s="204" t="s">
        <v>254</v>
      </c>
    </row>
    <row r="127" spans="1:65" s="1" customFormat="1" ht="24.2" customHeight="1">
      <c r="A127" s="32"/>
      <c r="B127" s="33"/>
      <c r="C127" s="205" t="s">
        <v>385</v>
      </c>
      <c r="D127" s="205" t="s">
        <v>366</v>
      </c>
      <c r="E127" s="206" t="s">
        <v>386</v>
      </c>
      <c r="F127" s="207" t="s">
        <v>387</v>
      </c>
      <c r="G127" s="208" t="s">
        <v>287</v>
      </c>
      <c r="H127" s="209">
        <v>5</v>
      </c>
      <c r="I127" s="210"/>
      <c r="J127" s="210"/>
      <c r="K127" s="211">
        <f t="shared" ref="K127:K133" si="14">ROUND(P127*H127,2)</f>
        <v>0</v>
      </c>
      <c r="L127" s="207" t="s">
        <v>260</v>
      </c>
      <c r="M127" s="37"/>
      <c r="N127" s="212" t="s">
        <v>149</v>
      </c>
      <c r="O127" s="183" t="s">
        <v>175</v>
      </c>
      <c r="P127" s="184">
        <f t="shared" ref="P127:P133" si="15">I127+J127</f>
        <v>0</v>
      </c>
      <c r="Q127" s="184">
        <f t="shared" ref="Q127:Q133" si="16">ROUND(I127*H127,2)</f>
        <v>0</v>
      </c>
      <c r="R127" s="184">
        <f t="shared" ref="R127:R133" si="17">ROUND(J127*H127,2)</f>
        <v>0</v>
      </c>
      <c r="S127" s="63"/>
      <c r="T127" s="185">
        <f t="shared" ref="T127:T133" si="18">S127*H127</f>
        <v>0</v>
      </c>
      <c r="U127" s="185">
        <v>0</v>
      </c>
      <c r="V127" s="185">
        <f t="shared" ref="V127:V133" si="19">U127*H127</f>
        <v>0</v>
      </c>
      <c r="W127" s="185">
        <v>0</v>
      </c>
      <c r="X127" s="186">
        <f t="shared" ref="X127:X133" si="20">W127*H127</f>
        <v>0</v>
      </c>
      <c r="Y127" s="32"/>
      <c r="Z127" s="32"/>
      <c r="AA127" s="32"/>
      <c r="AB127" s="32"/>
      <c r="AC127" s="32"/>
      <c r="AD127" s="32"/>
      <c r="AE127" s="32"/>
      <c r="AR127" s="187" t="s">
        <v>361</v>
      </c>
      <c r="AT127" s="187" t="s">
        <v>366</v>
      </c>
      <c r="AU127" s="187" t="s">
        <v>211</v>
      </c>
      <c r="AY127" s="15" t="s">
        <v>254</v>
      </c>
      <c r="BE127" s="188">
        <f t="shared" ref="BE127:BE133" si="21">IF(O127="základní",K127,0)</f>
        <v>0</v>
      </c>
      <c r="BF127" s="188">
        <f t="shared" ref="BF127:BF133" si="22">IF(O127="snížená",K127,0)</f>
        <v>0</v>
      </c>
      <c r="BG127" s="188">
        <f t="shared" ref="BG127:BG133" si="23">IF(O127="zákl. přenesená",K127,0)</f>
        <v>0</v>
      </c>
      <c r="BH127" s="188">
        <f t="shared" ref="BH127:BH133" si="24">IF(O127="sníž. přenesená",K127,0)</f>
        <v>0</v>
      </c>
      <c r="BI127" s="188">
        <f t="shared" ref="BI127:BI133" si="25">IF(O127="nulová",K127,0)</f>
        <v>0</v>
      </c>
      <c r="BJ127" s="15" t="s">
        <v>262</v>
      </c>
      <c r="BK127" s="188">
        <f t="shared" ref="BK127:BK133" si="26">ROUND(P127*H127,2)</f>
        <v>0</v>
      </c>
      <c r="BL127" s="15" t="s">
        <v>361</v>
      </c>
      <c r="BM127" s="187" t="s">
        <v>388</v>
      </c>
    </row>
    <row r="128" spans="1:65" s="1" customFormat="1" ht="37.9" customHeight="1">
      <c r="A128" s="32"/>
      <c r="B128" s="33"/>
      <c r="C128" s="205" t="s">
        <v>389</v>
      </c>
      <c r="D128" s="205" t="s">
        <v>366</v>
      </c>
      <c r="E128" s="206" t="s">
        <v>390</v>
      </c>
      <c r="F128" s="207" t="s">
        <v>391</v>
      </c>
      <c r="G128" s="208" t="s">
        <v>287</v>
      </c>
      <c r="H128" s="209">
        <v>11</v>
      </c>
      <c r="I128" s="210"/>
      <c r="J128" s="210"/>
      <c r="K128" s="211">
        <f t="shared" si="14"/>
        <v>0</v>
      </c>
      <c r="L128" s="207" t="s">
        <v>260</v>
      </c>
      <c r="M128" s="37"/>
      <c r="N128" s="212" t="s">
        <v>149</v>
      </c>
      <c r="O128" s="183" t="s">
        <v>175</v>
      </c>
      <c r="P128" s="184">
        <f t="shared" si="15"/>
        <v>0</v>
      </c>
      <c r="Q128" s="184">
        <f t="shared" si="16"/>
        <v>0</v>
      </c>
      <c r="R128" s="184">
        <f t="shared" si="17"/>
        <v>0</v>
      </c>
      <c r="S128" s="63"/>
      <c r="T128" s="185">
        <f t="shared" si="18"/>
        <v>0</v>
      </c>
      <c r="U128" s="185">
        <v>0</v>
      </c>
      <c r="V128" s="185">
        <f t="shared" si="19"/>
        <v>0</v>
      </c>
      <c r="W128" s="185">
        <v>0</v>
      </c>
      <c r="X128" s="186">
        <f t="shared" si="20"/>
        <v>0</v>
      </c>
      <c r="Y128" s="32"/>
      <c r="Z128" s="32"/>
      <c r="AA128" s="32"/>
      <c r="AB128" s="32"/>
      <c r="AC128" s="32"/>
      <c r="AD128" s="32"/>
      <c r="AE128" s="32"/>
      <c r="AR128" s="187" t="s">
        <v>361</v>
      </c>
      <c r="AT128" s="187" t="s">
        <v>366</v>
      </c>
      <c r="AU128" s="187" t="s">
        <v>211</v>
      </c>
      <c r="AY128" s="15" t="s">
        <v>254</v>
      </c>
      <c r="BE128" s="188">
        <f t="shared" si="21"/>
        <v>0</v>
      </c>
      <c r="BF128" s="188">
        <f t="shared" si="22"/>
        <v>0</v>
      </c>
      <c r="BG128" s="188">
        <f t="shared" si="23"/>
        <v>0</v>
      </c>
      <c r="BH128" s="188">
        <f t="shared" si="24"/>
        <v>0</v>
      </c>
      <c r="BI128" s="188">
        <f t="shared" si="25"/>
        <v>0</v>
      </c>
      <c r="BJ128" s="15" t="s">
        <v>262</v>
      </c>
      <c r="BK128" s="188">
        <f t="shared" si="26"/>
        <v>0</v>
      </c>
      <c r="BL128" s="15" t="s">
        <v>361</v>
      </c>
      <c r="BM128" s="187" t="s">
        <v>392</v>
      </c>
    </row>
    <row r="129" spans="1:65" s="1" customFormat="1" ht="24.2" customHeight="1">
      <c r="A129" s="32"/>
      <c r="B129" s="33"/>
      <c r="C129" s="205" t="s">
        <v>393</v>
      </c>
      <c r="D129" s="205" t="s">
        <v>366</v>
      </c>
      <c r="E129" s="206" t="s">
        <v>394</v>
      </c>
      <c r="F129" s="207" t="s">
        <v>395</v>
      </c>
      <c r="G129" s="208" t="s">
        <v>287</v>
      </c>
      <c r="H129" s="209">
        <v>12</v>
      </c>
      <c r="I129" s="210"/>
      <c r="J129" s="210"/>
      <c r="K129" s="211">
        <f t="shared" si="14"/>
        <v>0</v>
      </c>
      <c r="L129" s="207" t="s">
        <v>260</v>
      </c>
      <c r="M129" s="37"/>
      <c r="N129" s="212" t="s">
        <v>149</v>
      </c>
      <c r="O129" s="183" t="s">
        <v>175</v>
      </c>
      <c r="P129" s="184">
        <f t="shared" si="15"/>
        <v>0</v>
      </c>
      <c r="Q129" s="184">
        <f t="shared" si="16"/>
        <v>0</v>
      </c>
      <c r="R129" s="184">
        <f t="shared" si="17"/>
        <v>0</v>
      </c>
      <c r="S129" s="63"/>
      <c r="T129" s="185">
        <f t="shared" si="18"/>
        <v>0</v>
      </c>
      <c r="U129" s="185">
        <v>0</v>
      </c>
      <c r="V129" s="185">
        <f t="shared" si="19"/>
        <v>0</v>
      </c>
      <c r="W129" s="185">
        <v>0</v>
      </c>
      <c r="X129" s="186">
        <f t="shared" si="20"/>
        <v>0</v>
      </c>
      <c r="Y129" s="32"/>
      <c r="Z129" s="32"/>
      <c r="AA129" s="32"/>
      <c r="AB129" s="32"/>
      <c r="AC129" s="32"/>
      <c r="AD129" s="32"/>
      <c r="AE129" s="32"/>
      <c r="AR129" s="187" t="s">
        <v>361</v>
      </c>
      <c r="AT129" s="187" t="s">
        <v>366</v>
      </c>
      <c r="AU129" s="187" t="s">
        <v>211</v>
      </c>
      <c r="AY129" s="15" t="s">
        <v>254</v>
      </c>
      <c r="BE129" s="188">
        <f t="shared" si="21"/>
        <v>0</v>
      </c>
      <c r="BF129" s="188">
        <f t="shared" si="22"/>
        <v>0</v>
      </c>
      <c r="BG129" s="188">
        <f t="shared" si="23"/>
        <v>0</v>
      </c>
      <c r="BH129" s="188">
        <f t="shared" si="24"/>
        <v>0</v>
      </c>
      <c r="BI129" s="188">
        <f t="shared" si="25"/>
        <v>0</v>
      </c>
      <c r="BJ129" s="15" t="s">
        <v>262</v>
      </c>
      <c r="BK129" s="188">
        <f t="shared" si="26"/>
        <v>0</v>
      </c>
      <c r="BL129" s="15" t="s">
        <v>361</v>
      </c>
      <c r="BM129" s="187" t="s">
        <v>396</v>
      </c>
    </row>
    <row r="130" spans="1:65" s="1" customFormat="1" ht="24.2" customHeight="1">
      <c r="A130" s="32"/>
      <c r="B130" s="33"/>
      <c r="C130" s="205" t="s">
        <v>397</v>
      </c>
      <c r="D130" s="205" t="s">
        <v>366</v>
      </c>
      <c r="E130" s="206" t="s">
        <v>398</v>
      </c>
      <c r="F130" s="207" t="s">
        <v>399</v>
      </c>
      <c r="G130" s="208" t="s">
        <v>259</v>
      </c>
      <c r="H130" s="209">
        <v>400</v>
      </c>
      <c r="I130" s="210"/>
      <c r="J130" s="210"/>
      <c r="K130" s="211">
        <f t="shared" si="14"/>
        <v>0</v>
      </c>
      <c r="L130" s="207" t="s">
        <v>260</v>
      </c>
      <c r="M130" s="37"/>
      <c r="N130" s="212" t="s">
        <v>149</v>
      </c>
      <c r="O130" s="183" t="s">
        <v>175</v>
      </c>
      <c r="P130" s="184">
        <f t="shared" si="15"/>
        <v>0</v>
      </c>
      <c r="Q130" s="184">
        <f t="shared" si="16"/>
        <v>0</v>
      </c>
      <c r="R130" s="184">
        <f t="shared" si="17"/>
        <v>0</v>
      </c>
      <c r="S130" s="63"/>
      <c r="T130" s="185">
        <f t="shared" si="18"/>
        <v>0</v>
      </c>
      <c r="U130" s="185">
        <v>0</v>
      </c>
      <c r="V130" s="185">
        <f t="shared" si="19"/>
        <v>0</v>
      </c>
      <c r="W130" s="185">
        <v>0</v>
      </c>
      <c r="X130" s="186">
        <f t="shared" si="20"/>
        <v>0</v>
      </c>
      <c r="Y130" s="32"/>
      <c r="Z130" s="32"/>
      <c r="AA130" s="32"/>
      <c r="AB130" s="32"/>
      <c r="AC130" s="32"/>
      <c r="AD130" s="32"/>
      <c r="AE130" s="32"/>
      <c r="AR130" s="187" t="s">
        <v>262</v>
      </c>
      <c r="AT130" s="187" t="s">
        <v>366</v>
      </c>
      <c r="AU130" s="187" t="s">
        <v>211</v>
      </c>
      <c r="AY130" s="15" t="s">
        <v>254</v>
      </c>
      <c r="BE130" s="188">
        <f t="shared" si="21"/>
        <v>0</v>
      </c>
      <c r="BF130" s="188">
        <f t="shared" si="22"/>
        <v>0</v>
      </c>
      <c r="BG130" s="188">
        <f t="shared" si="23"/>
        <v>0</v>
      </c>
      <c r="BH130" s="188">
        <f t="shared" si="24"/>
        <v>0</v>
      </c>
      <c r="BI130" s="188">
        <f t="shared" si="25"/>
        <v>0</v>
      </c>
      <c r="BJ130" s="15" t="s">
        <v>262</v>
      </c>
      <c r="BK130" s="188">
        <f t="shared" si="26"/>
        <v>0</v>
      </c>
      <c r="BL130" s="15" t="s">
        <v>262</v>
      </c>
      <c r="BM130" s="187" t="s">
        <v>400</v>
      </c>
    </row>
    <row r="131" spans="1:65" s="1" customFormat="1" ht="24.2" customHeight="1">
      <c r="A131" s="32"/>
      <c r="B131" s="33"/>
      <c r="C131" s="205" t="s">
        <v>401</v>
      </c>
      <c r="D131" s="205" t="s">
        <v>366</v>
      </c>
      <c r="E131" s="206" t="s">
        <v>402</v>
      </c>
      <c r="F131" s="207" t="s">
        <v>403</v>
      </c>
      <c r="G131" s="208" t="s">
        <v>259</v>
      </c>
      <c r="H131" s="209">
        <v>60</v>
      </c>
      <c r="I131" s="210"/>
      <c r="J131" s="210"/>
      <c r="K131" s="211">
        <f t="shared" si="14"/>
        <v>0</v>
      </c>
      <c r="L131" s="207" t="s">
        <v>260</v>
      </c>
      <c r="M131" s="37"/>
      <c r="N131" s="212" t="s">
        <v>149</v>
      </c>
      <c r="O131" s="183" t="s">
        <v>175</v>
      </c>
      <c r="P131" s="184">
        <f t="shared" si="15"/>
        <v>0</v>
      </c>
      <c r="Q131" s="184">
        <f t="shared" si="16"/>
        <v>0</v>
      </c>
      <c r="R131" s="184">
        <f t="shared" si="17"/>
        <v>0</v>
      </c>
      <c r="S131" s="63"/>
      <c r="T131" s="185">
        <f t="shared" si="18"/>
        <v>0</v>
      </c>
      <c r="U131" s="185">
        <v>0</v>
      </c>
      <c r="V131" s="185">
        <f t="shared" si="19"/>
        <v>0</v>
      </c>
      <c r="W131" s="185">
        <v>0</v>
      </c>
      <c r="X131" s="186">
        <f t="shared" si="20"/>
        <v>0</v>
      </c>
      <c r="Y131" s="32"/>
      <c r="Z131" s="32"/>
      <c r="AA131" s="32"/>
      <c r="AB131" s="32"/>
      <c r="AC131" s="32"/>
      <c r="AD131" s="32"/>
      <c r="AE131" s="32"/>
      <c r="AR131" s="187" t="s">
        <v>361</v>
      </c>
      <c r="AT131" s="187" t="s">
        <v>366</v>
      </c>
      <c r="AU131" s="187" t="s">
        <v>211</v>
      </c>
      <c r="AY131" s="15" t="s">
        <v>254</v>
      </c>
      <c r="BE131" s="188">
        <f t="shared" si="21"/>
        <v>0</v>
      </c>
      <c r="BF131" s="188">
        <f t="shared" si="22"/>
        <v>0</v>
      </c>
      <c r="BG131" s="188">
        <f t="shared" si="23"/>
        <v>0</v>
      </c>
      <c r="BH131" s="188">
        <f t="shared" si="24"/>
        <v>0</v>
      </c>
      <c r="BI131" s="188">
        <f t="shared" si="25"/>
        <v>0</v>
      </c>
      <c r="BJ131" s="15" t="s">
        <v>262</v>
      </c>
      <c r="BK131" s="188">
        <f t="shared" si="26"/>
        <v>0</v>
      </c>
      <c r="BL131" s="15" t="s">
        <v>361</v>
      </c>
      <c r="BM131" s="187" t="s">
        <v>404</v>
      </c>
    </row>
    <row r="132" spans="1:65" s="1" customFormat="1" ht="37.9" customHeight="1">
      <c r="A132" s="32"/>
      <c r="B132" s="33"/>
      <c r="C132" s="205" t="s">
        <v>405</v>
      </c>
      <c r="D132" s="205" t="s">
        <v>366</v>
      </c>
      <c r="E132" s="206" t="s">
        <v>406</v>
      </c>
      <c r="F132" s="207" t="s">
        <v>407</v>
      </c>
      <c r="G132" s="208" t="s">
        <v>287</v>
      </c>
      <c r="H132" s="209">
        <v>15</v>
      </c>
      <c r="I132" s="210"/>
      <c r="J132" s="210"/>
      <c r="K132" s="211">
        <f t="shared" si="14"/>
        <v>0</v>
      </c>
      <c r="L132" s="207" t="s">
        <v>260</v>
      </c>
      <c r="M132" s="37"/>
      <c r="N132" s="212" t="s">
        <v>149</v>
      </c>
      <c r="O132" s="183" t="s">
        <v>175</v>
      </c>
      <c r="P132" s="184">
        <f t="shared" si="15"/>
        <v>0</v>
      </c>
      <c r="Q132" s="184">
        <f t="shared" si="16"/>
        <v>0</v>
      </c>
      <c r="R132" s="184">
        <f t="shared" si="17"/>
        <v>0</v>
      </c>
      <c r="S132" s="63"/>
      <c r="T132" s="185">
        <f t="shared" si="18"/>
        <v>0</v>
      </c>
      <c r="U132" s="185">
        <v>0</v>
      </c>
      <c r="V132" s="185">
        <f t="shared" si="19"/>
        <v>0</v>
      </c>
      <c r="W132" s="185">
        <v>0</v>
      </c>
      <c r="X132" s="186">
        <f t="shared" si="20"/>
        <v>0</v>
      </c>
      <c r="Y132" s="32"/>
      <c r="Z132" s="32"/>
      <c r="AA132" s="32"/>
      <c r="AB132" s="32"/>
      <c r="AC132" s="32"/>
      <c r="AD132" s="32"/>
      <c r="AE132" s="32"/>
      <c r="AR132" s="187" t="s">
        <v>361</v>
      </c>
      <c r="AT132" s="187" t="s">
        <v>366</v>
      </c>
      <c r="AU132" s="187" t="s">
        <v>211</v>
      </c>
      <c r="AY132" s="15" t="s">
        <v>254</v>
      </c>
      <c r="BE132" s="188">
        <f t="shared" si="21"/>
        <v>0</v>
      </c>
      <c r="BF132" s="188">
        <f t="shared" si="22"/>
        <v>0</v>
      </c>
      <c r="BG132" s="188">
        <f t="shared" si="23"/>
        <v>0</v>
      </c>
      <c r="BH132" s="188">
        <f t="shared" si="24"/>
        <v>0</v>
      </c>
      <c r="BI132" s="188">
        <f t="shared" si="25"/>
        <v>0</v>
      </c>
      <c r="BJ132" s="15" t="s">
        <v>262</v>
      </c>
      <c r="BK132" s="188">
        <f t="shared" si="26"/>
        <v>0</v>
      </c>
      <c r="BL132" s="15" t="s">
        <v>361</v>
      </c>
      <c r="BM132" s="187" t="s">
        <v>408</v>
      </c>
    </row>
    <row r="133" spans="1:65" s="1" customFormat="1" ht="24.2" customHeight="1">
      <c r="A133" s="32"/>
      <c r="B133" s="33"/>
      <c r="C133" s="205" t="s">
        <v>409</v>
      </c>
      <c r="D133" s="205" t="s">
        <v>366</v>
      </c>
      <c r="E133" s="206" t="s">
        <v>410</v>
      </c>
      <c r="F133" s="207" t="s">
        <v>411</v>
      </c>
      <c r="G133" s="208" t="s">
        <v>287</v>
      </c>
      <c r="H133" s="209">
        <v>19</v>
      </c>
      <c r="I133" s="210"/>
      <c r="J133" s="210"/>
      <c r="K133" s="211">
        <f t="shared" si="14"/>
        <v>0</v>
      </c>
      <c r="L133" s="207" t="s">
        <v>260</v>
      </c>
      <c r="M133" s="37"/>
      <c r="N133" s="212" t="s">
        <v>149</v>
      </c>
      <c r="O133" s="183" t="s">
        <v>175</v>
      </c>
      <c r="P133" s="184">
        <f t="shared" si="15"/>
        <v>0</v>
      </c>
      <c r="Q133" s="184">
        <f t="shared" si="16"/>
        <v>0</v>
      </c>
      <c r="R133" s="184">
        <f t="shared" si="17"/>
        <v>0</v>
      </c>
      <c r="S133" s="63"/>
      <c r="T133" s="185">
        <f t="shared" si="18"/>
        <v>0</v>
      </c>
      <c r="U133" s="185">
        <v>0</v>
      </c>
      <c r="V133" s="185">
        <f t="shared" si="19"/>
        <v>0</v>
      </c>
      <c r="W133" s="185">
        <v>0</v>
      </c>
      <c r="X133" s="186">
        <f t="shared" si="20"/>
        <v>0</v>
      </c>
      <c r="Y133" s="32"/>
      <c r="Z133" s="32"/>
      <c r="AA133" s="32"/>
      <c r="AB133" s="32"/>
      <c r="AC133" s="32"/>
      <c r="AD133" s="32"/>
      <c r="AE133" s="32"/>
      <c r="AR133" s="187" t="s">
        <v>361</v>
      </c>
      <c r="AT133" s="187" t="s">
        <v>366</v>
      </c>
      <c r="AU133" s="187" t="s">
        <v>211</v>
      </c>
      <c r="AY133" s="15" t="s">
        <v>254</v>
      </c>
      <c r="BE133" s="188">
        <f t="shared" si="21"/>
        <v>0</v>
      </c>
      <c r="BF133" s="188">
        <f t="shared" si="22"/>
        <v>0</v>
      </c>
      <c r="BG133" s="188">
        <f t="shared" si="23"/>
        <v>0</v>
      </c>
      <c r="BH133" s="188">
        <f t="shared" si="24"/>
        <v>0</v>
      </c>
      <c r="BI133" s="188">
        <f t="shared" si="25"/>
        <v>0</v>
      </c>
      <c r="BJ133" s="15" t="s">
        <v>262</v>
      </c>
      <c r="BK133" s="188">
        <f t="shared" si="26"/>
        <v>0</v>
      </c>
      <c r="BL133" s="15" t="s">
        <v>361</v>
      </c>
      <c r="BM133" s="187" t="s">
        <v>412</v>
      </c>
    </row>
    <row r="134" spans="1:65" s="12" customFormat="1">
      <c r="B134" s="194"/>
      <c r="C134" s="195"/>
      <c r="D134" s="189" t="s">
        <v>282</v>
      </c>
      <c r="E134" s="196" t="s">
        <v>149</v>
      </c>
      <c r="F134" s="197" t="s">
        <v>413</v>
      </c>
      <c r="G134" s="195"/>
      <c r="H134" s="198">
        <v>19</v>
      </c>
      <c r="I134" s="199"/>
      <c r="J134" s="199"/>
      <c r="K134" s="195"/>
      <c r="L134" s="195"/>
      <c r="M134" s="200"/>
      <c r="N134" s="201"/>
      <c r="O134" s="202"/>
      <c r="P134" s="202"/>
      <c r="Q134" s="202"/>
      <c r="R134" s="202"/>
      <c r="S134" s="202"/>
      <c r="T134" s="202"/>
      <c r="U134" s="202"/>
      <c r="V134" s="202"/>
      <c r="W134" s="202"/>
      <c r="X134" s="203"/>
      <c r="AT134" s="204" t="s">
        <v>282</v>
      </c>
      <c r="AU134" s="204" t="s">
        <v>211</v>
      </c>
      <c r="AV134" s="12" t="s">
        <v>213</v>
      </c>
      <c r="AW134" s="12" t="s">
        <v>132</v>
      </c>
      <c r="AX134" s="12" t="s">
        <v>211</v>
      </c>
      <c r="AY134" s="204" t="s">
        <v>254</v>
      </c>
    </row>
    <row r="135" spans="1:65" s="1" customFormat="1" ht="24.2" customHeight="1">
      <c r="A135" s="32"/>
      <c r="B135" s="33"/>
      <c r="C135" s="205" t="s">
        <v>414</v>
      </c>
      <c r="D135" s="205" t="s">
        <v>366</v>
      </c>
      <c r="E135" s="206" t="s">
        <v>415</v>
      </c>
      <c r="F135" s="207" t="s">
        <v>416</v>
      </c>
      <c r="G135" s="208" t="s">
        <v>287</v>
      </c>
      <c r="H135" s="209">
        <v>1</v>
      </c>
      <c r="I135" s="210"/>
      <c r="J135" s="210"/>
      <c r="K135" s="211">
        <f>ROUND(P135*H135,2)</f>
        <v>0</v>
      </c>
      <c r="L135" s="207" t="s">
        <v>260</v>
      </c>
      <c r="M135" s="37"/>
      <c r="N135" s="212" t="s">
        <v>149</v>
      </c>
      <c r="O135" s="183" t="s">
        <v>175</v>
      </c>
      <c r="P135" s="184">
        <f>I135+J135</f>
        <v>0</v>
      </c>
      <c r="Q135" s="184">
        <f>ROUND(I135*H135,2)</f>
        <v>0</v>
      </c>
      <c r="R135" s="184">
        <f>ROUND(J135*H135,2)</f>
        <v>0</v>
      </c>
      <c r="S135" s="63"/>
      <c r="T135" s="185">
        <f>S135*H135</f>
        <v>0</v>
      </c>
      <c r="U135" s="185">
        <v>0</v>
      </c>
      <c r="V135" s="185">
        <f>U135*H135</f>
        <v>0</v>
      </c>
      <c r="W135" s="185">
        <v>0</v>
      </c>
      <c r="X135" s="186">
        <f>W135*H135</f>
        <v>0</v>
      </c>
      <c r="Y135" s="32"/>
      <c r="Z135" s="32"/>
      <c r="AA135" s="32"/>
      <c r="AB135" s="32"/>
      <c r="AC135" s="32"/>
      <c r="AD135" s="32"/>
      <c r="AE135" s="32"/>
      <c r="AR135" s="187" t="s">
        <v>361</v>
      </c>
      <c r="AT135" s="187" t="s">
        <v>366</v>
      </c>
      <c r="AU135" s="187" t="s">
        <v>211</v>
      </c>
      <c r="AY135" s="15" t="s">
        <v>254</v>
      </c>
      <c r="BE135" s="188">
        <f>IF(O135="základní",K135,0)</f>
        <v>0</v>
      </c>
      <c r="BF135" s="188">
        <f>IF(O135="snížená",K135,0)</f>
        <v>0</v>
      </c>
      <c r="BG135" s="188">
        <f>IF(O135="zákl. přenesená",K135,0)</f>
        <v>0</v>
      </c>
      <c r="BH135" s="188">
        <f>IF(O135="sníž. přenesená",K135,0)</f>
        <v>0</v>
      </c>
      <c r="BI135" s="188">
        <f>IF(O135="nulová",K135,0)</f>
        <v>0</v>
      </c>
      <c r="BJ135" s="15" t="s">
        <v>262</v>
      </c>
      <c r="BK135" s="188">
        <f>ROUND(P135*H135,2)</f>
        <v>0</v>
      </c>
      <c r="BL135" s="15" t="s">
        <v>361</v>
      </c>
      <c r="BM135" s="187" t="s">
        <v>417</v>
      </c>
    </row>
    <row r="136" spans="1:65" s="1" customFormat="1" ht="29.25">
      <c r="A136" s="32"/>
      <c r="B136" s="33"/>
      <c r="C136" s="34"/>
      <c r="D136" s="189" t="s">
        <v>267</v>
      </c>
      <c r="E136" s="34"/>
      <c r="F136" s="190" t="s">
        <v>418</v>
      </c>
      <c r="G136" s="34"/>
      <c r="H136" s="34"/>
      <c r="I136" s="191"/>
      <c r="J136" s="191"/>
      <c r="K136" s="34"/>
      <c r="L136" s="34"/>
      <c r="M136" s="37"/>
      <c r="N136" s="192"/>
      <c r="O136" s="193"/>
      <c r="P136" s="63"/>
      <c r="Q136" s="63"/>
      <c r="R136" s="63"/>
      <c r="S136" s="63"/>
      <c r="T136" s="63"/>
      <c r="U136" s="63"/>
      <c r="V136" s="63"/>
      <c r="W136" s="63"/>
      <c r="X136" s="64"/>
      <c r="Y136" s="32"/>
      <c r="Z136" s="32"/>
      <c r="AA136" s="32"/>
      <c r="AB136" s="32"/>
      <c r="AC136" s="32"/>
      <c r="AD136" s="32"/>
      <c r="AE136" s="32"/>
      <c r="AT136" s="15" t="s">
        <v>267</v>
      </c>
      <c r="AU136" s="15" t="s">
        <v>211</v>
      </c>
    </row>
    <row r="137" spans="1:65" s="1" customFormat="1" ht="24.2" customHeight="1">
      <c r="A137" s="32"/>
      <c r="B137" s="33"/>
      <c r="C137" s="205" t="s">
        <v>419</v>
      </c>
      <c r="D137" s="205" t="s">
        <v>366</v>
      </c>
      <c r="E137" s="206" t="s">
        <v>420</v>
      </c>
      <c r="F137" s="207" t="s">
        <v>421</v>
      </c>
      <c r="G137" s="208" t="s">
        <v>287</v>
      </c>
      <c r="H137" s="209">
        <v>4</v>
      </c>
      <c r="I137" s="210"/>
      <c r="J137" s="210"/>
      <c r="K137" s="211">
        <f>ROUND(P137*H137,2)</f>
        <v>0</v>
      </c>
      <c r="L137" s="207" t="s">
        <v>260</v>
      </c>
      <c r="M137" s="37"/>
      <c r="N137" s="212" t="s">
        <v>149</v>
      </c>
      <c r="O137" s="183" t="s">
        <v>175</v>
      </c>
      <c r="P137" s="184">
        <f>I137+J137</f>
        <v>0</v>
      </c>
      <c r="Q137" s="184">
        <f>ROUND(I137*H137,2)</f>
        <v>0</v>
      </c>
      <c r="R137" s="184">
        <f>ROUND(J137*H137,2)</f>
        <v>0</v>
      </c>
      <c r="S137" s="63"/>
      <c r="T137" s="185">
        <f>S137*H137</f>
        <v>0</v>
      </c>
      <c r="U137" s="185">
        <v>0</v>
      </c>
      <c r="V137" s="185">
        <f>U137*H137</f>
        <v>0</v>
      </c>
      <c r="W137" s="185">
        <v>0</v>
      </c>
      <c r="X137" s="186">
        <f>W137*H137</f>
        <v>0</v>
      </c>
      <c r="Y137" s="32"/>
      <c r="Z137" s="32"/>
      <c r="AA137" s="32"/>
      <c r="AB137" s="32"/>
      <c r="AC137" s="32"/>
      <c r="AD137" s="32"/>
      <c r="AE137" s="32"/>
      <c r="AR137" s="187" t="s">
        <v>361</v>
      </c>
      <c r="AT137" s="187" t="s">
        <v>366</v>
      </c>
      <c r="AU137" s="187" t="s">
        <v>211</v>
      </c>
      <c r="AY137" s="15" t="s">
        <v>254</v>
      </c>
      <c r="BE137" s="188">
        <f>IF(O137="základní",K137,0)</f>
        <v>0</v>
      </c>
      <c r="BF137" s="188">
        <f>IF(O137="snížená",K137,0)</f>
        <v>0</v>
      </c>
      <c r="BG137" s="188">
        <f>IF(O137="zákl. přenesená",K137,0)</f>
        <v>0</v>
      </c>
      <c r="BH137" s="188">
        <f>IF(O137="sníž. přenesená",K137,0)</f>
        <v>0</v>
      </c>
      <c r="BI137" s="188">
        <f>IF(O137="nulová",K137,0)</f>
        <v>0</v>
      </c>
      <c r="BJ137" s="15" t="s">
        <v>262</v>
      </c>
      <c r="BK137" s="188">
        <f>ROUND(P137*H137,2)</f>
        <v>0</v>
      </c>
      <c r="BL137" s="15" t="s">
        <v>361</v>
      </c>
      <c r="BM137" s="187" t="s">
        <v>422</v>
      </c>
    </row>
    <row r="138" spans="1:65" s="1" customFormat="1" ht="37.9" customHeight="1">
      <c r="A138" s="32"/>
      <c r="B138" s="33"/>
      <c r="C138" s="205" t="s">
        <v>423</v>
      </c>
      <c r="D138" s="205" t="s">
        <v>366</v>
      </c>
      <c r="E138" s="206" t="s">
        <v>424</v>
      </c>
      <c r="F138" s="207" t="s">
        <v>425</v>
      </c>
      <c r="G138" s="208" t="s">
        <v>287</v>
      </c>
      <c r="H138" s="209">
        <v>6</v>
      </c>
      <c r="I138" s="210"/>
      <c r="J138" s="210"/>
      <c r="K138" s="211">
        <f>ROUND(P138*H138,2)</f>
        <v>0</v>
      </c>
      <c r="L138" s="207" t="s">
        <v>260</v>
      </c>
      <c r="M138" s="37"/>
      <c r="N138" s="212" t="s">
        <v>149</v>
      </c>
      <c r="O138" s="183" t="s">
        <v>175</v>
      </c>
      <c r="P138" s="184">
        <f>I138+J138</f>
        <v>0</v>
      </c>
      <c r="Q138" s="184">
        <f>ROUND(I138*H138,2)</f>
        <v>0</v>
      </c>
      <c r="R138" s="184">
        <f>ROUND(J138*H138,2)</f>
        <v>0</v>
      </c>
      <c r="S138" s="63"/>
      <c r="T138" s="185">
        <f>S138*H138</f>
        <v>0</v>
      </c>
      <c r="U138" s="185">
        <v>0</v>
      </c>
      <c r="V138" s="185">
        <f>U138*H138</f>
        <v>0</v>
      </c>
      <c r="W138" s="185">
        <v>0</v>
      </c>
      <c r="X138" s="186">
        <f>W138*H138</f>
        <v>0</v>
      </c>
      <c r="Y138" s="32"/>
      <c r="Z138" s="32"/>
      <c r="AA138" s="32"/>
      <c r="AB138" s="32"/>
      <c r="AC138" s="32"/>
      <c r="AD138" s="32"/>
      <c r="AE138" s="32"/>
      <c r="AR138" s="187" t="s">
        <v>361</v>
      </c>
      <c r="AT138" s="187" t="s">
        <v>366</v>
      </c>
      <c r="AU138" s="187" t="s">
        <v>211</v>
      </c>
      <c r="AY138" s="15" t="s">
        <v>254</v>
      </c>
      <c r="BE138" s="188">
        <f>IF(O138="základní",K138,0)</f>
        <v>0</v>
      </c>
      <c r="BF138" s="188">
        <f>IF(O138="snížená",K138,0)</f>
        <v>0</v>
      </c>
      <c r="BG138" s="188">
        <f>IF(O138="zákl. přenesená",K138,0)</f>
        <v>0</v>
      </c>
      <c r="BH138" s="188">
        <f>IF(O138="sníž. přenesená",K138,0)</f>
        <v>0</v>
      </c>
      <c r="BI138" s="188">
        <f>IF(O138="nulová",K138,0)</f>
        <v>0</v>
      </c>
      <c r="BJ138" s="15" t="s">
        <v>262</v>
      </c>
      <c r="BK138" s="188">
        <f>ROUND(P138*H138,2)</f>
        <v>0</v>
      </c>
      <c r="BL138" s="15" t="s">
        <v>361</v>
      </c>
      <c r="BM138" s="187" t="s">
        <v>426</v>
      </c>
    </row>
    <row r="139" spans="1:65" s="1" customFormat="1" ht="19.5">
      <c r="A139" s="32"/>
      <c r="B139" s="33"/>
      <c r="C139" s="34"/>
      <c r="D139" s="189" t="s">
        <v>267</v>
      </c>
      <c r="E139" s="34"/>
      <c r="F139" s="190" t="s">
        <v>427</v>
      </c>
      <c r="G139" s="34"/>
      <c r="H139" s="34"/>
      <c r="I139" s="191"/>
      <c r="J139" s="191"/>
      <c r="K139" s="34"/>
      <c r="L139" s="34"/>
      <c r="M139" s="37"/>
      <c r="N139" s="192"/>
      <c r="O139" s="193"/>
      <c r="P139" s="63"/>
      <c r="Q139" s="63"/>
      <c r="R139" s="63"/>
      <c r="S139" s="63"/>
      <c r="T139" s="63"/>
      <c r="U139" s="63"/>
      <c r="V139" s="63"/>
      <c r="W139" s="63"/>
      <c r="X139" s="64"/>
      <c r="Y139" s="32"/>
      <c r="Z139" s="32"/>
      <c r="AA139" s="32"/>
      <c r="AB139" s="32"/>
      <c r="AC139" s="32"/>
      <c r="AD139" s="32"/>
      <c r="AE139" s="32"/>
      <c r="AT139" s="15" t="s">
        <v>267</v>
      </c>
      <c r="AU139" s="15" t="s">
        <v>211</v>
      </c>
    </row>
    <row r="140" spans="1:65" s="1" customFormat="1" ht="37.9" customHeight="1">
      <c r="A140" s="32"/>
      <c r="B140" s="33"/>
      <c r="C140" s="205" t="s">
        <v>428</v>
      </c>
      <c r="D140" s="205" t="s">
        <v>366</v>
      </c>
      <c r="E140" s="206" t="s">
        <v>429</v>
      </c>
      <c r="F140" s="207" t="s">
        <v>430</v>
      </c>
      <c r="G140" s="208" t="s">
        <v>287</v>
      </c>
      <c r="H140" s="209">
        <v>2</v>
      </c>
      <c r="I140" s="210"/>
      <c r="J140" s="210"/>
      <c r="K140" s="211">
        <f t="shared" ref="K140:K147" si="27">ROUND(P140*H140,2)</f>
        <v>0</v>
      </c>
      <c r="L140" s="207" t="s">
        <v>260</v>
      </c>
      <c r="M140" s="37"/>
      <c r="N140" s="212" t="s">
        <v>149</v>
      </c>
      <c r="O140" s="183" t="s">
        <v>175</v>
      </c>
      <c r="P140" s="184">
        <f t="shared" ref="P140:P147" si="28">I140+J140</f>
        <v>0</v>
      </c>
      <c r="Q140" s="184">
        <f t="shared" ref="Q140:Q147" si="29">ROUND(I140*H140,2)</f>
        <v>0</v>
      </c>
      <c r="R140" s="184">
        <f t="shared" ref="R140:R147" si="30">ROUND(J140*H140,2)</f>
        <v>0</v>
      </c>
      <c r="S140" s="63"/>
      <c r="T140" s="185">
        <f t="shared" ref="T140:T147" si="31">S140*H140</f>
        <v>0</v>
      </c>
      <c r="U140" s="185">
        <v>0</v>
      </c>
      <c r="V140" s="185">
        <f t="shared" ref="V140:V147" si="32">U140*H140</f>
        <v>0</v>
      </c>
      <c r="W140" s="185">
        <v>0</v>
      </c>
      <c r="X140" s="186">
        <f t="shared" ref="X140:X147" si="33">W140*H140</f>
        <v>0</v>
      </c>
      <c r="Y140" s="32"/>
      <c r="Z140" s="32"/>
      <c r="AA140" s="32"/>
      <c r="AB140" s="32"/>
      <c r="AC140" s="32"/>
      <c r="AD140" s="32"/>
      <c r="AE140" s="32"/>
      <c r="AR140" s="187" t="s">
        <v>361</v>
      </c>
      <c r="AT140" s="187" t="s">
        <v>366</v>
      </c>
      <c r="AU140" s="187" t="s">
        <v>211</v>
      </c>
      <c r="AY140" s="15" t="s">
        <v>254</v>
      </c>
      <c r="BE140" s="188">
        <f t="shared" ref="BE140:BE147" si="34">IF(O140="základní",K140,0)</f>
        <v>0</v>
      </c>
      <c r="BF140" s="188">
        <f t="shared" ref="BF140:BF147" si="35">IF(O140="snížená",K140,0)</f>
        <v>0</v>
      </c>
      <c r="BG140" s="188">
        <f t="shared" ref="BG140:BG147" si="36">IF(O140="zákl. přenesená",K140,0)</f>
        <v>0</v>
      </c>
      <c r="BH140" s="188">
        <f t="shared" ref="BH140:BH147" si="37">IF(O140="sníž. přenesená",K140,0)</f>
        <v>0</v>
      </c>
      <c r="BI140" s="188">
        <f t="shared" ref="BI140:BI147" si="38">IF(O140="nulová",K140,0)</f>
        <v>0</v>
      </c>
      <c r="BJ140" s="15" t="s">
        <v>262</v>
      </c>
      <c r="BK140" s="188">
        <f t="shared" ref="BK140:BK147" si="39">ROUND(P140*H140,2)</f>
        <v>0</v>
      </c>
      <c r="BL140" s="15" t="s">
        <v>361</v>
      </c>
      <c r="BM140" s="187" t="s">
        <v>431</v>
      </c>
    </row>
    <row r="141" spans="1:65" s="1" customFormat="1" ht="24.2" customHeight="1">
      <c r="A141" s="32"/>
      <c r="B141" s="33"/>
      <c r="C141" s="205" t="s">
        <v>432</v>
      </c>
      <c r="D141" s="205" t="s">
        <v>366</v>
      </c>
      <c r="E141" s="206" t="s">
        <v>433</v>
      </c>
      <c r="F141" s="207" t="s">
        <v>434</v>
      </c>
      <c r="G141" s="208" t="s">
        <v>259</v>
      </c>
      <c r="H141" s="209">
        <v>60</v>
      </c>
      <c r="I141" s="210"/>
      <c r="J141" s="210"/>
      <c r="K141" s="211">
        <f t="shared" si="27"/>
        <v>0</v>
      </c>
      <c r="L141" s="207" t="s">
        <v>260</v>
      </c>
      <c r="M141" s="37"/>
      <c r="N141" s="212" t="s">
        <v>149</v>
      </c>
      <c r="O141" s="183" t="s">
        <v>175</v>
      </c>
      <c r="P141" s="184">
        <f t="shared" si="28"/>
        <v>0</v>
      </c>
      <c r="Q141" s="184">
        <f t="shared" si="29"/>
        <v>0</v>
      </c>
      <c r="R141" s="184">
        <f t="shared" si="30"/>
        <v>0</v>
      </c>
      <c r="S141" s="63"/>
      <c r="T141" s="185">
        <f t="shared" si="31"/>
        <v>0</v>
      </c>
      <c r="U141" s="185">
        <v>0</v>
      </c>
      <c r="V141" s="185">
        <f t="shared" si="32"/>
        <v>0</v>
      </c>
      <c r="W141" s="185">
        <v>0</v>
      </c>
      <c r="X141" s="186">
        <f t="shared" si="33"/>
        <v>0</v>
      </c>
      <c r="Y141" s="32"/>
      <c r="Z141" s="32"/>
      <c r="AA141" s="32"/>
      <c r="AB141" s="32"/>
      <c r="AC141" s="32"/>
      <c r="AD141" s="32"/>
      <c r="AE141" s="32"/>
      <c r="AR141" s="187" t="s">
        <v>361</v>
      </c>
      <c r="AT141" s="187" t="s">
        <v>366</v>
      </c>
      <c r="AU141" s="187" t="s">
        <v>211</v>
      </c>
      <c r="AY141" s="15" t="s">
        <v>254</v>
      </c>
      <c r="BE141" s="188">
        <f t="shared" si="34"/>
        <v>0</v>
      </c>
      <c r="BF141" s="188">
        <f t="shared" si="35"/>
        <v>0</v>
      </c>
      <c r="BG141" s="188">
        <f t="shared" si="36"/>
        <v>0</v>
      </c>
      <c r="BH141" s="188">
        <f t="shared" si="37"/>
        <v>0</v>
      </c>
      <c r="BI141" s="188">
        <f t="shared" si="38"/>
        <v>0</v>
      </c>
      <c r="BJ141" s="15" t="s">
        <v>262</v>
      </c>
      <c r="BK141" s="188">
        <f t="shared" si="39"/>
        <v>0</v>
      </c>
      <c r="BL141" s="15" t="s">
        <v>361</v>
      </c>
      <c r="BM141" s="187" t="s">
        <v>435</v>
      </c>
    </row>
    <row r="142" spans="1:65" s="1" customFormat="1" ht="24.2" customHeight="1">
      <c r="A142" s="32"/>
      <c r="B142" s="33"/>
      <c r="C142" s="205" t="s">
        <v>436</v>
      </c>
      <c r="D142" s="205" t="s">
        <v>366</v>
      </c>
      <c r="E142" s="206" t="s">
        <v>437</v>
      </c>
      <c r="F142" s="207" t="s">
        <v>438</v>
      </c>
      <c r="G142" s="208" t="s">
        <v>259</v>
      </c>
      <c r="H142" s="209">
        <v>290</v>
      </c>
      <c r="I142" s="210"/>
      <c r="J142" s="210"/>
      <c r="K142" s="211">
        <f t="shared" si="27"/>
        <v>0</v>
      </c>
      <c r="L142" s="207" t="s">
        <v>260</v>
      </c>
      <c r="M142" s="37"/>
      <c r="N142" s="212" t="s">
        <v>149</v>
      </c>
      <c r="O142" s="183" t="s">
        <v>175</v>
      </c>
      <c r="P142" s="184">
        <f t="shared" si="28"/>
        <v>0</v>
      </c>
      <c r="Q142" s="184">
        <f t="shared" si="29"/>
        <v>0</v>
      </c>
      <c r="R142" s="184">
        <f t="shared" si="30"/>
        <v>0</v>
      </c>
      <c r="S142" s="63"/>
      <c r="T142" s="185">
        <f t="shared" si="31"/>
        <v>0</v>
      </c>
      <c r="U142" s="185">
        <v>0</v>
      </c>
      <c r="V142" s="185">
        <f t="shared" si="32"/>
        <v>0</v>
      </c>
      <c r="W142" s="185">
        <v>0</v>
      </c>
      <c r="X142" s="186">
        <f t="shared" si="33"/>
        <v>0</v>
      </c>
      <c r="Y142" s="32"/>
      <c r="Z142" s="32"/>
      <c r="AA142" s="32"/>
      <c r="AB142" s="32"/>
      <c r="AC142" s="32"/>
      <c r="AD142" s="32"/>
      <c r="AE142" s="32"/>
      <c r="AR142" s="187" t="s">
        <v>361</v>
      </c>
      <c r="AT142" s="187" t="s">
        <v>366</v>
      </c>
      <c r="AU142" s="187" t="s">
        <v>211</v>
      </c>
      <c r="AY142" s="15" t="s">
        <v>254</v>
      </c>
      <c r="BE142" s="188">
        <f t="shared" si="34"/>
        <v>0</v>
      </c>
      <c r="BF142" s="188">
        <f t="shared" si="35"/>
        <v>0</v>
      </c>
      <c r="BG142" s="188">
        <f t="shared" si="36"/>
        <v>0</v>
      </c>
      <c r="BH142" s="188">
        <f t="shared" si="37"/>
        <v>0</v>
      </c>
      <c r="BI142" s="188">
        <f t="shared" si="38"/>
        <v>0</v>
      </c>
      <c r="BJ142" s="15" t="s">
        <v>262</v>
      </c>
      <c r="BK142" s="188">
        <f t="shared" si="39"/>
        <v>0</v>
      </c>
      <c r="BL142" s="15" t="s">
        <v>361</v>
      </c>
      <c r="BM142" s="187" t="s">
        <v>439</v>
      </c>
    </row>
    <row r="143" spans="1:65" s="1" customFormat="1" ht="24.2" customHeight="1">
      <c r="A143" s="32"/>
      <c r="B143" s="33"/>
      <c r="C143" s="205" t="s">
        <v>440</v>
      </c>
      <c r="D143" s="205" t="s">
        <v>366</v>
      </c>
      <c r="E143" s="206" t="s">
        <v>441</v>
      </c>
      <c r="F143" s="207" t="s">
        <v>442</v>
      </c>
      <c r="G143" s="208" t="s">
        <v>287</v>
      </c>
      <c r="H143" s="209">
        <v>3</v>
      </c>
      <c r="I143" s="210"/>
      <c r="J143" s="210"/>
      <c r="K143" s="211">
        <f t="shared" si="27"/>
        <v>0</v>
      </c>
      <c r="L143" s="207" t="s">
        <v>260</v>
      </c>
      <c r="M143" s="37"/>
      <c r="N143" s="212" t="s">
        <v>149</v>
      </c>
      <c r="O143" s="183" t="s">
        <v>175</v>
      </c>
      <c r="P143" s="184">
        <f t="shared" si="28"/>
        <v>0</v>
      </c>
      <c r="Q143" s="184">
        <f t="shared" si="29"/>
        <v>0</v>
      </c>
      <c r="R143" s="184">
        <f t="shared" si="30"/>
        <v>0</v>
      </c>
      <c r="S143" s="63"/>
      <c r="T143" s="185">
        <f t="shared" si="31"/>
        <v>0</v>
      </c>
      <c r="U143" s="185">
        <v>0</v>
      </c>
      <c r="V143" s="185">
        <f t="shared" si="32"/>
        <v>0</v>
      </c>
      <c r="W143" s="185">
        <v>0</v>
      </c>
      <c r="X143" s="186">
        <f t="shared" si="33"/>
        <v>0</v>
      </c>
      <c r="Y143" s="32"/>
      <c r="Z143" s="32"/>
      <c r="AA143" s="32"/>
      <c r="AB143" s="32"/>
      <c r="AC143" s="32"/>
      <c r="AD143" s="32"/>
      <c r="AE143" s="32"/>
      <c r="AR143" s="187" t="s">
        <v>361</v>
      </c>
      <c r="AT143" s="187" t="s">
        <v>366</v>
      </c>
      <c r="AU143" s="187" t="s">
        <v>211</v>
      </c>
      <c r="AY143" s="15" t="s">
        <v>254</v>
      </c>
      <c r="BE143" s="188">
        <f t="shared" si="34"/>
        <v>0</v>
      </c>
      <c r="BF143" s="188">
        <f t="shared" si="35"/>
        <v>0</v>
      </c>
      <c r="BG143" s="188">
        <f t="shared" si="36"/>
        <v>0</v>
      </c>
      <c r="BH143" s="188">
        <f t="shared" si="37"/>
        <v>0</v>
      </c>
      <c r="BI143" s="188">
        <f t="shared" si="38"/>
        <v>0</v>
      </c>
      <c r="BJ143" s="15" t="s">
        <v>262</v>
      </c>
      <c r="BK143" s="188">
        <f t="shared" si="39"/>
        <v>0</v>
      </c>
      <c r="BL143" s="15" t="s">
        <v>361</v>
      </c>
      <c r="BM143" s="187" t="s">
        <v>443</v>
      </c>
    </row>
    <row r="144" spans="1:65" s="1" customFormat="1" ht="24.2" customHeight="1">
      <c r="A144" s="32"/>
      <c r="B144" s="33"/>
      <c r="C144" s="205" t="s">
        <v>444</v>
      </c>
      <c r="D144" s="205" t="s">
        <v>366</v>
      </c>
      <c r="E144" s="206" t="s">
        <v>445</v>
      </c>
      <c r="F144" s="207" t="s">
        <v>446</v>
      </c>
      <c r="G144" s="208" t="s">
        <v>287</v>
      </c>
      <c r="H144" s="209">
        <v>23</v>
      </c>
      <c r="I144" s="210"/>
      <c r="J144" s="210"/>
      <c r="K144" s="211">
        <f t="shared" si="27"/>
        <v>0</v>
      </c>
      <c r="L144" s="207" t="s">
        <v>260</v>
      </c>
      <c r="M144" s="37"/>
      <c r="N144" s="212" t="s">
        <v>149</v>
      </c>
      <c r="O144" s="183" t="s">
        <v>175</v>
      </c>
      <c r="P144" s="184">
        <f t="shared" si="28"/>
        <v>0</v>
      </c>
      <c r="Q144" s="184">
        <f t="shared" si="29"/>
        <v>0</v>
      </c>
      <c r="R144" s="184">
        <f t="shared" si="30"/>
        <v>0</v>
      </c>
      <c r="S144" s="63"/>
      <c r="T144" s="185">
        <f t="shared" si="31"/>
        <v>0</v>
      </c>
      <c r="U144" s="185">
        <v>0</v>
      </c>
      <c r="V144" s="185">
        <f t="shared" si="32"/>
        <v>0</v>
      </c>
      <c r="W144" s="185">
        <v>0</v>
      </c>
      <c r="X144" s="186">
        <f t="shared" si="33"/>
        <v>0</v>
      </c>
      <c r="Y144" s="32"/>
      <c r="Z144" s="32"/>
      <c r="AA144" s="32"/>
      <c r="AB144" s="32"/>
      <c r="AC144" s="32"/>
      <c r="AD144" s="32"/>
      <c r="AE144" s="32"/>
      <c r="AR144" s="187" t="s">
        <v>361</v>
      </c>
      <c r="AT144" s="187" t="s">
        <v>366</v>
      </c>
      <c r="AU144" s="187" t="s">
        <v>211</v>
      </c>
      <c r="AY144" s="15" t="s">
        <v>254</v>
      </c>
      <c r="BE144" s="188">
        <f t="shared" si="34"/>
        <v>0</v>
      </c>
      <c r="BF144" s="188">
        <f t="shared" si="35"/>
        <v>0</v>
      </c>
      <c r="BG144" s="188">
        <f t="shared" si="36"/>
        <v>0</v>
      </c>
      <c r="BH144" s="188">
        <f t="shared" si="37"/>
        <v>0</v>
      </c>
      <c r="BI144" s="188">
        <f t="shared" si="38"/>
        <v>0</v>
      </c>
      <c r="BJ144" s="15" t="s">
        <v>262</v>
      </c>
      <c r="BK144" s="188">
        <f t="shared" si="39"/>
        <v>0</v>
      </c>
      <c r="BL144" s="15" t="s">
        <v>361</v>
      </c>
      <c r="BM144" s="187" t="s">
        <v>447</v>
      </c>
    </row>
    <row r="145" spans="1:65" s="1" customFormat="1" ht="24.2" customHeight="1">
      <c r="A145" s="32"/>
      <c r="B145" s="33"/>
      <c r="C145" s="205" t="s">
        <v>448</v>
      </c>
      <c r="D145" s="205" t="s">
        <v>366</v>
      </c>
      <c r="E145" s="206" t="s">
        <v>449</v>
      </c>
      <c r="F145" s="207" t="s">
        <v>450</v>
      </c>
      <c r="G145" s="208" t="s">
        <v>451</v>
      </c>
      <c r="H145" s="209">
        <v>48</v>
      </c>
      <c r="I145" s="210"/>
      <c r="J145" s="210"/>
      <c r="K145" s="211">
        <f t="shared" si="27"/>
        <v>0</v>
      </c>
      <c r="L145" s="207" t="s">
        <v>260</v>
      </c>
      <c r="M145" s="37"/>
      <c r="N145" s="212" t="s">
        <v>149</v>
      </c>
      <c r="O145" s="183" t="s">
        <v>175</v>
      </c>
      <c r="P145" s="184">
        <f t="shared" si="28"/>
        <v>0</v>
      </c>
      <c r="Q145" s="184">
        <f t="shared" si="29"/>
        <v>0</v>
      </c>
      <c r="R145" s="184">
        <f t="shared" si="30"/>
        <v>0</v>
      </c>
      <c r="S145" s="63"/>
      <c r="T145" s="185">
        <f t="shared" si="31"/>
        <v>0</v>
      </c>
      <c r="U145" s="185">
        <v>0</v>
      </c>
      <c r="V145" s="185">
        <f t="shared" si="32"/>
        <v>0</v>
      </c>
      <c r="W145" s="185">
        <v>0</v>
      </c>
      <c r="X145" s="186">
        <f t="shared" si="33"/>
        <v>0</v>
      </c>
      <c r="Y145" s="32"/>
      <c r="Z145" s="32"/>
      <c r="AA145" s="32"/>
      <c r="AB145" s="32"/>
      <c r="AC145" s="32"/>
      <c r="AD145" s="32"/>
      <c r="AE145" s="32"/>
      <c r="AR145" s="187" t="s">
        <v>361</v>
      </c>
      <c r="AT145" s="187" t="s">
        <v>366</v>
      </c>
      <c r="AU145" s="187" t="s">
        <v>211</v>
      </c>
      <c r="AY145" s="15" t="s">
        <v>254</v>
      </c>
      <c r="BE145" s="188">
        <f t="shared" si="34"/>
        <v>0</v>
      </c>
      <c r="BF145" s="188">
        <f t="shared" si="35"/>
        <v>0</v>
      </c>
      <c r="BG145" s="188">
        <f t="shared" si="36"/>
        <v>0</v>
      </c>
      <c r="BH145" s="188">
        <f t="shared" si="37"/>
        <v>0</v>
      </c>
      <c r="BI145" s="188">
        <f t="shared" si="38"/>
        <v>0</v>
      </c>
      <c r="BJ145" s="15" t="s">
        <v>262</v>
      </c>
      <c r="BK145" s="188">
        <f t="shared" si="39"/>
        <v>0</v>
      </c>
      <c r="BL145" s="15" t="s">
        <v>361</v>
      </c>
      <c r="BM145" s="187" t="s">
        <v>452</v>
      </c>
    </row>
    <row r="146" spans="1:65" s="1" customFormat="1" ht="37.9" customHeight="1">
      <c r="A146" s="32"/>
      <c r="B146" s="33"/>
      <c r="C146" s="205" t="s">
        <v>453</v>
      </c>
      <c r="D146" s="205" t="s">
        <v>366</v>
      </c>
      <c r="E146" s="206" t="s">
        <v>454</v>
      </c>
      <c r="F146" s="207" t="s">
        <v>455</v>
      </c>
      <c r="G146" s="208" t="s">
        <v>451</v>
      </c>
      <c r="H146" s="209">
        <v>12</v>
      </c>
      <c r="I146" s="210"/>
      <c r="J146" s="210"/>
      <c r="K146" s="211">
        <f t="shared" si="27"/>
        <v>0</v>
      </c>
      <c r="L146" s="207" t="s">
        <v>260</v>
      </c>
      <c r="M146" s="37"/>
      <c r="N146" s="212" t="s">
        <v>149</v>
      </c>
      <c r="O146" s="183" t="s">
        <v>175</v>
      </c>
      <c r="P146" s="184">
        <f t="shared" si="28"/>
        <v>0</v>
      </c>
      <c r="Q146" s="184">
        <f t="shared" si="29"/>
        <v>0</v>
      </c>
      <c r="R146" s="184">
        <f t="shared" si="30"/>
        <v>0</v>
      </c>
      <c r="S146" s="63"/>
      <c r="T146" s="185">
        <f t="shared" si="31"/>
        <v>0</v>
      </c>
      <c r="U146" s="185">
        <v>0</v>
      </c>
      <c r="V146" s="185">
        <f t="shared" si="32"/>
        <v>0</v>
      </c>
      <c r="W146" s="185">
        <v>0</v>
      </c>
      <c r="X146" s="186">
        <f t="shared" si="33"/>
        <v>0</v>
      </c>
      <c r="Y146" s="32"/>
      <c r="Z146" s="32"/>
      <c r="AA146" s="32"/>
      <c r="AB146" s="32"/>
      <c r="AC146" s="32"/>
      <c r="AD146" s="32"/>
      <c r="AE146" s="32"/>
      <c r="AR146" s="187" t="s">
        <v>361</v>
      </c>
      <c r="AT146" s="187" t="s">
        <v>366</v>
      </c>
      <c r="AU146" s="187" t="s">
        <v>211</v>
      </c>
      <c r="AY146" s="15" t="s">
        <v>254</v>
      </c>
      <c r="BE146" s="188">
        <f t="shared" si="34"/>
        <v>0</v>
      </c>
      <c r="BF146" s="188">
        <f t="shared" si="35"/>
        <v>0</v>
      </c>
      <c r="BG146" s="188">
        <f t="shared" si="36"/>
        <v>0</v>
      </c>
      <c r="BH146" s="188">
        <f t="shared" si="37"/>
        <v>0</v>
      </c>
      <c r="BI146" s="188">
        <f t="shared" si="38"/>
        <v>0</v>
      </c>
      <c r="BJ146" s="15" t="s">
        <v>262</v>
      </c>
      <c r="BK146" s="188">
        <f t="shared" si="39"/>
        <v>0</v>
      </c>
      <c r="BL146" s="15" t="s">
        <v>361</v>
      </c>
      <c r="BM146" s="187" t="s">
        <v>456</v>
      </c>
    </row>
    <row r="147" spans="1:65" s="1" customFormat="1" ht="114.95" customHeight="1">
      <c r="A147" s="32"/>
      <c r="B147" s="33"/>
      <c r="C147" s="205" t="s">
        <v>457</v>
      </c>
      <c r="D147" s="205" t="s">
        <v>366</v>
      </c>
      <c r="E147" s="206" t="s">
        <v>458</v>
      </c>
      <c r="F147" s="207" t="s">
        <v>459</v>
      </c>
      <c r="G147" s="208" t="s">
        <v>460</v>
      </c>
      <c r="H147" s="209">
        <v>63.26</v>
      </c>
      <c r="I147" s="210"/>
      <c r="J147" s="210"/>
      <c r="K147" s="211">
        <f t="shared" si="27"/>
        <v>0</v>
      </c>
      <c r="L147" s="207" t="s">
        <v>260</v>
      </c>
      <c r="M147" s="37"/>
      <c r="N147" s="212" t="s">
        <v>149</v>
      </c>
      <c r="O147" s="183" t="s">
        <v>175</v>
      </c>
      <c r="P147" s="184">
        <f t="shared" si="28"/>
        <v>0</v>
      </c>
      <c r="Q147" s="184">
        <f t="shared" si="29"/>
        <v>0</v>
      </c>
      <c r="R147" s="184">
        <f t="shared" si="30"/>
        <v>0</v>
      </c>
      <c r="S147" s="63"/>
      <c r="T147" s="185">
        <f t="shared" si="31"/>
        <v>0</v>
      </c>
      <c r="U147" s="185">
        <v>0</v>
      </c>
      <c r="V147" s="185">
        <f t="shared" si="32"/>
        <v>0</v>
      </c>
      <c r="W147" s="185">
        <v>0</v>
      </c>
      <c r="X147" s="186">
        <f t="shared" si="33"/>
        <v>0</v>
      </c>
      <c r="Y147" s="32"/>
      <c r="Z147" s="32"/>
      <c r="AA147" s="32"/>
      <c r="AB147" s="32"/>
      <c r="AC147" s="32"/>
      <c r="AD147" s="32"/>
      <c r="AE147" s="32"/>
      <c r="AR147" s="187" t="s">
        <v>361</v>
      </c>
      <c r="AT147" s="187" t="s">
        <v>366</v>
      </c>
      <c r="AU147" s="187" t="s">
        <v>211</v>
      </c>
      <c r="AY147" s="15" t="s">
        <v>254</v>
      </c>
      <c r="BE147" s="188">
        <f t="shared" si="34"/>
        <v>0</v>
      </c>
      <c r="BF147" s="188">
        <f t="shared" si="35"/>
        <v>0</v>
      </c>
      <c r="BG147" s="188">
        <f t="shared" si="36"/>
        <v>0</v>
      </c>
      <c r="BH147" s="188">
        <f t="shared" si="37"/>
        <v>0</v>
      </c>
      <c r="BI147" s="188">
        <f t="shared" si="38"/>
        <v>0</v>
      </c>
      <c r="BJ147" s="15" t="s">
        <v>262</v>
      </c>
      <c r="BK147" s="188">
        <f t="shared" si="39"/>
        <v>0</v>
      </c>
      <c r="BL147" s="15" t="s">
        <v>361</v>
      </c>
      <c r="BM147" s="187" t="s">
        <v>461</v>
      </c>
    </row>
    <row r="148" spans="1:65" s="1" customFormat="1" ht="68.25">
      <c r="A148" s="32"/>
      <c r="B148" s="33"/>
      <c r="C148" s="34"/>
      <c r="D148" s="189" t="s">
        <v>462</v>
      </c>
      <c r="E148" s="34"/>
      <c r="F148" s="190" t="s">
        <v>463</v>
      </c>
      <c r="G148" s="34"/>
      <c r="H148" s="34"/>
      <c r="I148" s="191"/>
      <c r="J148" s="191"/>
      <c r="K148" s="34"/>
      <c r="L148" s="34"/>
      <c r="M148" s="37"/>
      <c r="N148" s="192"/>
      <c r="O148" s="193"/>
      <c r="P148" s="63"/>
      <c r="Q148" s="63"/>
      <c r="R148" s="63"/>
      <c r="S148" s="63"/>
      <c r="T148" s="63"/>
      <c r="U148" s="63"/>
      <c r="V148" s="63"/>
      <c r="W148" s="63"/>
      <c r="X148" s="64"/>
      <c r="Y148" s="32"/>
      <c r="Z148" s="32"/>
      <c r="AA148" s="32"/>
      <c r="AB148" s="32"/>
      <c r="AC148" s="32"/>
      <c r="AD148" s="32"/>
      <c r="AE148" s="32"/>
      <c r="AT148" s="15" t="s">
        <v>462</v>
      </c>
      <c r="AU148" s="15" t="s">
        <v>211</v>
      </c>
    </row>
    <row r="149" spans="1:65" s="12" customFormat="1">
      <c r="B149" s="194"/>
      <c r="C149" s="195"/>
      <c r="D149" s="189" t="s">
        <v>282</v>
      </c>
      <c r="E149" s="196" t="s">
        <v>149</v>
      </c>
      <c r="F149" s="197" t="s">
        <v>464</v>
      </c>
      <c r="G149" s="195"/>
      <c r="H149" s="198">
        <v>63.26</v>
      </c>
      <c r="I149" s="199"/>
      <c r="J149" s="199"/>
      <c r="K149" s="195"/>
      <c r="L149" s="195"/>
      <c r="M149" s="200"/>
      <c r="N149" s="201"/>
      <c r="O149" s="202"/>
      <c r="P149" s="202"/>
      <c r="Q149" s="202"/>
      <c r="R149" s="202"/>
      <c r="S149" s="202"/>
      <c r="T149" s="202"/>
      <c r="U149" s="202"/>
      <c r="V149" s="202"/>
      <c r="W149" s="202"/>
      <c r="X149" s="203"/>
      <c r="AT149" s="204" t="s">
        <v>282</v>
      </c>
      <c r="AU149" s="204" t="s">
        <v>211</v>
      </c>
      <c r="AV149" s="12" t="s">
        <v>213</v>
      </c>
      <c r="AW149" s="12" t="s">
        <v>132</v>
      </c>
      <c r="AX149" s="12" t="s">
        <v>211</v>
      </c>
      <c r="AY149" s="204" t="s">
        <v>254</v>
      </c>
    </row>
    <row r="150" spans="1:65" s="1" customFormat="1" ht="37.9" customHeight="1">
      <c r="A150" s="32"/>
      <c r="B150" s="33"/>
      <c r="C150" s="205" t="s">
        <v>465</v>
      </c>
      <c r="D150" s="205" t="s">
        <v>366</v>
      </c>
      <c r="E150" s="206" t="s">
        <v>466</v>
      </c>
      <c r="F150" s="207" t="s">
        <v>467</v>
      </c>
      <c r="G150" s="208" t="s">
        <v>460</v>
      </c>
      <c r="H150" s="209">
        <v>63.26</v>
      </c>
      <c r="I150" s="210"/>
      <c r="J150" s="210"/>
      <c r="K150" s="211">
        <f>ROUND(P150*H150,2)</f>
        <v>0</v>
      </c>
      <c r="L150" s="207" t="s">
        <v>260</v>
      </c>
      <c r="M150" s="37"/>
      <c r="N150" s="212" t="s">
        <v>149</v>
      </c>
      <c r="O150" s="183" t="s">
        <v>175</v>
      </c>
      <c r="P150" s="184">
        <f>I150+J150</f>
        <v>0</v>
      </c>
      <c r="Q150" s="184">
        <f>ROUND(I150*H150,2)</f>
        <v>0</v>
      </c>
      <c r="R150" s="184">
        <f>ROUND(J150*H150,2)</f>
        <v>0</v>
      </c>
      <c r="S150" s="63"/>
      <c r="T150" s="185">
        <f>S150*H150</f>
        <v>0</v>
      </c>
      <c r="U150" s="185">
        <v>0</v>
      </c>
      <c r="V150" s="185">
        <f>U150*H150</f>
        <v>0</v>
      </c>
      <c r="W150" s="185">
        <v>0</v>
      </c>
      <c r="X150" s="186">
        <f>W150*H150</f>
        <v>0</v>
      </c>
      <c r="Y150" s="32"/>
      <c r="Z150" s="32"/>
      <c r="AA150" s="32"/>
      <c r="AB150" s="32"/>
      <c r="AC150" s="32"/>
      <c r="AD150" s="32"/>
      <c r="AE150" s="32"/>
      <c r="AR150" s="187" t="s">
        <v>361</v>
      </c>
      <c r="AT150" s="187" t="s">
        <v>366</v>
      </c>
      <c r="AU150" s="187" t="s">
        <v>211</v>
      </c>
      <c r="AY150" s="15" t="s">
        <v>254</v>
      </c>
      <c r="BE150" s="188">
        <f>IF(O150="základní",K150,0)</f>
        <v>0</v>
      </c>
      <c r="BF150" s="188">
        <f>IF(O150="snížená",K150,0)</f>
        <v>0</v>
      </c>
      <c r="BG150" s="188">
        <f>IF(O150="zákl. přenesená",K150,0)</f>
        <v>0</v>
      </c>
      <c r="BH150" s="188">
        <f>IF(O150="sníž. přenesená",K150,0)</f>
        <v>0</v>
      </c>
      <c r="BI150" s="188">
        <f>IF(O150="nulová",K150,0)</f>
        <v>0</v>
      </c>
      <c r="BJ150" s="15" t="s">
        <v>262</v>
      </c>
      <c r="BK150" s="188">
        <f>ROUND(P150*H150,2)</f>
        <v>0</v>
      </c>
      <c r="BL150" s="15" t="s">
        <v>361</v>
      </c>
      <c r="BM150" s="187" t="s">
        <v>468</v>
      </c>
    </row>
    <row r="151" spans="1:65" s="1" customFormat="1" ht="39">
      <c r="A151" s="32"/>
      <c r="B151" s="33"/>
      <c r="C151" s="34"/>
      <c r="D151" s="189" t="s">
        <v>462</v>
      </c>
      <c r="E151" s="34"/>
      <c r="F151" s="190" t="s">
        <v>469</v>
      </c>
      <c r="G151" s="34"/>
      <c r="H151" s="34"/>
      <c r="I151" s="191"/>
      <c r="J151" s="191"/>
      <c r="K151" s="34"/>
      <c r="L151" s="34"/>
      <c r="M151" s="37"/>
      <c r="N151" s="192"/>
      <c r="O151" s="193"/>
      <c r="P151" s="63"/>
      <c r="Q151" s="63"/>
      <c r="R151" s="63"/>
      <c r="S151" s="63"/>
      <c r="T151" s="63"/>
      <c r="U151" s="63"/>
      <c r="V151" s="63"/>
      <c r="W151" s="63"/>
      <c r="X151" s="64"/>
      <c r="Y151" s="32"/>
      <c r="Z151" s="32"/>
      <c r="AA151" s="32"/>
      <c r="AB151" s="32"/>
      <c r="AC151" s="32"/>
      <c r="AD151" s="32"/>
      <c r="AE151" s="32"/>
      <c r="AT151" s="15" t="s">
        <v>462</v>
      </c>
      <c r="AU151" s="15" t="s">
        <v>211</v>
      </c>
    </row>
    <row r="152" spans="1:65" s="12" customFormat="1">
      <c r="B152" s="194"/>
      <c r="C152" s="195"/>
      <c r="D152" s="189" t="s">
        <v>282</v>
      </c>
      <c r="E152" s="196" t="s">
        <v>149</v>
      </c>
      <c r="F152" s="197" t="s">
        <v>470</v>
      </c>
      <c r="G152" s="195"/>
      <c r="H152" s="198">
        <v>63.26</v>
      </c>
      <c r="I152" s="199"/>
      <c r="J152" s="199"/>
      <c r="K152" s="195"/>
      <c r="L152" s="195"/>
      <c r="M152" s="200"/>
      <c r="N152" s="201"/>
      <c r="O152" s="202"/>
      <c r="P152" s="202"/>
      <c r="Q152" s="202"/>
      <c r="R152" s="202"/>
      <c r="S152" s="202"/>
      <c r="T152" s="202"/>
      <c r="U152" s="202"/>
      <c r="V152" s="202"/>
      <c r="W152" s="202"/>
      <c r="X152" s="203"/>
      <c r="AT152" s="204" t="s">
        <v>282</v>
      </c>
      <c r="AU152" s="204" t="s">
        <v>211</v>
      </c>
      <c r="AV152" s="12" t="s">
        <v>213</v>
      </c>
      <c r="AW152" s="12" t="s">
        <v>132</v>
      </c>
      <c r="AX152" s="12" t="s">
        <v>211</v>
      </c>
      <c r="AY152" s="204" t="s">
        <v>254</v>
      </c>
    </row>
    <row r="153" spans="1:65" s="1" customFormat="1" ht="37.9" customHeight="1">
      <c r="A153" s="32"/>
      <c r="B153" s="33"/>
      <c r="C153" s="205" t="s">
        <v>471</v>
      </c>
      <c r="D153" s="205" t="s">
        <v>366</v>
      </c>
      <c r="E153" s="206" t="s">
        <v>472</v>
      </c>
      <c r="F153" s="207" t="s">
        <v>473</v>
      </c>
      <c r="G153" s="208" t="s">
        <v>287</v>
      </c>
      <c r="H153" s="209">
        <v>4</v>
      </c>
      <c r="I153" s="210"/>
      <c r="J153" s="210"/>
      <c r="K153" s="211">
        <f>ROUND(P153*H153,2)</f>
        <v>0</v>
      </c>
      <c r="L153" s="207" t="s">
        <v>260</v>
      </c>
      <c r="M153" s="37"/>
      <c r="N153" s="212" t="s">
        <v>149</v>
      </c>
      <c r="O153" s="183" t="s">
        <v>175</v>
      </c>
      <c r="P153" s="184">
        <f>I153+J153</f>
        <v>0</v>
      </c>
      <c r="Q153" s="184">
        <f>ROUND(I153*H153,2)</f>
        <v>0</v>
      </c>
      <c r="R153" s="184">
        <f>ROUND(J153*H153,2)</f>
        <v>0</v>
      </c>
      <c r="S153" s="63"/>
      <c r="T153" s="185">
        <f>S153*H153</f>
        <v>0</v>
      </c>
      <c r="U153" s="185">
        <v>0</v>
      </c>
      <c r="V153" s="185">
        <f>U153*H153</f>
        <v>0</v>
      </c>
      <c r="W153" s="185">
        <v>0</v>
      </c>
      <c r="X153" s="186">
        <f>W153*H153</f>
        <v>0</v>
      </c>
      <c r="Y153" s="32"/>
      <c r="Z153" s="32"/>
      <c r="AA153" s="32"/>
      <c r="AB153" s="32"/>
      <c r="AC153" s="32"/>
      <c r="AD153" s="32"/>
      <c r="AE153" s="32"/>
      <c r="AR153" s="187" t="s">
        <v>361</v>
      </c>
      <c r="AT153" s="187" t="s">
        <v>366</v>
      </c>
      <c r="AU153" s="187" t="s">
        <v>211</v>
      </c>
      <c r="AY153" s="15" t="s">
        <v>254</v>
      </c>
      <c r="BE153" s="188">
        <f>IF(O153="základní",K153,0)</f>
        <v>0</v>
      </c>
      <c r="BF153" s="188">
        <f>IF(O153="snížená",K153,0)</f>
        <v>0</v>
      </c>
      <c r="BG153" s="188">
        <f>IF(O153="zákl. přenesená",K153,0)</f>
        <v>0</v>
      </c>
      <c r="BH153" s="188">
        <f>IF(O153="sníž. přenesená",K153,0)</f>
        <v>0</v>
      </c>
      <c r="BI153" s="188">
        <f>IF(O153="nulová",K153,0)</f>
        <v>0</v>
      </c>
      <c r="BJ153" s="15" t="s">
        <v>262</v>
      </c>
      <c r="BK153" s="188">
        <f>ROUND(P153*H153,2)</f>
        <v>0</v>
      </c>
      <c r="BL153" s="15" t="s">
        <v>361</v>
      </c>
      <c r="BM153" s="187" t="s">
        <v>474</v>
      </c>
    </row>
    <row r="154" spans="1:65" s="1" customFormat="1" ht="29.25">
      <c r="A154" s="32"/>
      <c r="B154" s="33"/>
      <c r="C154" s="34"/>
      <c r="D154" s="189" t="s">
        <v>462</v>
      </c>
      <c r="E154" s="34"/>
      <c r="F154" s="190" t="s">
        <v>475</v>
      </c>
      <c r="G154" s="34"/>
      <c r="H154" s="34"/>
      <c r="I154" s="191"/>
      <c r="J154" s="191"/>
      <c r="K154" s="34"/>
      <c r="L154" s="34"/>
      <c r="M154" s="37"/>
      <c r="N154" s="192"/>
      <c r="O154" s="193"/>
      <c r="P154" s="63"/>
      <c r="Q154" s="63"/>
      <c r="R154" s="63"/>
      <c r="S154" s="63"/>
      <c r="T154" s="63"/>
      <c r="U154" s="63"/>
      <c r="V154" s="63"/>
      <c r="W154" s="63"/>
      <c r="X154" s="64"/>
      <c r="Y154" s="32"/>
      <c r="Z154" s="32"/>
      <c r="AA154" s="32"/>
      <c r="AB154" s="32"/>
      <c r="AC154" s="32"/>
      <c r="AD154" s="32"/>
      <c r="AE154" s="32"/>
      <c r="AT154" s="15" t="s">
        <v>462</v>
      </c>
      <c r="AU154" s="15" t="s">
        <v>211</v>
      </c>
    </row>
    <row r="155" spans="1:65" s="1" customFormat="1" ht="49.15" customHeight="1">
      <c r="A155" s="32"/>
      <c r="B155" s="33"/>
      <c r="C155" s="205" t="s">
        <v>476</v>
      </c>
      <c r="D155" s="205" t="s">
        <v>366</v>
      </c>
      <c r="E155" s="206" t="s">
        <v>477</v>
      </c>
      <c r="F155" s="207" t="s">
        <v>478</v>
      </c>
      <c r="G155" s="208" t="s">
        <v>460</v>
      </c>
      <c r="H155" s="209">
        <v>45</v>
      </c>
      <c r="I155" s="210"/>
      <c r="J155" s="210"/>
      <c r="K155" s="211">
        <f>ROUND(P155*H155,2)</f>
        <v>0</v>
      </c>
      <c r="L155" s="207" t="s">
        <v>260</v>
      </c>
      <c r="M155" s="37"/>
      <c r="N155" s="212" t="s">
        <v>149</v>
      </c>
      <c r="O155" s="183" t="s">
        <v>175</v>
      </c>
      <c r="P155" s="184">
        <f>I155+J155</f>
        <v>0</v>
      </c>
      <c r="Q155" s="184">
        <f>ROUND(I155*H155,2)</f>
        <v>0</v>
      </c>
      <c r="R155" s="184">
        <f>ROUND(J155*H155,2)</f>
        <v>0</v>
      </c>
      <c r="S155" s="63"/>
      <c r="T155" s="185">
        <f>S155*H155</f>
        <v>0</v>
      </c>
      <c r="U155" s="185">
        <v>0</v>
      </c>
      <c r="V155" s="185">
        <f>U155*H155</f>
        <v>0</v>
      </c>
      <c r="W155" s="185">
        <v>0</v>
      </c>
      <c r="X155" s="186">
        <f>W155*H155</f>
        <v>0</v>
      </c>
      <c r="Y155" s="32"/>
      <c r="Z155" s="32"/>
      <c r="AA155" s="32"/>
      <c r="AB155" s="32"/>
      <c r="AC155" s="32"/>
      <c r="AD155" s="32"/>
      <c r="AE155" s="32"/>
      <c r="AR155" s="187" t="s">
        <v>361</v>
      </c>
      <c r="AT155" s="187" t="s">
        <v>366</v>
      </c>
      <c r="AU155" s="187" t="s">
        <v>211</v>
      </c>
      <c r="AY155" s="15" t="s">
        <v>254</v>
      </c>
      <c r="BE155" s="188">
        <f>IF(O155="základní",K155,0)</f>
        <v>0</v>
      </c>
      <c r="BF155" s="188">
        <f>IF(O155="snížená",K155,0)</f>
        <v>0</v>
      </c>
      <c r="BG155" s="188">
        <f>IF(O155="zákl. přenesená",K155,0)</f>
        <v>0</v>
      </c>
      <c r="BH155" s="188">
        <f>IF(O155="sníž. přenesená",K155,0)</f>
        <v>0</v>
      </c>
      <c r="BI155" s="188">
        <f>IF(O155="nulová",K155,0)</f>
        <v>0</v>
      </c>
      <c r="BJ155" s="15" t="s">
        <v>262</v>
      </c>
      <c r="BK155" s="188">
        <f>ROUND(P155*H155,2)</f>
        <v>0</v>
      </c>
      <c r="BL155" s="15" t="s">
        <v>361</v>
      </c>
      <c r="BM155" s="187" t="s">
        <v>479</v>
      </c>
    </row>
    <row r="156" spans="1:65" s="1" customFormat="1" ht="39">
      <c r="A156" s="32"/>
      <c r="B156" s="33"/>
      <c r="C156" s="34"/>
      <c r="D156" s="189" t="s">
        <v>462</v>
      </c>
      <c r="E156" s="34"/>
      <c r="F156" s="190" t="s">
        <v>480</v>
      </c>
      <c r="G156" s="34"/>
      <c r="H156" s="34"/>
      <c r="I156" s="191"/>
      <c r="J156" s="191"/>
      <c r="K156" s="34"/>
      <c r="L156" s="34"/>
      <c r="M156" s="37"/>
      <c r="N156" s="192"/>
      <c r="O156" s="193"/>
      <c r="P156" s="63"/>
      <c r="Q156" s="63"/>
      <c r="R156" s="63"/>
      <c r="S156" s="63"/>
      <c r="T156" s="63"/>
      <c r="U156" s="63"/>
      <c r="V156" s="63"/>
      <c r="W156" s="63"/>
      <c r="X156" s="64"/>
      <c r="Y156" s="32"/>
      <c r="Z156" s="32"/>
      <c r="AA156" s="32"/>
      <c r="AB156" s="32"/>
      <c r="AC156" s="32"/>
      <c r="AD156" s="32"/>
      <c r="AE156" s="32"/>
      <c r="AT156" s="15" t="s">
        <v>462</v>
      </c>
      <c r="AU156" s="15" t="s">
        <v>211</v>
      </c>
    </row>
    <row r="157" spans="1:65" s="1" customFormat="1" ht="19.5">
      <c r="A157" s="32"/>
      <c r="B157" s="33"/>
      <c r="C157" s="34"/>
      <c r="D157" s="189" t="s">
        <v>267</v>
      </c>
      <c r="E157" s="34"/>
      <c r="F157" s="190" t="s">
        <v>481</v>
      </c>
      <c r="G157" s="34"/>
      <c r="H157" s="34"/>
      <c r="I157" s="191"/>
      <c r="J157" s="191"/>
      <c r="K157" s="34"/>
      <c r="L157" s="34"/>
      <c r="M157" s="37"/>
      <c r="N157" s="192"/>
      <c r="O157" s="193"/>
      <c r="P157" s="63"/>
      <c r="Q157" s="63"/>
      <c r="R157" s="63"/>
      <c r="S157" s="63"/>
      <c r="T157" s="63"/>
      <c r="U157" s="63"/>
      <c r="V157" s="63"/>
      <c r="W157" s="63"/>
      <c r="X157" s="64"/>
      <c r="Y157" s="32"/>
      <c r="Z157" s="32"/>
      <c r="AA157" s="32"/>
      <c r="AB157" s="32"/>
      <c r="AC157" s="32"/>
      <c r="AD157" s="32"/>
      <c r="AE157" s="32"/>
      <c r="AT157" s="15" t="s">
        <v>267</v>
      </c>
      <c r="AU157" s="15" t="s">
        <v>211</v>
      </c>
    </row>
    <row r="158" spans="1:65" s="1" customFormat="1" ht="49.15" customHeight="1">
      <c r="A158" s="32"/>
      <c r="B158" s="33"/>
      <c r="C158" s="205" t="s">
        <v>482</v>
      </c>
      <c r="D158" s="205" t="s">
        <v>366</v>
      </c>
      <c r="E158" s="206" t="s">
        <v>477</v>
      </c>
      <c r="F158" s="207" t="s">
        <v>478</v>
      </c>
      <c r="G158" s="208" t="s">
        <v>460</v>
      </c>
      <c r="H158" s="209">
        <v>18.260000000000002</v>
      </c>
      <c r="I158" s="210"/>
      <c r="J158" s="210"/>
      <c r="K158" s="211">
        <f>ROUND(P158*H158,2)</f>
        <v>0</v>
      </c>
      <c r="L158" s="207" t="s">
        <v>260</v>
      </c>
      <c r="M158" s="37"/>
      <c r="N158" s="212" t="s">
        <v>149</v>
      </c>
      <c r="O158" s="183" t="s">
        <v>175</v>
      </c>
      <c r="P158" s="184">
        <f>I158+J158</f>
        <v>0</v>
      </c>
      <c r="Q158" s="184">
        <f>ROUND(I158*H158,2)</f>
        <v>0</v>
      </c>
      <c r="R158" s="184">
        <f>ROUND(J158*H158,2)</f>
        <v>0</v>
      </c>
      <c r="S158" s="63"/>
      <c r="T158" s="185">
        <f>S158*H158</f>
        <v>0</v>
      </c>
      <c r="U158" s="185">
        <v>0</v>
      </c>
      <c r="V158" s="185">
        <f>U158*H158</f>
        <v>0</v>
      </c>
      <c r="W158" s="185">
        <v>0</v>
      </c>
      <c r="X158" s="186">
        <f>W158*H158</f>
        <v>0</v>
      </c>
      <c r="Y158" s="32"/>
      <c r="Z158" s="32"/>
      <c r="AA158" s="32"/>
      <c r="AB158" s="32"/>
      <c r="AC158" s="32"/>
      <c r="AD158" s="32"/>
      <c r="AE158" s="32"/>
      <c r="AR158" s="187" t="s">
        <v>361</v>
      </c>
      <c r="AT158" s="187" t="s">
        <v>366</v>
      </c>
      <c r="AU158" s="187" t="s">
        <v>211</v>
      </c>
      <c r="AY158" s="15" t="s">
        <v>254</v>
      </c>
      <c r="BE158" s="188">
        <f>IF(O158="základní",K158,0)</f>
        <v>0</v>
      </c>
      <c r="BF158" s="188">
        <f>IF(O158="snížená",K158,0)</f>
        <v>0</v>
      </c>
      <c r="BG158" s="188">
        <f>IF(O158="zákl. přenesená",K158,0)</f>
        <v>0</v>
      </c>
      <c r="BH158" s="188">
        <f>IF(O158="sníž. přenesená",K158,0)</f>
        <v>0</v>
      </c>
      <c r="BI158" s="188">
        <f>IF(O158="nulová",K158,0)</f>
        <v>0</v>
      </c>
      <c r="BJ158" s="15" t="s">
        <v>262</v>
      </c>
      <c r="BK158" s="188">
        <f>ROUND(P158*H158,2)</f>
        <v>0</v>
      </c>
      <c r="BL158" s="15" t="s">
        <v>361</v>
      </c>
      <c r="BM158" s="187" t="s">
        <v>483</v>
      </c>
    </row>
    <row r="159" spans="1:65" s="1" customFormat="1" ht="39">
      <c r="A159" s="32"/>
      <c r="B159" s="33"/>
      <c r="C159" s="34"/>
      <c r="D159" s="189" t="s">
        <v>462</v>
      </c>
      <c r="E159" s="34"/>
      <c r="F159" s="190" t="s">
        <v>480</v>
      </c>
      <c r="G159" s="34"/>
      <c r="H159" s="34"/>
      <c r="I159" s="191"/>
      <c r="J159" s="191"/>
      <c r="K159" s="34"/>
      <c r="L159" s="34"/>
      <c r="M159" s="37"/>
      <c r="N159" s="192"/>
      <c r="O159" s="193"/>
      <c r="P159" s="63"/>
      <c r="Q159" s="63"/>
      <c r="R159" s="63"/>
      <c r="S159" s="63"/>
      <c r="T159" s="63"/>
      <c r="U159" s="63"/>
      <c r="V159" s="63"/>
      <c r="W159" s="63"/>
      <c r="X159" s="64"/>
      <c r="Y159" s="32"/>
      <c r="Z159" s="32"/>
      <c r="AA159" s="32"/>
      <c r="AB159" s="32"/>
      <c r="AC159" s="32"/>
      <c r="AD159" s="32"/>
      <c r="AE159" s="32"/>
      <c r="AT159" s="15" t="s">
        <v>462</v>
      </c>
      <c r="AU159" s="15" t="s">
        <v>211</v>
      </c>
    </row>
    <row r="160" spans="1:65" s="1" customFormat="1" ht="19.5">
      <c r="A160" s="32"/>
      <c r="B160" s="33"/>
      <c r="C160" s="34"/>
      <c r="D160" s="189" t="s">
        <v>267</v>
      </c>
      <c r="E160" s="34"/>
      <c r="F160" s="190" t="s">
        <v>484</v>
      </c>
      <c r="G160" s="34"/>
      <c r="H160" s="34"/>
      <c r="I160" s="191"/>
      <c r="J160" s="191"/>
      <c r="K160" s="34"/>
      <c r="L160" s="34"/>
      <c r="M160" s="37"/>
      <c r="N160" s="192"/>
      <c r="O160" s="193"/>
      <c r="P160" s="63"/>
      <c r="Q160" s="63"/>
      <c r="R160" s="63"/>
      <c r="S160" s="63"/>
      <c r="T160" s="63"/>
      <c r="U160" s="63"/>
      <c r="V160" s="63"/>
      <c r="W160" s="63"/>
      <c r="X160" s="64"/>
      <c r="Y160" s="32"/>
      <c r="Z160" s="32"/>
      <c r="AA160" s="32"/>
      <c r="AB160" s="32"/>
      <c r="AC160" s="32"/>
      <c r="AD160" s="32"/>
      <c r="AE160" s="32"/>
      <c r="AT160" s="15" t="s">
        <v>267</v>
      </c>
      <c r="AU160" s="15" t="s">
        <v>211</v>
      </c>
    </row>
    <row r="161" spans="1:65" s="1" customFormat="1" ht="114.95" customHeight="1">
      <c r="A161" s="32"/>
      <c r="B161" s="33"/>
      <c r="C161" s="205" t="s">
        <v>485</v>
      </c>
      <c r="D161" s="205" t="s">
        <v>366</v>
      </c>
      <c r="E161" s="206" t="s">
        <v>486</v>
      </c>
      <c r="F161" s="207" t="s">
        <v>487</v>
      </c>
      <c r="G161" s="208" t="s">
        <v>287</v>
      </c>
      <c r="H161" s="209">
        <v>8</v>
      </c>
      <c r="I161" s="210"/>
      <c r="J161" s="210"/>
      <c r="K161" s="211">
        <f>ROUND(P161*H161,2)</f>
        <v>0</v>
      </c>
      <c r="L161" s="207" t="s">
        <v>260</v>
      </c>
      <c r="M161" s="37"/>
      <c r="N161" s="212" t="s">
        <v>149</v>
      </c>
      <c r="O161" s="183" t="s">
        <v>175</v>
      </c>
      <c r="P161" s="184">
        <f>I161+J161</f>
        <v>0</v>
      </c>
      <c r="Q161" s="184">
        <f>ROUND(I161*H161,2)</f>
        <v>0</v>
      </c>
      <c r="R161" s="184">
        <f>ROUND(J161*H161,2)</f>
        <v>0</v>
      </c>
      <c r="S161" s="63"/>
      <c r="T161" s="185">
        <f>S161*H161</f>
        <v>0</v>
      </c>
      <c r="U161" s="185">
        <v>0</v>
      </c>
      <c r="V161" s="185">
        <f>U161*H161</f>
        <v>0</v>
      </c>
      <c r="W161" s="185">
        <v>0</v>
      </c>
      <c r="X161" s="186">
        <f>W161*H161</f>
        <v>0</v>
      </c>
      <c r="Y161" s="32"/>
      <c r="Z161" s="32"/>
      <c r="AA161" s="32"/>
      <c r="AB161" s="32"/>
      <c r="AC161" s="32"/>
      <c r="AD161" s="32"/>
      <c r="AE161" s="32"/>
      <c r="AR161" s="187" t="s">
        <v>361</v>
      </c>
      <c r="AT161" s="187" t="s">
        <v>366</v>
      </c>
      <c r="AU161" s="187" t="s">
        <v>211</v>
      </c>
      <c r="AY161" s="15" t="s">
        <v>254</v>
      </c>
      <c r="BE161" s="188">
        <f>IF(O161="základní",K161,0)</f>
        <v>0</v>
      </c>
      <c r="BF161" s="188">
        <f>IF(O161="snížená",K161,0)</f>
        <v>0</v>
      </c>
      <c r="BG161" s="188">
        <f>IF(O161="zákl. přenesená",K161,0)</f>
        <v>0</v>
      </c>
      <c r="BH161" s="188">
        <f>IF(O161="sníž. přenesená",K161,0)</f>
        <v>0</v>
      </c>
      <c r="BI161" s="188">
        <f>IF(O161="nulová",K161,0)</f>
        <v>0</v>
      </c>
      <c r="BJ161" s="15" t="s">
        <v>262</v>
      </c>
      <c r="BK161" s="188">
        <f>ROUND(P161*H161,2)</f>
        <v>0</v>
      </c>
      <c r="BL161" s="15" t="s">
        <v>361</v>
      </c>
      <c r="BM161" s="187" t="s">
        <v>488</v>
      </c>
    </row>
    <row r="162" spans="1:65" s="1" customFormat="1" ht="68.25">
      <c r="A162" s="32"/>
      <c r="B162" s="33"/>
      <c r="C162" s="34"/>
      <c r="D162" s="189" t="s">
        <v>462</v>
      </c>
      <c r="E162" s="34"/>
      <c r="F162" s="190" t="s">
        <v>463</v>
      </c>
      <c r="G162" s="34"/>
      <c r="H162" s="34"/>
      <c r="I162" s="191"/>
      <c r="J162" s="191"/>
      <c r="K162" s="34"/>
      <c r="L162" s="34"/>
      <c r="M162" s="37"/>
      <c r="N162" s="192"/>
      <c r="O162" s="193"/>
      <c r="P162" s="63"/>
      <c r="Q162" s="63"/>
      <c r="R162" s="63"/>
      <c r="S162" s="63"/>
      <c r="T162" s="63"/>
      <c r="U162" s="63"/>
      <c r="V162" s="63"/>
      <c r="W162" s="63"/>
      <c r="X162" s="64"/>
      <c r="Y162" s="32"/>
      <c r="Z162" s="32"/>
      <c r="AA162" s="32"/>
      <c r="AB162" s="32"/>
      <c r="AC162" s="32"/>
      <c r="AD162" s="32"/>
      <c r="AE162" s="32"/>
      <c r="AT162" s="15" t="s">
        <v>462</v>
      </c>
      <c r="AU162" s="15" t="s">
        <v>211</v>
      </c>
    </row>
    <row r="163" spans="1:65" s="1" customFormat="1" ht="49.15" customHeight="1">
      <c r="A163" s="32"/>
      <c r="B163" s="33"/>
      <c r="C163" s="205" t="s">
        <v>489</v>
      </c>
      <c r="D163" s="205" t="s">
        <v>366</v>
      </c>
      <c r="E163" s="206" t="s">
        <v>490</v>
      </c>
      <c r="F163" s="207" t="s">
        <v>491</v>
      </c>
      <c r="G163" s="208" t="s">
        <v>287</v>
      </c>
      <c r="H163" s="209">
        <v>1</v>
      </c>
      <c r="I163" s="210"/>
      <c r="J163" s="210"/>
      <c r="K163" s="211">
        <f>ROUND(P163*H163,2)</f>
        <v>0</v>
      </c>
      <c r="L163" s="207" t="s">
        <v>260</v>
      </c>
      <c r="M163" s="37"/>
      <c r="N163" s="212" t="s">
        <v>149</v>
      </c>
      <c r="O163" s="183" t="s">
        <v>175</v>
      </c>
      <c r="P163" s="184">
        <f>I163+J163</f>
        <v>0</v>
      </c>
      <c r="Q163" s="184">
        <f>ROUND(I163*H163,2)</f>
        <v>0</v>
      </c>
      <c r="R163" s="184">
        <f>ROUND(J163*H163,2)</f>
        <v>0</v>
      </c>
      <c r="S163" s="63"/>
      <c r="T163" s="185">
        <f>S163*H163</f>
        <v>0</v>
      </c>
      <c r="U163" s="185">
        <v>0</v>
      </c>
      <c r="V163" s="185">
        <f>U163*H163</f>
        <v>0</v>
      </c>
      <c r="W163" s="185">
        <v>0</v>
      </c>
      <c r="X163" s="186">
        <f>W163*H163</f>
        <v>0</v>
      </c>
      <c r="Y163" s="32"/>
      <c r="Z163" s="32"/>
      <c r="AA163" s="32"/>
      <c r="AB163" s="32"/>
      <c r="AC163" s="32"/>
      <c r="AD163" s="32"/>
      <c r="AE163" s="32"/>
      <c r="AR163" s="187" t="s">
        <v>361</v>
      </c>
      <c r="AT163" s="187" t="s">
        <v>366</v>
      </c>
      <c r="AU163" s="187" t="s">
        <v>211</v>
      </c>
      <c r="AY163" s="15" t="s">
        <v>254</v>
      </c>
      <c r="BE163" s="188">
        <f>IF(O163="základní",K163,0)</f>
        <v>0</v>
      </c>
      <c r="BF163" s="188">
        <f>IF(O163="snížená",K163,0)</f>
        <v>0</v>
      </c>
      <c r="BG163" s="188">
        <f>IF(O163="zákl. přenesená",K163,0)</f>
        <v>0</v>
      </c>
      <c r="BH163" s="188">
        <f>IF(O163="sníž. přenesená",K163,0)</f>
        <v>0</v>
      </c>
      <c r="BI163" s="188">
        <f>IF(O163="nulová",K163,0)</f>
        <v>0</v>
      </c>
      <c r="BJ163" s="15" t="s">
        <v>262</v>
      </c>
      <c r="BK163" s="188">
        <f>ROUND(P163*H163,2)</f>
        <v>0</v>
      </c>
      <c r="BL163" s="15" t="s">
        <v>361</v>
      </c>
      <c r="BM163" s="187" t="s">
        <v>492</v>
      </c>
    </row>
    <row r="164" spans="1:65" s="1" customFormat="1" ht="24.2" customHeight="1">
      <c r="A164" s="32"/>
      <c r="B164" s="33"/>
      <c r="C164" s="205" t="s">
        <v>493</v>
      </c>
      <c r="D164" s="205" t="s">
        <v>366</v>
      </c>
      <c r="E164" s="206" t="s">
        <v>494</v>
      </c>
      <c r="F164" s="207" t="s">
        <v>495</v>
      </c>
      <c r="G164" s="208" t="s">
        <v>287</v>
      </c>
      <c r="H164" s="209">
        <v>2</v>
      </c>
      <c r="I164" s="210"/>
      <c r="J164" s="210"/>
      <c r="K164" s="211">
        <f>ROUND(P164*H164,2)</f>
        <v>0</v>
      </c>
      <c r="L164" s="207" t="s">
        <v>260</v>
      </c>
      <c r="M164" s="37"/>
      <c r="N164" s="212" t="s">
        <v>149</v>
      </c>
      <c r="O164" s="183" t="s">
        <v>175</v>
      </c>
      <c r="P164" s="184">
        <f>I164+J164</f>
        <v>0</v>
      </c>
      <c r="Q164" s="184">
        <f>ROUND(I164*H164,2)</f>
        <v>0</v>
      </c>
      <c r="R164" s="184">
        <f>ROUND(J164*H164,2)</f>
        <v>0</v>
      </c>
      <c r="S164" s="63"/>
      <c r="T164" s="185">
        <f>S164*H164</f>
        <v>0</v>
      </c>
      <c r="U164" s="185">
        <v>0</v>
      </c>
      <c r="V164" s="185">
        <f>U164*H164</f>
        <v>0</v>
      </c>
      <c r="W164" s="185">
        <v>0</v>
      </c>
      <c r="X164" s="186">
        <f>W164*H164</f>
        <v>0</v>
      </c>
      <c r="Y164" s="32"/>
      <c r="Z164" s="32"/>
      <c r="AA164" s="32"/>
      <c r="AB164" s="32"/>
      <c r="AC164" s="32"/>
      <c r="AD164" s="32"/>
      <c r="AE164" s="32"/>
      <c r="AR164" s="187" t="s">
        <v>361</v>
      </c>
      <c r="AT164" s="187" t="s">
        <v>366</v>
      </c>
      <c r="AU164" s="187" t="s">
        <v>211</v>
      </c>
      <c r="AY164" s="15" t="s">
        <v>254</v>
      </c>
      <c r="BE164" s="188">
        <f>IF(O164="základní",K164,0)</f>
        <v>0</v>
      </c>
      <c r="BF164" s="188">
        <f>IF(O164="snížená",K164,0)</f>
        <v>0</v>
      </c>
      <c r="BG164" s="188">
        <f>IF(O164="zákl. přenesená",K164,0)</f>
        <v>0</v>
      </c>
      <c r="BH164" s="188">
        <f>IF(O164="sníž. přenesená",K164,0)</f>
        <v>0</v>
      </c>
      <c r="BI164" s="188">
        <f>IF(O164="nulová",K164,0)</f>
        <v>0</v>
      </c>
      <c r="BJ164" s="15" t="s">
        <v>262</v>
      </c>
      <c r="BK164" s="188">
        <f>ROUND(P164*H164,2)</f>
        <v>0</v>
      </c>
      <c r="BL164" s="15" t="s">
        <v>361</v>
      </c>
      <c r="BM164" s="187" t="s">
        <v>496</v>
      </c>
    </row>
    <row r="165" spans="1:65" s="1" customFormat="1" ht="24.2" customHeight="1">
      <c r="A165" s="32"/>
      <c r="B165" s="33"/>
      <c r="C165" s="205" t="s">
        <v>497</v>
      </c>
      <c r="D165" s="205" t="s">
        <v>366</v>
      </c>
      <c r="E165" s="206" t="s">
        <v>498</v>
      </c>
      <c r="F165" s="207" t="s">
        <v>499</v>
      </c>
      <c r="G165" s="208" t="s">
        <v>287</v>
      </c>
      <c r="H165" s="209">
        <v>8</v>
      </c>
      <c r="I165" s="210"/>
      <c r="J165" s="210"/>
      <c r="K165" s="211">
        <f>ROUND(P165*H165,2)</f>
        <v>0</v>
      </c>
      <c r="L165" s="207" t="s">
        <v>260</v>
      </c>
      <c r="M165" s="37"/>
      <c r="N165" s="212" t="s">
        <v>149</v>
      </c>
      <c r="O165" s="183" t="s">
        <v>175</v>
      </c>
      <c r="P165" s="184">
        <f>I165+J165</f>
        <v>0</v>
      </c>
      <c r="Q165" s="184">
        <f>ROUND(I165*H165,2)</f>
        <v>0</v>
      </c>
      <c r="R165" s="184">
        <f>ROUND(J165*H165,2)</f>
        <v>0</v>
      </c>
      <c r="S165" s="63"/>
      <c r="T165" s="185">
        <f>S165*H165</f>
        <v>0</v>
      </c>
      <c r="U165" s="185">
        <v>0</v>
      </c>
      <c r="V165" s="185">
        <f>U165*H165</f>
        <v>0</v>
      </c>
      <c r="W165" s="185">
        <v>0</v>
      </c>
      <c r="X165" s="186">
        <f>W165*H165</f>
        <v>0</v>
      </c>
      <c r="Y165" s="32"/>
      <c r="Z165" s="32"/>
      <c r="AA165" s="32"/>
      <c r="AB165" s="32"/>
      <c r="AC165" s="32"/>
      <c r="AD165" s="32"/>
      <c r="AE165" s="32"/>
      <c r="AR165" s="187" t="s">
        <v>361</v>
      </c>
      <c r="AT165" s="187" t="s">
        <v>366</v>
      </c>
      <c r="AU165" s="187" t="s">
        <v>211</v>
      </c>
      <c r="AY165" s="15" t="s">
        <v>254</v>
      </c>
      <c r="BE165" s="188">
        <f>IF(O165="základní",K165,0)</f>
        <v>0</v>
      </c>
      <c r="BF165" s="188">
        <f>IF(O165="snížená",K165,0)</f>
        <v>0</v>
      </c>
      <c r="BG165" s="188">
        <f>IF(O165="zákl. přenesená",K165,0)</f>
        <v>0</v>
      </c>
      <c r="BH165" s="188">
        <f>IF(O165="sníž. přenesená",K165,0)</f>
        <v>0</v>
      </c>
      <c r="BI165" s="188">
        <f>IF(O165="nulová",K165,0)</f>
        <v>0</v>
      </c>
      <c r="BJ165" s="15" t="s">
        <v>262</v>
      </c>
      <c r="BK165" s="188">
        <f>ROUND(P165*H165,2)</f>
        <v>0</v>
      </c>
      <c r="BL165" s="15" t="s">
        <v>361</v>
      </c>
      <c r="BM165" s="187" t="s">
        <v>500</v>
      </c>
    </row>
    <row r="166" spans="1:65" s="1" customFormat="1" ht="62.65" customHeight="1">
      <c r="A166" s="32"/>
      <c r="B166" s="33"/>
      <c r="C166" s="205" t="s">
        <v>501</v>
      </c>
      <c r="D166" s="205" t="s">
        <v>366</v>
      </c>
      <c r="E166" s="206" t="s">
        <v>502</v>
      </c>
      <c r="F166" s="207" t="s">
        <v>503</v>
      </c>
      <c r="G166" s="208" t="s">
        <v>287</v>
      </c>
      <c r="H166" s="209">
        <v>1</v>
      </c>
      <c r="I166" s="210"/>
      <c r="J166" s="210"/>
      <c r="K166" s="211">
        <f>ROUND(P166*H166,2)</f>
        <v>0</v>
      </c>
      <c r="L166" s="207" t="s">
        <v>260</v>
      </c>
      <c r="M166" s="37"/>
      <c r="N166" s="212" t="s">
        <v>149</v>
      </c>
      <c r="O166" s="183" t="s">
        <v>175</v>
      </c>
      <c r="P166" s="184">
        <f>I166+J166</f>
        <v>0</v>
      </c>
      <c r="Q166" s="184">
        <f>ROUND(I166*H166,2)</f>
        <v>0</v>
      </c>
      <c r="R166" s="184">
        <f>ROUND(J166*H166,2)</f>
        <v>0</v>
      </c>
      <c r="S166" s="63"/>
      <c r="T166" s="185">
        <f>S166*H166</f>
        <v>0</v>
      </c>
      <c r="U166" s="185">
        <v>0</v>
      </c>
      <c r="V166" s="185">
        <f>U166*H166</f>
        <v>0</v>
      </c>
      <c r="W166" s="185">
        <v>0</v>
      </c>
      <c r="X166" s="186">
        <f>W166*H166</f>
        <v>0</v>
      </c>
      <c r="Y166" s="32"/>
      <c r="Z166" s="32"/>
      <c r="AA166" s="32"/>
      <c r="AB166" s="32"/>
      <c r="AC166" s="32"/>
      <c r="AD166" s="32"/>
      <c r="AE166" s="32"/>
      <c r="AR166" s="187" t="s">
        <v>361</v>
      </c>
      <c r="AT166" s="187" t="s">
        <v>366</v>
      </c>
      <c r="AU166" s="187" t="s">
        <v>211</v>
      </c>
      <c r="AY166" s="15" t="s">
        <v>254</v>
      </c>
      <c r="BE166" s="188">
        <f>IF(O166="základní",K166,0)</f>
        <v>0</v>
      </c>
      <c r="BF166" s="188">
        <f>IF(O166="snížená",K166,0)</f>
        <v>0</v>
      </c>
      <c r="BG166" s="188">
        <f>IF(O166="zákl. přenesená",K166,0)</f>
        <v>0</v>
      </c>
      <c r="BH166" s="188">
        <f>IF(O166="sníž. přenesená",K166,0)</f>
        <v>0</v>
      </c>
      <c r="BI166" s="188">
        <f>IF(O166="nulová",K166,0)</f>
        <v>0</v>
      </c>
      <c r="BJ166" s="15" t="s">
        <v>262</v>
      </c>
      <c r="BK166" s="188">
        <f>ROUND(P166*H166,2)</f>
        <v>0</v>
      </c>
      <c r="BL166" s="15" t="s">
        <v>361</v>
      </c>
      <c r="BM166" s="187" t="s">
        <v>504</v>
      </c>
    </row>
    <row r="167" spans="1:65" s="1" customFormat="1" ht="24.2" customHeight="1">
      <c r="A167" s="32"/>
      <c r="B167" s="33"/>
      <c r="C167" s="205" t="s">
        <v>505</v>
      </c>
      <c r="D167" s="205" t="s">
        <v>366</v>
      </c>
      <c r="E167" s="206" t="s">
        <v>506</v>
      </c>
      <c r="F167" s="207" t="s">
        <v>507</v>
      </c>
      <c r="G167" s="208" t="s">
        <v>287</v>
      </c>
      <c r="H167" s="209">
        <v>1</v>
      </c>
      <c r="I167" s="210"/>
      <c r="J167" s="210"/>
      <c r="K167" s="211">
        <f>ROUND(P167*H167,2)</f>
        <v>0</v>
      </c>
      <c r="L167" s="207" t="s">
        <v>260</v>
      </c>
      <c r="M167" s="37"/>
      <c r="N167" s="213" t="s">
        <v>149</v>
      </c>
      <c r="O167" s="214" t="s">
        <v>175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216"/>
      <c r="T167" s="217">
        <f>S167*H167</f>
        <v>0</v>
      </c>
      <c r="U167" s="217">
        <v>0</v>
      </c>
      <c r="V167" s="217">
        <f>U167*H167</f>
        <v>0</v>
      </c>
      <c r="W167" s="217">
        <v>0</v>
      </c>
      <c r="X167" s="218">
        <f>W167*H167</f>
        <v>0</v>
      </c>
      <c r="Y167" s="32"/>
      <c r="Z167" s="32"/>
      <c r="AA167" s="32"/>
      <c r="AB167" s="32"/>
      <c r="AC167" s="32"/>
      <c r="AD167" s="32"/>
      <c r="AE167" s="32"/>
      <c r="AR167" s="187" t="s">
        <v>361</v>
      </c>
      <c r="AT167" s="187" t="s">
        <v>366</v>
      </c>
      <c r="AU167" s="187" t="s">
        <v>211</v>
      </c>
      <c r="AY167" s="15" t="s">
        <v>254</v>
      </c>
      <c r="BE167" s="188">
        <f>IF(O167="základní",K167,0)</f>
        <v>0</v>
      </c>
      <c r="BF167" s="188">
        <f>IF(O167="snížená",K167,0)</f>
        <v>0</v>
      </c>
      <c r="BG167" s="188">
        <f>IF(O167="zákl. přenesená",K167,0)</f>
        <v>0</v>
      </c>
      <c r="BH167" s="188">
        <f>IF(O167="sníž. přenesená",K167,0)</f>
        <v>0</v>
      </c>
      <c r="BI167" s="188">
        <f>IF(O167="nulová",K167,0)</f>
        <v>0</v>
      </c>
      <c r="BJ167" s="15" t="s">
        <v>262</v>
      </c>
      <c r="BK167" s="188">
        <f>ROUND(P167*H167,2)</f>
        <v>0</v>
      </c>
      <c r="BL167" s="15" t="s">
        <v>361</v>
      </c>
      <c r="BM167" s="187" t="s">
        <v>508</v>
      </c>
    </row>
    <row r="168" spans="1:65" s="1" customFormat="1" ht="6.95" customHeight="1">
      <c r="A168" s="32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37"/>
      <c r="N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</row>
  </sheetData>
  <sheetProtection sheet="1" objects="1" scenarios="1" formatColumns="0" formatRows="0" autoFilter="0"/>
  <autoFilter ref="C83:L167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honeticPr fontId="0" type="noConversion"/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topLeftCell="A79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1.5" customWidth="1"/>
    <col min="9" max="11" width="20.1640625" customWidth="1"/>
    <col min="12" max="12" width="15.5" customWidth="1"/>
    <col min="14" max="14" width="10.83203125" hidden="1" customWidth="1"/>
    <col min="15" max="15" width="9.33203125" hidden="1" customWidth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216</v>
      </c>
    </row>
    <row r="3" spans="1:46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213</v>
      </c>
    </row>
    <row r="4" spans="1:46" ht="24.95" customHeight="1">
      <c r="B4" s="18"/>
      <c r="D4" s="102" t="s">
        <v>221</v>
      </c>
      <c r="M4" s="18"/>
      <c r="N4" s="103" t="s">
        <v>138</v>
      </c>
      <c r="AT4" s="15" t="s">
        <v>132</v>
      </c>
    </row>
    <row r="5" spans="1:46" ht="6.95" customHeight="1">
      <c r="B5" s="18"/>
      <c r="M5" s="18"/>
    </row>
    <row r="6" spans="1:46" ht="12" customHeight="1">
      <c r="B6" s="18"/>
      <c r="D6" s="104" t="s">
        <v>144</v>
      </c>
      <c r="M6" s="18"/>
    </row>
    <row r="7" spans="1:46" ht="16.5" customHeight="1">
      <c r="B7" s="18"/>
      <c r="E7" s="347" t="str">
        <f>'Rekapitulace stavby'!K6</f>
        <v>Oprava osvětlení Drahanovice</v>
      </c>
      <c r="F7" s="348"/>
      <c r="G7" s="348"/>
      <c r="H7" s="348"/>
      <c r="M7" s="18"/>
    </row>
    <row r="8" spans="1:46" s="1" customFormat="1" ht="12" customHeight="1">
      <c r="A8" s="32"/>
      <c r="B8" s="37"/>
      <c r="C8" s="32"/>
      <c r="D8" s="104" t="s">
        <v>222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1" customFormat="1" ht="16.5" customHeight="1">
      <c r="A9" s="32"/>
      <c r="B9" s="37"/>
      <c r="C9" s="32"/>
      <c r="D9" s="32"/>
      <c r="E9" s="349" t="s">
        <v>509</v>
      </c>
      <c r="F9" s="350"/>
      <c r="G9" s="350"/>
      <c r="H9" s="350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1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1" customFormat="1" ht="12" customHeight="1">
      <c r="A11" s="32"/>
      <c r="B11" s="37"/>
      <c r="C11" s="32"/>
      <c r="D11" s="104" t="s">
        <v>146</v>
      </c>
      <c r="E11" s="32"/>
      <c r="F11" s="106" t="s">
        <v>147</v>
      </c>
      <c r="G11" s="32"/>
      <c r="H11" s="32"/>
      <c r="I11" s="104" t="s">
        <v>148</v>
      </c>
      <c r="J11" s="106" t="s">
        <v>149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1" customFormat="1" ht="12" customHeight="1">
      <c r="A12" s="32"/>
      <c r="B12" s="37"/>
      <c r="C12" s="32"/>
      <c r="D12" s="104" t="s">
        <v>150</v>
      </c>
      <c r="E12" s="32"/>
      <c r="F12" s="106" t="s">
        <v>151</v>
      </c>
      <c r="G12" s="32"/>
      <c r="H12" s="32"/>
      <c r="I12" s="104" t="s">
        <v>152</v>
      </c>
      <c r="J12" s="107">
        <f>'Rekapitulace stavby'!AN8</f>
        <v>0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1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1" customFormat="1" ht="12" customHeight="1">
      <c r="A14" s="32"/>
      <c r="B14" s="37"/>
      <c r="C14" s="32"/>
      <c r="D14" s="104" t="s">
        <v>153</v>
      </c>
      <c r="E14" s="32"/>
      <c r="F14" s="32"/>
      <c r="G14" s="32"/>
      <c r="H14" s="32"/>
      <c r="I14" s="104" t="s">
        <v>154</v>
      </c>
      <c r="J14" s="106" t="s">
        <v>155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1" customFormat="1" ht="18" customHeight="1">
      <c r="A15" s="32"/>
      <c r="B15" s="37"/>
      <c r="C15" s="32"/>
      <c r="D15" s="32"/>
      <c r="E15" s="106" t="s">
        <v>156</v>
      </c>
      <c r="F15" s="32"/>
      <c r="G15" s="32"/>
      <c r="H15" s="32"/>
      <c r="I15" s="104" t="s">
        <v>157</v>
      </c>
      <c r="J15" s="106" t="s">
        <v>158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1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1" customFormat="1" ht="12" customHeight="1">
      <c r="A17" s="32"/>
      <c r="B17" s="37"/>
      <c r="C17" s="32"/>
      <c r="D17" s="104" t="s">
        <v>159</v>
      </c>
      <c r="E17" s="32"/>
      <c r="F17" s="32"/>
      <c r="G17" s="32"/>
      <c r="H17" s="32"/>
      <c r="I17" s="104" t="s">
        <v>154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1" customFormat="1" ht="18" customHeight="1">
      <c r="A18" s="32"/>
      <c r="B18" s="37"/>
      <c r="C18" s="32"/>
      <c r="D18" s="32"/>
      <c r="E18" s="351" t="str">
        <f>'Rekapitulace stavby'!E14</f>
        <v>Vyplň údaj</v>
      </c>
      <c r="F18" s="352"/>
      <c r="G18" s="352"/>
      <c r="H18" s="352"/>
      <c r="I18" s="104" t="s">
        <v>157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1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1" customFormat="1" ht="12" customHeight="1">
      <c r="A20" s="32"/>
      <c r="B20" s="37"/>
      <c r="C20" s="32"/>
      <c r="D20" s="104" t="s">
        <v>161</v>
      </c>
      <c r="E20" s="32"/>
      <c r="F20" s="32"/>
      <c r="G20" s="32"/>
      <c r="H20" s="32"/>
      <c r="I20" s="104" t="s">
        <v>154</v>
      </c>
      <c r="J20" s="106" t="s">
        <v>164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1" customFormat="1" ht="18" customHeight="1">
      <c r="A21" s="32"/>
      <c r="B21" s="37"/>
      <c r="C21" s="32"/>
      <c r="D21" s="32"/>
      <c r="E21" s="106" t="s">
        <v>165</v>
      </c>
      <c r="F21" s="32"/>
      <c r="G21" s="32"/>
      <c r="H21" s="32"/>
      <c r="I21" s="104" t="s">
        <v>157</v>
      </c>
      <c r="J21" s="106" t="s">
        <v>149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1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1" customFormat="1" ht="12" customHeight="1">
      <c r="A23" s="32"/>
      <c r="B23" s="37"/>
      <c r="C23" s="32"/>
      <c r="D23" s="104" t="s">
        <v>163</v>
      </c>
      <c r="E23" s="32"/>
      <c r="F23" s="32"/>
      <c r="G23" s="32"/>
      <c r="H23" s="32"/>
      <c r="I23" s="104" t="s">
        <v>154</v>
      </c>
      <c r="J23" s="106" t="s">
        <v>164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1" customFormat="1" ht="18" customHeight="1">
      <c r="A24" s="32"/>
      <c r="B24" s="37"/>
      <c r="C24" s="32"/>
      <c r="D24" s="32"/>
      <c r="E24" s="106" t="s">
        <v>165</v>
      </c>
      <c r="F24" s="32"/>
      <c r="G24" s="32"/>
      <c r="H24" s="32"/>
      <c r="I24" s="104" t="s">
        <v>157</v>
      </c>
      <c r="J24" s="106" t="s">
        <v>149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1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1" customFormat="1" ht="12" customHeight="1">
      <c r="A26" s="32"/>
      <c r="B26" s="37"/>
      <c r="C26" s="32"/>
      <c r="D26" s="104" t="s">
        <v>166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7" customFormat="1" ht="16.5" customHeight="1">
      <c r="A27" s="108"/>
      <c r="B27" s="109"/>
      <c r="C27" s="108"/>
      <c r="D27" s="108"/>
      <c r="E27" s="353" t="s">
        <v>149</v>
      </c>
      <c r="F27" s="353"/>
      <c r="G27" s="353"/>
      <c r="H27" s="353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1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1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1" customFormat="1" ht="12.75">
      <c r="A30" s="32"/>
      <c r="B30" s="37"/>
      <c r="C30" s="32"/>
      <c r="D30" s="32"/>
      <c r="E30" s="104" t="s">
        <v>224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1" customFormat="1" ht="12.75">
      <c r="A31" s="32"/>
      <c r="B31" s="37"/>
      <c r="C31" s="32"/>
      <c r="D31" s="32"/>
      <c r="E31" s="104" t="s">
        <v>225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1" customFormat="1" ht="25.35" customHeight="1">
      <c r="A32" s="32"/>
      <c r="B32" s="37"/>
      <c r="C32" s="32"/>
      <c r="D32" s="113" t="s">
        <v>168</v>
      </c>
      <c r="E32" s="32"/>
      <c r="F32" s="32"/>
      <c r="G32" s="32"/>
      <c r="H32" s="32"/>
      <c r="I32" s="32"/>
      <c r="J32" s="32"/>
      <c r="K32" s="114">
        <f>ROUND(K88,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1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1" customFormat="1" ht="14.45" customHeight="1">
      <c r="A34" s="32"/>
      <c r="B34" s="37"/>
      <c r="C34" s="32"/>
      <c r="D34" s="32"/>
      <c r="E34" s="32"/>
      <c r="F34" s="115" t="s">
        <v>170</v>
      </c>
      <c r="G34" s="32"/>
      <c r="H34" s="32"/>
      <c r="I34" s="115" t="s">
        <v>169</v>
      </c>
      <c r="J34" s="32"/>
      <c r="K34" s="115" t="s">
        <v>171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1" customFormat="1" ht="14.45" hidden="1" customHeight="1">
      <c r="A35" s="32"/>
      <c r="B35" s="37"/>
      <c r="C35" s="32"/>
      <c r="D35" s="116" t="s">
        <v>172</v>
      </c>
      <c r="E35" s="104" t="s">
        <v>173</v>
      </c>
      <c r="F35" s="112">
        <f>ROUND((SUM(BE88:BE131)),  2)</f>
        <v>0</v>
      </c>
      <c r="G35" s="32"/>
      <c r="H35" s="32"/>
      <c r="I35" s="117">
        <v>0.21</v>
      </c>
      <c r="J35" s="32"/>
      <c r="K35" s="112">
        <f>ROUND(((SUM(BE88:BE131))*I35),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1" customFormat="1" ht="14.45" hidden="1" customHeight="1">
      <c r="A36" s="32"/>
      <c r="B36" s="37"/>
      <c r="C36" s="32"/>
      <c r="D36" s="32"/>
      <c r="E36" s="104" t="s">
        <v>174</v>
      </c>
      <c r="F36" s="112">
        <f>ROUND((SUM(BF88:BF131)),  2)</f>
        <v>0</v>
      </c>
      <c r="G36" s="32"/>
      <c r="H36" s="32"/>
      <c r="I36" s="117">
        <v>0.15</v>
      </c>
      <c r="J36" s="32"/>
      <c r="K36" s="112">
        <f>ROUND(((SUM(BF88:BF131))*I36),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1" customFormat="1" ht="14.45" customHeight="1">
      <c r="A37" s="32"/>
      <c r="B37" s="37"/>
      <c r="C37" s="32"/>
      <c r="D37" s="104" t="s">
        <v>172</v>
      </c>
      <c r="E37" s="104" t="s">
        <v>175</v>
      </c>
      <c r="F37" s="112">
        <f>ROUND((SUM(BG88:BG131)),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1" customFormat="1" ht="14.45" customHeight="1">
      <c r="A38" s="32"/>
      <c r="B38" s="37"/>
      <c r="C38" s="32"/>
      <c r="D38" s="32"/>
      <c r="E38" s="104" t="s">
        <v>176</v>
      </c>
      <c r="F38" s="112">
        <f>ROUND((SUM(BH88:BH131)),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hidden="1" customHeight="1">
      <c r="A39" s="32"/>
      <c r="B39" s="37"/>
      <c r="C39" s="32"/>
      <c r="D39" s="32"/>
      <c r="E39" s="104" t="s">
        <v>177</v>
      </c>
      <c r="F39" s="112">
        <f>ROUND((SUM(BI88:BI131)),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1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25.35" customHeight="1">
      <c r="A41" s="32"/>
      <c r="B41" s="37"/>
      <c r="C41" s="118"/>
      <c r="D41" s="119" t="s">
        <v>178</v>
      </c>
      <c r="E41" s="120"/>
      <c r="F41" s="120"/>
      <c r="G41" s="121" t="s">
        <v>179</v>
      </c>
      <c r="H41" s="122" t="s">
        <v>180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1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1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1" customFormat="1" ht="24.95" customHeight="1">
      <c r="A47" s="32"/>
      <c r="B47" s="33"/>
      <c r="C47" s="21" t="s">
        <v>226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1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1" customFormat="1" ht="12" customHeight="1">
      <c r="A49" s="32"/>
      <c r="B49" s="33"/>
      <c r="C49" s="27" t="s">
        <v>144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1" customFormat="1" ht="16.5" customHeight="1">
      <c r="A50" s="32"/>
      <c r="B50" s="33"/>
      <c r="C50" s="34"/>
      <c r="D50" s="34"/>
      <c r="E50" s="345" t="str">
        <f>E7</f>
        <v>Oprava osvětlení Drahanovice</v>
      </c>
      <c r="F50" s="346"/>
      <c r="G50" s="346"/>
      <c r="H50" s="346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A51" s="32"/>
      <c r="B51" s="33"/>
      <c r="C51" s="27" t="s">
        <v>222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1" customFormat="1" ht="16.5" customHeight="1">
      <c r="A52" s="32"/>
      <c r="B52" s="33"/>
      <c r="C52" s="34"/>
      <c r="D52" s="34"/>
      <c r="E52" s="324" t="str">
        <f>E9</f>
        <v>SO02.1 - Stavební práce</v>
      </c>
      <c r="F52" s="344"/>
      <c r="G52" s="344"/>
      <c r="H52" s="344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1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1" customFormat="1" ht="12" customHeight="1">
      <c r="A54" s="32"/>
      <c r="B54" s="33"/>
      <c r="C54" s="27" t="s">
        <v>150</v>
      </c>
      <c r="D54" s="34"/>
      <c r="E54" s="34"/>
      <c r="F54" s="25" t="str">
        <f>F12</f>
        <v>Drahanovice</v>
      </c>
      <c r="G54" s="34"/>
      <c r="H54" s="34"/>
      <c r="I54" s="27" t="s">
        <v>152</v>
      </c>
      <c r="J54" s="58">
        <f>IF(J12="","",J12)</f>
        <v>0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1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1" customFormat="1" ht="40.15" customHeight="1">
      <c r="A56" s="32"/>
      <c r="B56" s="33"/>
      <c r="C56" s="27" t="s">
        <v>153</v>
      </c>
      <c r="D56" s="34"/>
      <c r="E56" s="34"/>
      <c r="F56" s="25" t="str">
        <f>E15</f>
        <v>Správa železnic, státní organizace - OŘ Olomouc</v>
      </c>
      <c r="G56" s="34"/>
      <c r="H56" s="34"/>
      <c r="I56" s="27" t="s">
        <v>161</v>
      </c>
      <c r="J56" s="30" t="str">
        <f>E21</f>
        <v>Vladimír Kamarád, U parku 72/7, Štěpánov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1" customFormat="1" ht="40.15" customHeight="1">
      <c r="A57" s="32"/>
      <c r="B57" s="33"/>
      <c r="C57" s="27" t="s">
        <v>159</v>
      </c>
      <c r="D57" s="34"/>
      <c r="E57" s="34"/>
      <c r="F57" s="25" t="str">
        <f>IF(E18="","",E18)</f>
        <v>Vyplň údaj</v>
      </c>
      <c r="G57" s="34"/>
      <c r="H57" s="34"/>
      <c r="I57" s="27" t="s">
        <v>163</v>
      </c>
      <c r="J57" s="30" t="str">
        <f>E24</f>
        <v>Vladimír Kamarád, U parku 72/7, Štěpánov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1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1" customFormat="1" ht="29.25" customHeight="1">
      <c r="A59" s="32"/>
      <c r="B59" s="33"/>
      <c r="C59" s="129" t="s">
        <v>227</v>
      </c>
      <c r="D59" s="42"/>
      <c r="E59" s="42"/>
      <c r="F59" s="42"/>
      <c r="G59" s="42"/>
      <c r="H59" s="42"/>
      <c r="I59" s="130" t="s">
        <v>228</v>
      </c>
      <c r="J59" s="130" t="s">
        <v>229</v>
      </c>
      <c r="K59" s="130" t="s">
        <v>230</v>
      </c>
      <c r="L59" s="42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1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1" customFormat="1" ht="22.9" customHeight="1">
      <c r="A61" s="32"/>
      <c r="B61" s="33"/>
      <c r="C61" s="131" t="s">
        <v>202</v>
      </c>
      <c r="D61" s="34"/>
      <c r="E61" s="34"/>
      <c r="F61" s="34"/>
      <c r="G61" s="34"/>
      <c r="H61" s="34"/>
      <c r="I61" s="75">
        <f t="shared" ref="I61:J63" si="0">Q88</f>
        <v>0</v>
      </c>
      <c r="J61" s="75">
        <f t="shared" si="0"/>
        <v>0</v>
      </c>
      <c r="K61" s="75">
        <f>K88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231</v>
      </c>
    </row>
    <row r="62" spans="1:47" s="8" customFormat="1" ht="24.95" customHeight="1">
      <c r="B62" s="132"/>
      <c r="C62" s="133"/>
      <c r="D62" s="134" t="s">
        <v>232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K89</f>
        <v>0</v>
      </c>
      <c r="L62" s="133"/>
      <c r="M62" s="137"/>
    </row>
    <row r="63" spans="1:47" s="9" customFormat="1" ht="19.899999999999999" customHeight="1">
      <c r="B63" s="138"/>
      <c r="C63" s="139"/>
      <c r="D63" s="140" t="s">
        <v>233</v>
      </c>
      <c r="E63" s="141"/>
      <c r="F63" s="141"/>
      <c r="G63" s="141"/>
      <c r="H63" s="141"/>
      <c r="I63" s="142">
        <f t="shared" si="0"/>
        <v>0</v>
      </c>
      <c r="J63" s="142">
        <f t="shared" si="0"/>
        <v>0</v>
      </c>
      <c r="K63" s="142">
        <f>K90</f>
        <v>0</v>
      </c>
      <c r="L63" s="139"/>
      <c r="M63" s="143"/>
    </row>
    <row r="64" spans="1:47" s="9" customFormat="1" ht="19.899999999999999" customHeight="1">
      <c r="B64" s="138"/>
      <c r="C64" s="139"/>
      <c r="D64" s="140" t="s">
        <v>510</v>
      </c>
      <c r="E64" s="141"/>
      <c r="F64" s="141"/>
      <c r="G64" s="141"/>
      <c r="H64" s="141"/>
      <c r="I64" s="142">
        <f>Q102</f>
        <v>0</v>
      </c>
      <c r="J64" s="142">
        <f>R102</f>
        <v>0</v>
      </c>
      <c r="K64" s="142">
        <f>K102</f>
        <v>0</v>
      </c>
      <c r="L64" s="139"/>
      <c r="M64" s="143"/>
    </row>
    <row r="65" spans="1:31" s="9" customFormat="1" ht="19.899999999999999" customHeight="1">
      <c r="B65" s="138"/>
      <c r="C65" s="139"/>
      <c r="D65" s="140" t="s">
        <v>511</v>
      </c>
      <c r="E65" s="141"/>
      <c r="F65" s="141"/>
      <c r="G65" s="141"/>
      <c r="H65" s="141"/>
      <c r="I65" s="142">
        <f>Q107</f>
        <v>0</v>
      </c>
      <c r="J65" s="142">
        <f>R107</f>
        <v>0</v>
      </c>
      <c r="K65" s="142">
        <f>K107</f>
        <v>0</v>
      </c>
      <c r="L65" s="139"/>
      <c r="M65" s="143"/>
    </row>
    <row r="66" spans="1:31" s="8" customFormat="1" ht="24.95" customHeight="1">
      <c r="B66" s="132"/>
      <c r="C66" s="133"/>
      <c r="D66" s="134" t="s">
        <v>512</v>
      </c>
      <c r="E66" s="135"/>
      <c r="F66" s="135"/>
      <c r="G66" s="135"/>
      <c r="H66" s="135"/>
      <c r="I66" s="136">
        <f>Q113</f>
        <v>0</v>
      </c>
      <c r="J66" s="136">
        <f>R113</f>
        <v>0</v>
      </c>
      <c r="K66" s="136">
        <f>K113</f>
        <v>0</v>
      </c>
      <c r="L66" s="133"/>
      <c r="M66" s="137"/>
    </row>
    <row r="67" spans="1:31" s="9" customFormat="1" ht="19.899999999999999" customHeight="1">
      <c r="B67" s="138"/>
      <c r="C67" s="139"/>
      <c r="D67" s="140" t="s">
        <v>513</v>
      </c>
      <c r="E67" s="141"/>
      <c r="F67" s="141"/>
      <c r="G67" s="141"/>
      <c r="H67" s="141"/>
      <c r="I67" s="142">
        <f>Q114</f>
        <v>0</v>
      </c>
      <c r="J67" s="142">
        <f>R114</f>
        <v>0</v>
      </c>
      <c r="K67" s="142">
        <f>K114</f>
        <v>0</v>
      </c>
      <c r="L67" s="139"/>
      <c r="M67" s="143"/>
    </row>
    <row r="68" spans="1:31" s="8" customFormat="1" ht="24.95" customHeight="1">
      <c r="B68" s="132"/>
      <c r="C68" s="133"/>
      <c r="D68" s="134" t="s">
        <v>514</v>
      </c>
      <c r="E68" s="135"/>
      <c r="F68" s="135"/>
      <c r="G68" s="135"/>
      <c r="H68" s="135"/>
      <c r="I68" s="136">
        <f>Q124</f>
        <v>0</v>
      </c>
      <c r="J68" s="136">
        <f>R124</f>
        <v>0</v>
      </c>
      <c r="K68" s="136">
        <f>K124</f>
        <v>0</v>
      </c>
      <c r="L68" s="133"/>
      <c r="M68" s="137"/>
    </row>
    <row r="69" spans="1:31" s="1" customFormat="1" ht="21.7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105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1" customFormat="1" ht="6.95" customHeight="1">
      <c r="A70" s="32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1" customFormat="1" ht="6.95" customHeight="1">
      <c r="A74" s="32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24.95" customHeight="1">
      <c r="A75" s="32"/>
      <c r="B75" s="33"/>
      <c r="C75" s="21" t="s">
        <v>235</v>
      </c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A77" s="32"/>
      <c r="B77" s="33"/>
      <c r="C77" s="27" t="s">
        <v>144</v>
      </c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1" customFormat="1" ht="16.5" customHeight="1">
      <c r="A78" s="32"/>
      <c r="B78" s="33"/>
      <c r="C78" s="34"/>
      <c r="D78" s="34"/>
      <c r="E78" s="345" t="str">
        <f>E7</f>
        <v>Oprava osvětlení Drahanovice</v>
      </c>
      <c r="F78" s="346"/>
      <c r="G78" s="346"/>
      <c r="H78" s="346"/>
      <c r="I78" s="34"/>
      <c r="J78" s="34"/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>
      <c r="A79" s="32"/>
      <c r="B79" s="33"/>
      <c r="C79" s="27" t="s">
        <v>222</v>
      </c>
      <c r="D79" s="34"/>
      <c r="E79" s="34"/>
      <c r="F79" s="34"/>
      <c r="G79" s="34"/>
      <c r="H79" s="34"/>
      <c r="I79" s="34"/>
      <c r="J79" s="34"/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6.5" customHeight="1">
      <c r="A80" s="32"/>
      <c r="B80" s="33"/>
      <c r="C80" s="34"/>
      <c r="D80" s="34"/>
      <c r="E80" s="324" t="str">
        <f>E9</f>
        <v>SO02.1 - Stavební práce</v>
      </c>
      <c r="F80" s="344"/>
      <c r="G80" s="344"/>
      <c r="H80" s="344"/>
      <c r="I80" s="34"/>
      <c r="J80" s="34"/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10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" customFormat="1" ht="12" customHeight="1">
      <c r="A82" s="32"/>
      <c r="B82" s="33"/>
      <c r="C82" s="27" t="s">
        <v>150</v>
      </c>
      <c r="D82" s="34"/>
      <c r="E82" s="34"/>
      <c r="F82" s="25" t="str">
        <f>F12</f>
        <v>Drahanovice</v>
      </c>
      <c r="G82" s="34"/>
      <c r="H82" s="34"/>
      <c r="I82" s="27" t="s">
        <v>152</v>
      </c>
      <c r="J82" s="58">
        <f>IF(J12="","",J12)</f>
        <v>0</v>
      </c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10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" customFormat="1" ht="40.15" customHeight="1">
      <c r="A84" s="32"/>
      <c r="B84" s="33"/>
      <c r="C84" s="27" t="s">
        <v>153</v>
      </c>
      <c r="D84" s="34"/>
      <c r="E84" s="34"/>
      <c r="F84" s="25" t="str">
        <f>E15</f>
        <v>Správa železnic, státní organizace - OŘ Olomouc</v>
      </c>
      <c r="G84" s="34"/>
      <c r="H84" s="34"/>
      <c r="I84" s="27" t="s">
        <v>161</v>
      </c>
      <c r="J84" s="30" t="str">
        <f>E21</f>
        <v>Vladimír Kamarád, U parku 72/7, Štěpánov</v>
      </c>
      <c r="K84" s="34"/>
      <c r="L84" s="34"/>
      <c r="M84" s="10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" customFormat="1" ht="40.15" customHeight="1">
      <c r="A85" s="32"/>
      <c r="B85" s="33"/>
      <c r="C85" s="27" t="s">
        <v>159</v>
      </c>
      <c r="D85" s="34"/>
      <c r="E85" s="34"/>
      <c r="F85" s="25" t="str">
        <f>IF(E18="","",E18)</f>
        <v>Vyplň údaj</v>
      </c>
      <c r="G85" s="34"/>
      <c r="H85" s="34"/>
      <c r="I85" s="27" t="s">
        <v>163</v>
      </c>
      <c r="J85" s="30" t="str">
        <f>E24</f>
        <v>Vladimír Kamarád, U parku 72/7, Štěpánov</v>
      </c>
      <c r="K85" s="34"/>
      <c r="L85" s="34"/>
      <c r="M85" s="10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" customFormat="1" ht="10.3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10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0" customFormat="1" ht="29.25" customHeight="1">
      <c r="A87" s="144"/>
      <c r="B87" s="145"/>
      <c r="C87" s="146" t="s">
        <v>236</v>
      </c>
      <c r="D87" s="147" t="s">
        <v>187</v>
      </c>
      <c r="E87" s="147" t="s">
        <v>183</v>
      </c>
      <c r="F87" s="147" t="s">
        <v>184</v>
      </c>
      <c r="G87" s="147" t="s">
        <v>237</v>
      </c>
      <c r="H87" s="147" t="s">
        <v>238</v>
      </c>
      <c r="I87" s="147" t="s">
        <v>239</v>
      </c>
      <c r="J87" s="147" t="s">
        <v>240</v>
      </c>
      <c r="K87" s="147" t="s">
        <v>230</v>
      </c>
      <c r="L87" s="148" t="s">
        <v>241</v>
      </c>
      <c r="M87" s="149"/>
      <c r="N87" s="66" t="s">
        <v>149</v>
      </c>
      <c r="O87" s="67" t="s">
        <v>172</v>
      </c>
      <c r="P87" s="67" t="s">
        <v>242</v>
      </c>
      <c r="Q87" s="67" t="s">
        <v>243</v>
      </c>
      <c r="R87" s="67" t="s">
        <v>244</v>
      </c>
      <c r="S87" s="67" t="s">
        <v>245</v>
      </c>
      <c r="T87" s="67" t="s">
        <v>246</v>
      </c>
      <c r="U87" s="67" t="s">
        <v>247</v>
      </c>
      <c r="V87" s="67" t="s">
        <v>248</v>
      </c>
      <c r="W87" s="67" t="s">
        <v>249</v>
      </c>
      <c r="X87" s="68" t="s">
        <v>250</v>
      </c>
      <c r="Y87" s="144"/>
      <c r="Z87" s="144"/>
      <c r="AA87" s="144"/>
      <c r="AB87" s="144"/>
      <c r="AC87" s="144"/>
      <c r="AD87" s="144"/>
      <c r="AE87" s="144"/>
    </row>
    <row r="88" spans="1:65" s="1" customFormat="1" ht="22.9" customHeight="1">
      <c r="A88" s="32"/>
      <c r="B88" s="33"/>
      <c r="C88" s="73" t="s">
        <v>251</v>
      </c>
      <c r="D88" s="34"/>
      <c r="E88" s="34"/>
      <c r="F88" s="34"/>
      <c r="G88" s="34"/>
      <c r="H88" s="34"/>
      <c r="I88" s="34"/>
      <c r="J88" s="34"/>
      <c r="K88" s="150">
        <f>BK88</f>
        <v>0</v>
      </c>
      <c r="L88" s="34"/>
      <c r="M88" s="37"/>
      <c r="N88" s="69"/>
      <c r="O88" s="151"/>
      <c r="P88" s="70"/>
      <c r="Q88" s="152">
        <f>Q89+Q113+Q124</f>
        <v>0</v>
      </c>
      <c r="R88" s="152">
        <f>R89+R113+R124</f>
        <v>0</v>
      </c>
      <c r="S88" s="70"/>
      <c r="T88" s="153">
        <f>T89+T113+T124</f>
        <v>0</v>
      </c>
      <c r="U88" s="70"/>
      <c r="V88" s="153">
        <f>V89+V113+V124</f>
        <v>73.769598074239994</v>
      </c>
      <c r="W88" s="70"/>
      <c r="X88" s="154">
        <f>X89+X113+X124</f>
        <v>0</v>
      </c>
      <c r="Y88" s="32"/>
      <c r="Z88" s="32"/>
      <c r="AA88" s="32"/>
      <c r="AB88" s="32"/>
      <c r="AC88" s="32"/>
      <c r="AD88" s="32"/>
      <c r="AE88" s="32"/>
      <c r="AT88" s="15" t="s">
        <v>203</v>
      </c>
      <c r="AU88" s="15" t="s">
        <v>231</v>
      </c>
      <c r="BK88" s="155">
        <f>BK89+BK113+BK124</f>
        <v>0</v>
      </c>
    </row>
    <row r="89" spans="1:65" s="11" customFormat="1" ht="25.9" customHeight="1">
      <c r="B89" s="156"/>
      <c r="C89" s="157"/>
      <c r="D89" s="158" t="s">
        <v>203</v>
      </c>
      <c r="E89" s="159" t="s">
        <v>252</v>
      </c>
      <c r="F89" s="159" t="s">
        <v>253</v>
      </c>
      <c r="G89" s="157"/>
      <c r="H89" s="157"/>
      <c r="I89" s="160"/>
      <c r="J89" s="160"/>
      <c r="K89" s="161">
        <f>BK89</f>
        <v>0</v>
      </c>
      <c r="L89" s="157"/>
      <c r="M89" s="162"/>
      <c r="N89" s="163"/>
      <c r="O89" s="164"/>
      <c r="P89" s="164"/>
      <c r="Q89" s="165">
        <f>Q90+Q102+Q107</f>
        <v>0</v>
      </c>
      <c r="R89" s="165">
        <f>R90+R102+R107</f>
        <v>0</v>
      </c>
      <c r="S89" s="164"/>
      <c r="T89" s="166">
        <f>T90+T102+T107</f>
        <v>0</v>
      </c>
      <c r="U89" s="164"/>
      <c r="V89" s="166">
        <f>V90+V102+V107</f>
        <v>49.404248074239995</v>
      </c>
      <c r="W89" s="164"/>
      <c r="X89" s="167">
        <f>X90+X102+X107</f>
        <v>0</v>
      </c>
      <c r="AR89" s="168" t="s">
        <v>211</v>
      </c>
      <c r="AT89" s="169" t="s">
        <v>203</v>
      </c>
      <c r="AU89" s="169" t="s">
        <v>204</v>
      </c>
      <c r="AY89" s="168" t="s">
        <v>254</v>
      </c>
      <c r="BK89" s="170">
        <f>BK90+BK102+BK107</f>
        <v>0</v>
      </c>
    </row>
    <row r="90" spans="1:65" s="11" customFormat="1" ht="22.9" customHeight="1">
      <c r="B90" s="156"/>
      <c r="C90" s="157"/>
      <c r="D90" s="158" t="s">
        <v>203</v>
      </c>
      <c r="E90" s="171" t="s">
        <v>211</v>
      </c>
      <c r="F90" s="171" t="s">
        <v>255</v>
      </c>
      <c r="G90" s="157"/>
      <c r="H90" s="157"/>
      <c r="I90" s="160"/>
      <c r="J90" s="160"/>
      <c r="K90" s="172">
        <f>BK90</f>
        <v>0</v>
      </c>
      <c r="L90" s="157"/>
      <c r="M90" s="162"/>
      <c r="N90" s="163"/>
      <c r="O90" s="164"/>
      <c r="P90" s="164"/>
      <c r="Q90" s="165">
        <f>SUM(Q91:Q101)</f>
        <v>0</v>
      </c>
      <c r="R90" s="165">
        <f>SUM(R91:R101)</f>
        <v>0</v>
      </c>
      <c r="S90" s="164"/>
      <c r="T90" s="166">
        <f>SUM(T91:T101)</f>
        <v>0</v>
      </c>
      <c r="U90" s="164"/>
      <c r="V90" s="166">
        <f>SUM(V91:V101)</f>
        <v>0.43980801999999997</v>
      </c>
      <c r="W90" s="164"/>
      <c r="X90" s="167">
        <f>SUM(X91:X101)</f>
        <v>0</v>
      </c>
      <c r="AR90" s="168" t="s">
        <v>211</v>
      </c>
      <c r="AT90" s="169" t="s">
        <v>203</v>
      </c>
      <c r="AU90" s="169" t="s">
        <v>211</v>
      </c>
      <c r="AY90" s="168" t="s">
        <v>254</v>
      </c>
      <c r="BK90" s="170">
        <f>SUM(BK91:BK101)</f>
        <v>0</v>
      </c>
    </row>
    <row r="91" spans="1:65" s="1" customFormat="1" ht="24.2" customHeight="1">
      <c r="A91" s="32"/>
      <c r="B91" s="33"/>
      <c r="C91" s="205" t="s">
        <v>211</v>
      </c>
      <c r="D91" s="205" t="s">
        <v>366</v>
      </c>
      <c r="E91" s="206" t="s">
        <v>515</v>
      </c>
      <c r="F91" s="207" t="s">
        <v>516</v>
      </c>
      <c r="G91" s="208" t="s">
        <v>517</v>
      </c>
      <c r="H91" s="209">
        <v>332.2</v>
      </c>
      <c r="I91" s="210"/>
      <c r="J91" s="210"/>
      <c r="K91" s="211">
        <f>ROUND(P91*H91,2)</f>
        <v>0</v>
      </c>
      <c r="L91" s="207" t="s">
        <v>518</v>
      </c>
      <c r="M91" s="37"/>
      <c r="N91" s="212" t="s">
        <v>149</v>
      </c>
      <c r="O91" s="183" t="s">
        <v>175</v>
      </c>
      <c r="P91" s="184">
        <f>I91+J91</f>
        <v>0</v>
      </c>
      <c r="Q91" s="184">
        <f>ROUND(I91*H91,2)</f>
        <v>0</v>
      </c>
      <c r="R91" s="184">
        <f>ROUND(J91*H91,2)</f>
        <v>0</v>
      </c>
      <c r="S91" s="63"/>
      <c r="T91" s="185">
        <f>S91*H91</f>
        <v>0</v>
      </c>
      <c r="U91" s="185">
        <v>0</v>
      </c>
      <c r="V91" s="185">
        <f>U91*H91</f>
        <v>0</v>
      </c>
      <c r="W91" s="185">
        <v>0</v>
      </c>
      <c r="X91" s="186">
        <f>W91*H91</f>
        <v>0</v>
      </c>
      <c r="Y91" s="32"/>
      <c r="Z91" s="32"/>
      <c r="AA91" s="32"/>
      <c r="AB91" s="32"/>
      <c r="AC91" s="32"/>
      <c r="AD91" s="32"/>
      <c r="AE91" s="32"/>
      <c r="AR91" s="187" t="s">
        <v>262</v>
      </c>
      <c r="AT91" s="187" t="s">
        <v>366</v>
      </c>
      <c r="AU91" s="187" t="s">
        <v>213</v>
      </c>
      <c r="AY91" s="15" t="s">
        <v>254</v>
      </c>
      <c r="BE91" s="188">
        <f>IF(O91="základní",K91,0)</f>
        <v>0</v>
      </c>
      <c r="BF91" s="188">
        <f>IF(O91="snížená",K91,0)</f>
        <v>0</v>
      </c>
      <c r="BG91" s="188">
        <f>IF(O91="zákl. přenesená",K91,0)</f>
        <v>0</v>
      </c>
      <c r="BH91" s="188">
        <f>IF(O91="sníž. přenesená",K91,0)</f>
        <v>0</v>
      </c>
      <c r="BI91" s="188">
        <f>IF(O91="nulová",K91,0)</f>
        <v>0</v>
      </c>
      <c r="BJ91" s="15" t="s">
        <v>262</v>
      </c>
      <c r="BK91" s="188">
        <f>ROUND(P91*H91,2)</f>
        <v>0</v>
      </c>
      <c r="BL91" s="15" t="s">
        <v>262</v>
      </c>
      <c r="BM91" s="187" t="s">
        <v>519</v>
      </c>
    </row>
    <row r="92" spans="1:65" s="1" customFormat="1" ht="48.75">
      <c r="A92" s="32"/>
      <c r="B92" s="33"/>
      <c r="C92" s="34"/>
      <c r="D92" s="189" t="s">
        <v>462</v>
      </c>
      <c r="E92" s="34"/>
      <c r="F92" s="190" t="s">
        <v>520</v>
      </c>
      <c r="G92" s="34"/>
      <c r="H92" s="34"/>
      <c r="I92" s="191"/>
      <c r="J92" s="191"/>
      <c r="K92" s="34"/>
      <c r="L92" s="34"/>
      <c r="M92" s="37"/>
      <c r="N92" s="192"/>
      <c r="O92" s="193"/>
      <c r="P92" s="63"/>
      <c r="Q92" s="63"/>
      <c r="R92" s="63"/>
      <c r="S92" s="63"/>
      <c r="T92" s="63"/>
      <c r="U92" s="63"/>
      <c r="V92" s="63"/>
      <c r="W92" s="63"/>
      <c r="X92" s="64"/>
      <c r="Y92" s="32"/>
      <c r="Z92" s="32"/>
      <c r="AA92" s="32"/>
      <c r="AB92" s="32"/>
      <c r="AC92" s="32"/>
      <c r="AD92" s="32"/>
      <c r="AE92" s="32"/>
      <c r="AT92" s="15" t="s">
        <v>462</v>
      </c>
      <c r="AU92" s="15" t="s">
        <v>213</v>
      </c>
    </row>
    <row r="93" spans="1:65" s="1" customFormat="1" ht="29.25">
      <c r="A93" s="32"/>
      <c r="B93" s="33"/>
      <c r="C93" s="34"/>
      <c r="D93" s="189" t="s">
        <v>267</v>
      </c>
      <c r="E93" s="34"/>
      <c r="F93" s="190" t="s">
        <v>521</v>
      </c>
      <c r="G93" s="34"/>
      <c r="H93" s="34"/>
      <c r="I93" s="191"/>
      <c r="J93" s="191"/>
      <c r="K93" s="34"/>
      <c r="L93" s="34"/>
      <c r="M93" s="37"/>
      <c r="N93" s="192"/>
      <c r="O93" s="193"/>
      <c r="P93" s="63"/>
      <c r="Q93" s="63"/>
      <c r="R93" s="63"/>
      <c r="S93" s="63"/>
      <c r="T93" s="63"/>
      <c r="U93" s="63"/>
      <c r="V93" s="63"/>
      <c r="W93" s="63"/>
      <c r="X93" s="64"/>
      <c r="Y93" s="32"/>
      <c r="Z93" s="32"/>
      <c r="AA93" s="32"/>
      <c r="AB93" s="32"/>
      <c r="AC93" s="32"/>
      <c r="AD93" s="32"/>
      <c r="AE93" s="32"/>
      <c r="AT93" s="15" t="s">
        <v>267</v>
      </c>
      <c r="AU93" s="15" t="s">
        <v>213</v>
      </c>
    </row>
    <row r="94" spans="1:65" s="12" customFormat="1">
      <c r="B94" s="194"/>
      <c r="C94" s="195"/>
      <c r="D94" s="189" t="s">
        <v>282</v>
      </c>
      <c r="E94" s="196" t="s">
        <v>149</v>
      </c>
      <c r="F94" s="197" t="s">
        <v>522</v>
      </c>
      <c r="G94" s="195"/>
      <c r="H94" s="198">
        <v>332.2</v>
      </c>
      <c r="I94" s="199"/>
      <c r="J94" s="199"/>
      <c r="K94" s="195"/>
      <c r="L94" s="195"/>
      <c r="M94" s="200"/>
      <c r="N94" s="201"/>
      <c r="O94" s="202"/>
      <c r="P94" s="202"/>
      <c r="Q94" s="202"/>
      <c r="R94" s="202"/>
      <c r="S94" s="202"/>
      <c r="T94" s="202"/>
      <c r="U94" s="202"/>
      <c r="V94" s="202"/>
      <c r="W94" s="202"/>
      <c r="X94" s="203"/>
      <c r="AT94" s="204" t="s">
        <v>282</v>
      </c>
      <c r="AU94" s="204" t="s">
        <v>213</v>
      </c>
      <c r="AV94" s="12" t="s">
        <v>213</v>
      </c>
      <c r="AW94" s="12" t="s">
        <v>132</v>
      </c>
      <c r="AX94" s="12" t="s">
        <v>211</v>
      </c>
      <c r="AY94" s="204" t="s">
        <v>254</v>
      </c>
    </row>
    <row r="95" spans="1:65" s="1" customFormat="1" ht="24.2" customHeight="1">
      <c r="A95" s="32"/>
      <c r="B95" s="33"/>
      <c r="C95" s="205" t="s">
        <v>213</v>
      </c>
      <c r="D95" s="205" t="s">
        <v>366</v>
      </c>
      <c r="E95" s="206" t="s">
        <v>523</v>
      </c>
      <c r="F95" s="207" t="s">
        <v>524</v>
      </c>
      <c r="G95" s="208" t="s">
        <v>259</v>
      </c>
      <c r="H95" s="209">
        <v>34</v>
      </c>
      <c r="I95" s="210"/>
      <c r="J95" s="210"/>
      <c r="K95" s="211">
        <f>ROUND(P95*H95,2)</f>
        <v>0</v>
      </c>
      <c r="L95" s="207" t="s">
        <v>518</v>
      </c>
      <c r="M95" s="37"/>
      <c r="N95" s="212" t="s">
        <v>149</v>
      </c>
      <c r="O95" s="183" t="s">
        <v>175</v>
      </c>
      <c r="P95" s="184">
        <f>I95+J95</f>
        <v>0</v>
      </c>
      <c r="Q95" s="184">
        <f>ROUND(I95*H95,2)</f>
        <v>0</v>
      </c>
      <c r="R95" s="184">
        <f>ROUND(J95*H95,2)</f>
        <v>0</v>
      </c>
      <c r="S95" s="63"/>
      <c r="T95" s="185">
        <f>S95*H95</f>
        <v>0</v>
      </c>
      <c r="U95" s="185">
        <v>4.4000000000000003E-3</v>
      </c>
      <c r="V95" s="185">
        <f>U95*H95</f>
        <v>0.14960000000000001</v>
      </c>
      <c r="W95" s="185">
        <v>0</v>
      </c>
      <c r="X95" s="186">
        <f>W95*H95</f>
        <v>0</v>
      </c>
      <c r="Y95" s="32"/>
      <c r="Z95" s="32"/>
      <c r="AA95" s="32"/>
      <c r="AB95" s="32"/>
      <c r="AC95" s="32"/>
      <c r="AD95" s="32"/>
      <c r="AE95" s="32"/>
      <c r="AR95" s="187" t="s">
        <v>262</v>
      </c>
      <c r="AT95" s="187" t="s">
        <v>366</v>
      </c>
      <c r="AU95" s="187" t="s">
        <v>213</v>
      </c>
      <c r="AY95" s="15" t="s">
        <v>254</v>
      </c>
      <c r="BE95" s="188">
        <f>IF(O95="základní",K95,0)</f>
        <v>0</v>
      </c>
      <c r="BF95" s="188">
        <f>IF(O95="snížená",K95,0)</f>
        <v>0</v>
      </c>
      <c r="BG95" s="188">
        <f>IF(O95="zákl. přenesená",K95,0)</f>
        <v>0</v>
      </c>
      <c r="BH95" s="188">
        <f>IF(O95="sníž. přenesená",K95,0)</f>
        <v>0</v>
      </c>
      <c r="BI95" s="188">
        <f>IF(O95="nulová",K95,0)</f>
        <v>0</v>
      </c>
      <c r="BJ95" s="15" t="s">
        <v>262</v>
      </c>
      <c r="BK95" s="188">
        <f>ROUND(P95*H95,2)</f>
        <v>0</v>
      </c>
      <c r="BL95" s="15" t="s">
        <v>262</v>
      </c>
      <c r="BM95" s="187" t="s">
        <v>525</v>
      </c>
    </row>
    <row r="96" spans="1:65" s="1" customFormat="1" ht="146.25">
      <c r="A96" s="32"/>
      <c r="B96" s="33"/>
      <c r="C96" s="34"/>
      <c r="D96" s="189" t="s">
        <v>462</v>
      </c>
      <c r="E96" s="34"/>
      <c r="F96" s="190" t="s">
        <v>526</v>
      </c>
      <c r="G96" s="34"/>
      <c r="H96" s="34"/>
      <c r="I96" s="191"/>
      <c r="J96" s="191"/>
      <c r="K96" s="34"/>
      <c r="L96" s="34"/>
      <c r="M96" s="37"/>
      <c r="N96" s="192"/>
      <c r="O96" s="193"/>
      <c r="P96" s="63"/>
      <c r="Q96" s="63"/>
      <c r="R96" s="63"/>
      <c r="S96" s="63"/>
      <c r="T96" s="63"/>
      <c r="U96" s="63"/>
      <c r="V96" s="63"/>
      <c r="W96" s="63"/>
      <c r="X96" s="64"/>
      <c r="Y96" s="32"/>
      <c r="Z96" s="32"/>
      <c r="AA96" s="32"/>
      <c r="AB96" s="32"/>
      <c r="AC96" s="32"/>
      <c r="AD96" s="32"/>
      <c r="AE96" s="32"/>
      <c r="AT96" s="15" t="s">
        <v>462</v>
      </c>
      <c r="AU96" s="15" t="s">
        <v>213</v>
      </c>
    </row>
    <row r="97" spans="1:65" s="1" customFormat="1" ht="24.2" customHeight="1">
      <c r="A97" s="32"/>
      <c r="B97" s="33"/>
      <c r="C97" s="173" t="s">
        <v>269</v>
      </c>
      <c r="D97" s="173" t="s">
        <v>256</v>
      </c>
      <c r="E97" s="174" t="s">
        <v>527</v>
      </c>
      <c r="F97" s="175" t="s">
        <v>528</v>
      </c>
      <c r="G97" s="176" t="s">
        <v>259</v>
      </c>
      <c r="H97" s="177">
        <v>34.101999999999997</v>
      </c>
      <c r="I97" s="178"/>
      <c r="J97" s="179"/>
      <c r="K97" s="180">
        <f>ROUND(P97*H97,2)</f>
        <v>0</v>
      </c>
      <c r="L97" s="175" t="s">
        <v>518</v>
      </c>
      <c r="M97" s="181"/>
      <c r="N97" s="182" t="s">
        <v>149</v>
      </c>
      <c r="O97" s="183" t="s">
        <v>175</v>
      </c>
      <c r="P97" s="184">
        <f>I97+J97</f>
        <v>0</v>
      </c>
      <c r="Q97" s="184">
        <f>ROUND(I97*H97,2)</f>
        <v>0</v>
      </c>
      <c r="R97" s="184">
        <f>ROUND(J97*H97,2)</f>
        <v>0</v>
      </c>
      <c r="S97" s="63"/>
      <c r="T97" s="185">
        <f>S97*H97</f>
        <v>0</v>
      </c>
      <c r="U97" s="185">
        <v>8.5100000000000002E-3</v>
      </c>
      <c r="V97" s="185">
        <f>U97*H97</f>
        <v>0.29020801999999996</v>
      </c>
      <c r="W97" s="185">
        <v>0</v>
      </c>
      <c r="X97" s="186">
        <f>W97*H97</f>
        <v>0</v>
      </c>
      <c r="Y97" s="32"/>
      <c r="Z97" s="32"/>
      <c r="AA97" s="32"/>
      <c r="AB97" s="32"/>
      <c r="AC97" s="32"/>
      <c r="AD97" s="32"/>
      <c r="AE97" s="32"/>
      <c r="AR97" s="187" t="s">
        <v>261</v>
      </c>
      <c r="AT97" s="187" t="s">
        <v>256</v>
      </c>
      <c r="AU97" s="187" t="s">
        <v>213</v>
      </c>
      <c r="AY97" s="15" t="s">
        <v>254</v>
      </c>
      <c r="BE97" s="188">
        <f>IF(O97="základní",K97,0)</f>
        <v>0</v>
      </c>
      <c r="BF97" s="188">
        <f>IF(O97="snížená",K97,0)</f>
        <v>0</v>
      </c>
      <c r="BG97" s="188">
        <f>IF(O97="zákl. přenesená",K97,0)</f>
        <v>0</v>
      </c>
      <c r="BH97" s="188">
        <f>IF(O97="sníž. přenesená",K97,0)</f>
        <v>0</v>
      </c>
      <c r="BI97" s="188">
        <f>IF(O97="nulová",K97,0)</f>
        <v>0</v>
      </c>
      <c r="BJ97" s="15" t="s">
        <v>262</v>
      </c>
      <c r="BK97" s="188">
        <f>ROUND(P97*H97,2)</f>
        <v>0</v>
      </c>
      <c r="BL97" s="15" t="s">
        <v>262</v>
      </c>
      <c r="BM97" s="187" t="s">
        <v>529</v>
      </c>
    </row>
    <row r="98" spans="1:65" s="12" customFormat="1">
      <c r="B98" s="194"/>
      <c r="C98" s="195"/>
      <c r="D98" s="189" t="s">
        <v>282</v>
      </c>
      <c r="E98" s="195"/>
      <c r="F98" s="197" t="s">
        <v>530</v>
      </c>
      <c r="G98" s="195"/>
      <c r="H98" s="198">
        <v>34.101999999999997</v>
      </c>
      <c r="I98" s="199"/>
      <c r="J98" s="199"/>
      <c r="K98" s="195"/>
      <c r="L98" s="195"/>
      <c r="M98" s="200"/>
      <c r="N98" s="201"/>
      <c r="O98" s="202"/>
      <c r="P98" s="202"/>
      <c r="Q98" s="202"/>
      <c r="R98" s="202"/>
      <c r="S98" s="202"/>
      <c r="T98" s="202"/>
      <c r="U98" s="202"/>
      <c r="V98" s="202"/>
      <c r="W98" s="202"/>
      <c r="X98" s="203"/>
      <c r="AT98" s="204" t="s">
        <v>282</v>
      </c>
      <c r="AU98" s="204" t="s">
        <v>213</v>
      </c>
      <c r="AV98" s="12" t="s">
        <v>213</v>
      </c>
      <c r="AW98" s="12" t="s">
        <v>131</v>
      </c>
      <c r="AX98" s="12" t="s">
        <v>211</v>
      </c>
      <c r="AY98" s="204" t="s">
        <v>254</v>
      </c>
    </row>
    <row r="99" spans="1:65" s="1" customFormat="1" ht="24.2" customHeight="1">
      <c r="A99" s="32"/>
      <c r="B99" s="33"/>
      <c r="C99" s="205" t="s">
        <v>262</v>
      </c>
      <c r="D99" s="205" t="s">
        <v>366</v>
      </c>
      <c r="E99" s="206" t="s">
        <v>531</v>
      </c>
      <c r="F99" s="207" t="s">
        <v>532</v>
      </c>
      <c r="G99" s="208" t="s">
        <v>517</v>
      </c>
      <c r="H99" s="209">
        <v>281</v>
      </c>
      <c r="I99" s="210"/>
      <c r="J99" s="210"/>
      <c r="K99" s="211">
        <f>ROUND(P99*H99,2)</f>
        <v>0</v>
      </c>
      <c r="L99" s="207" t="s">
        <v>518</v>
      </c>
      <c r="M99" s="37"/>
      <c r="N99" s="212" t="s">
        <v>149</v>
      </c>
      <c r="O99" s="183" t="s">
        <v>175</v>
      </c>
      <c r="P99" s="184">
        <f>I99+J99</f>
        <v>0</v>
      </c>
      <c r="Q99" s="184">
        <f>ROUND(I99*H99,2)</f>
        <v>0</v>
      </c>
      <c r="R99" s="184">
        <f>ROUND(J99*H99,2)</f>
        <v>0</v>
      </c>
      <c r="S99" s="63"/>
      <c r="T99" s="185">
        <f>S99*H99</f>
        <v>0</v>
      </c>
      <c r="U99" s="185">
        <v>0</v>
      </c>
      <c r="V99" s="185">
        <f>U99*H99</f>
        <v>0</v>
      </c>
      <c r="W99" s="185">
        <v>0</v>
      </c>
      <c r="X99" s="186">
        <f>W99*H99</f>
        <v>0</v>
      </c>
      <c r="Y99" s="32"/>
      <c r="Z99" s="32"/>
      <c r="AA99" s="32"/>
      <c r="AB99" s="32"/>
      <c r="AC99" s="32"/>
      <c r="AD99" s="32"/>
      <c r="AE99" s="32"/>
      <c r="AR99" s="187" t="s">
        <v>262</v>
      </c>
      <c r="AT99" s="187" t="s">
        <v>366</v>
      </c>
      <c r="AU99" s="187" t="s">
        <v>213</v>
      </c>
      <c r="AY99" s="15" t="s">
        <v>254</v>
      </c>
      <c r="BE99" s="188">
        <f>IF(O99="základní",K99,0)</f>
        <v>0</v>
      </c>
      <c r="BF99" s="188">
        <f>IF(O99="snížená",K99,0)</f>
        <v>0</v>
      </c>
      <c r="BG99" s="188">
        <f>IF(O99="zákl. přenesená",K99,0)</f>
        <v>0</v>
      </c>
      <c r="BH99" s="188">
        <f>IF(O99="sníž. přenesená",K99,0)</f>
        <v>0</v>
      </c>
      <c r="BI99" s="188">
        <f>IF(O99="nulová",K99,0)</f>
        <v>0</v>
      </c>
      <c r="BJ99" s="15" t="s">
        <v>262</v>
      </c>
      <c r="BK99" s="188">
        <f>ROUND(P99*H99,2)</f>
        <v>0</v>
      </c>
      <c r="BL99" s="15" t="s">
        <v>262</v>
      </c>
      <c r="BM99" s="187" t="s">
        <v>533</v>
      </c>
    </row>
    <row r="100" spans="1:65" s="1" customFormat="1" ht="117">
      <c r="A100" s="32"/>
      <c r="B100" s="33"/>
      <c r="C100" s="34"/>
      <c r="D100" s="189" t="s">
        <v>462</v>
      </c>
      <c r="E100" s="34"/>
      <c r="F100" s="190" t="s">
        <v>534</v>
      </c>
      <c r="G100" s="34"/>
      <c r="H100" s="34"/>
      <c r="I100" s="191"/>
      <c r="J100" s="191"/>
      <c r="K100" s="34"/>
      <c r="L100" s="34"/>
      <c r="M100" s="37"/>
      <c r="N100" s="192"/>
      <c r="O100" s="193"/>
      <c r="P100" s="63"/>
      <c r="Q100" s="63"/>
      <c r="R100" s="63"/>
      <c r="S100" s="63"/>
      <c r="T100" s="63"/>
      <c r="U100" s="63"/>
      <c r="V100" s="63"/>
      <c r="W100" s="63"/>
      <c r="X100" s="64"/>
      <c r="Y100" s="32"/>
      <c r="Z100" s="32"/>
      <c r="AA100" s="32"/>
      <c r="AB100" s="32"/>
      <c r="AC100" s="32"/>
      <c r="AD100" s="32"/>
      <c r="AE100" s="32"/>
      <c r="AT100" s="15" t="s">
        <v>462</v>
      </c>
      <c r="AU100" s="15" t="s">
        <v>213</v>
      </c>
    </row>
    <row r="101" spans="1:65" s="12" customFormat="1">
      <c r="B101" s="194"/>
      <c r="C101" s="195"/>
      <c r="D101" s="189" t="s">
        <v>282</v>
      </c>
      <c r="E101" s="196" t="s">
        <v>149</v>
      </c>
      <c r="F101" s="197" t="s">
        <v>535</v>
      </c>
      <c r="G101" s="195"/>
      <c r="H101" s="198">
        <v>281</v>
      </c>
      <c r="I101" s="199"/>
      <c r="J101" s="199"/>
      <c r="K101" s="195"/>
      <c r="L101" s="195"/>
      <c r="M101" s="200"/>
      <c r="N101" s="201"/>
      <c r="O101" s="202"/>
      <c r="P101" s="202"/>
      <c r="Q101" s="202"/>
      <c r="R101" s="202"/>
      <c r="S101" s="202"/>
      <c r="T101" s="202"/>
      <c r="U101" s="202"/>
      <c r="V101" s="202"/>
      <c r="W101" s="202"/>
      <c r="X101" s="203"/>
      <c r="AT101" s="204" t="s">
        <v>282</v>
      </c>
      <c r="AU101" s="204" t="s">
        <v>213</v>
      </c>
      <c r="AV101" s="12" t="s">
        <v>213</v>
      </c>
      <c r="AW101" s="12" t="s">
        <v>132</v>
      </c>
      <c r="AX101" s="12" t="s">
        <v>211</v>
      </c>
      <c r="AY101" s="204" t="s">
        <v>254</v>
      </c>
    </row>
    <row r="102" spans="1:65" s="11" customFormat="1" ht="22.9" customHeight="1">
      <c r="B102" s="156"/>
      <c r="C102" s="157"/>
      <c r="D102" s="158" t="s">
        <v>203</v>
      </c>
      <c r="E102" s="171" t="s">
        <v>213</v>
      </c>
      <c r="F102" s="171" t="s">
        <v>536</v>
      </c>
      <c r="G102" s="157"/>
      <c r="H102" s="157"/>
      <c r="I102" s="160"/>
      <c r="J102" s="160"/>
      <c r="K102" s="172">
        <f>BK102</f>
        <v>0</v>
      </c>
      <c r="L102" s="157"/>
      <c r="M102" s="162"/>
      <c r="N102" s="163"/>
      <c r="O102" s="164"/>
      <c r="P102" s="164"/>
      <c r="Q102" s="165">
        <f>SUM(Q103:Q106)</f>
        <v>0</v>
      </c>
      <c r="R102" s="165">
        <f>SUM(R103:R106)</f>
        <v>0</v>
      </c>
      <c r="S102" s="164"/>
      <c r="T102" s="166">
        <f>SUM(T103:T106)</f>
        <v>0</v>
      </c>
      <c r="U102" s="164"/>
      <c r="V102" s="166">
        <f>SUM(V103:V106)</f>
        <v>48.927000054239997</v>
      </c>
      <c r="W102" s="164"/>
      <c r="X102" s="167">
        <f>SUM(X103:X106)</f>
        <v>0</v>
      </c>
      <c r="AR102" s="168" t="s">
        <v>211</v>
      </c>
      <c r="AT102" s="169" t="s">
        <v>203</v>
      </c>
      <c r="AU102" s="169" t="s">
        <v>211</v>
      </c>
      <c r="AY102" s="168" t="s">
        <v>254</v>
      </c>
      <c r="BK102" s="170">
        <f>SUM(BK103:BK106)</f>
        <v>0</v>
      </c>
    </row>
    <row r="103" spans="1:65" s="1" customFormat="1" ht="24.2" customHeight="1">
      <c r="A103" s="32"/>
      <c r="B103" s="33"/>
      <c r="C103" s="205" t="s">
        <v>276</v>
      </c>
      <c r="D103" s="205" t="s">
        <v>366</v>
      </c>
      <c r="E103" s="206" t="s">
        <v>537</v>
      </c>
      <c r="F103" s="207" t="s">
        <v>538</v>
      </c>
      <c r="G103" s="208" t="s">
        <v>517</v>
      </c>
      <c r="H103" s="209">
        <v>20.943999999999999</v>
      </c>
      <c r="I103" s="210"/>
      <c r="J103" s="210"/>
      <c r="K103" s="211">
        <f>ROUND(P103*H103,2)</f>
        <v>0</v>
      </c>
      <c r="L103" s="207" t="s">
        <v>518</v>
      </c>
      <c r="M103" s="37"/>
      <c r="N103" s="212" t="s">
        <v>149</v>
      </c>
      <c r="O103" s="183" t="s">
        <v>175</v>
      </c>
      <c r="P103" s="184">
        <f>I103+J103</f>
        <v>0</v>
      </c>
      <c r="Q103" s="184">
        <f>ROUND(I103*H103,2)</f>
        <v>0</v>
      </c>
      <c r="R103" s="184">
        <f>ROUND(J103*H103,2)</f>
        <v>0</v>
      </c>
      <c r="S103" s="63"/>
      <c r="T103" s="185">
        <f>S103*H103</f>
        <v>0</v>
      </c>
      <c r="U103" s="185">
        <v>2.33608671</v>
      </c>
      <c r="V103" s="185">
        <f>U103*H103</f>
        <v>48.927000054239997</v>
      </c>
      <c r="W103" s="185">
        <v>0</v>
      </c>
      <c r="X103" s="186">
        <f>W103*H103</f>
        <v>0</v>
      </c>
      <c r="Y103" s="32"/>
      <c r="Z103" s="32"/>
      <c r="AA103" s="32"/>
      <c r="AB103" s="32"/>
      <c r="AC103" s="32"/>
      <c r="AD103" s="32"/>
      <c r="AE103" s="32"/>
      <c r="AR103" s="187" t="s">
        <v>262</v>
      </c>
      <c r="AT103" s="187" t="s">
        <v>366</v>
      </c>
      <c r="AU103" s="187" t="s">
        <v>213</v>
      </c>
      <c r="AY103" s="15" t="s">
        <v>254</v>
      </c>
      <c r="BE103" s="188">
        <f>IF(O103="základní",K103,0)</f>
        <v>0</v>
      </c>
      <c r="BF103" s="188">
        <f>IF(O103="snížená",K103,0)</f>
        <v>0</v>
      </c>
      <c r="BG103" s="188">
        <f>IF(O103="zákl. přenesená",K103,0)</f>
        <v>0</v>
      </c>
      <c r="BH103" s="188">
        <f>IF(O103="sníž. přenesená",K103,0)</f>
        <v>0</v>
      </c>
      <c r="BI103" s="188">
        <f>IF(O103="nulová",K103,0)</f>
        <v>0</v>
      </c>
      <c r="BJ103" s="15" t="s">
        <v>262</v>
      </c>
      <c r="BK103" s="188">
        <f>ROUND(P103*H103,2)</f>
        <v>0</v>
      </c>
      <c r="BL103" s="15" t="s">
        <v>262</v>
      </c>
      <c r="BM103" s="187" t="s">
        <v>539</v>
      </c>
    </row>
    <row r="104" spans="1:65" s="1" customFormat="1" ht="68.25">
      <c r="A104" s="32"/>
      <c r="B104" s="33"/>
      <c r="C104" s="34"/>
      <c r="D104" s="189" t="s">
        <v>462</v>
      </c>
      <c r="E104" s="34"/>
      <c r="F104" s="190" t="s">
        <v>540</v>
      </c>
      <c r="G104" s="34"/>
      <c r="H104" s="34"/>
      <c r="I104" s="191"/>
      <c r="J104" s="191"/>
      <c r="K104" s="34"/>
      <c r="L104" s="34"/>
      <c r="M104" s="37"/>
      <c r="N104" s="192"/>
      <c r="O104" s="193"/>
      <c r="P104" s="63"/>
      <c r="Q104" s="63"/>
      <c r="R104" s="63"/>
      <c r="S104" s="63"/>
      <c r="T104" s="63"/>
      <c r="U104" s="63"/>
      <c r="V104" s="63"/>
      <c r="W104" s="63"/>
      <c r="X104" s="64"/>
      <c r="Y104" s="32"/>
      <c r="Z104" s="32"/>
      <c r="AA104" s="32"/>
      <c r="AB104" s="32"/>
      <c r="AC104" s="32"/>
      <c r="AD104" s="32"/>
      <c r="AE104" s="32"/>
      <c r="AT104" s="15" t="s">
        <v>462</v>
      </c>
      <c r="AU104" s="15" t="s">
        <v>213</v>
      </c>
    </row>
    <row r="105" spans="1:65" s="1" customFormat="1" ht="19.5">
      <c r="A105" s="32"/>
      <c r="B105" s="33"/>
      <c r="C105" s="34"/>
      <c r="D105" s="189" t="s">
        <v>267</v>
      </c>
      <c r="E105" s="34"/>
      <c r="F105" s="190" t="s">
        <v>541</v>
      </c>
      <c r="G105" s="34"/>
      <c r="H105" s="34"/>
      <c r="I105" s="191"/>
      <c r="J105" s="191"/>
      <c r="K105" s="34"/>
      <c r="L105" s="34"/>
      <c r="M105" s="37"/>
      <c r="N105" s="192"/>
      <c r="O105" s="193"/>
      <c r="P105" s="63"/>
      <c r="Q105" s="63"/>
      <c r="R105" s="63"/>
      <c r="S105" s="63"/>
      <c r="T105" s="63"/>
      <c r="U105" s="63"/>
      <c r="V105" s="63"/>
      <c r="W105" s="63"/>
      <c r="X105" s="64"/>
      <c r="Y105" s="32"/>
      <c r="Z105" s="32"/>
      <c r="AA105" s="32"/>
      <c r="AB105" s="32"/>
      <c r="AC105" s="32"/>
      <c r="AD105" s="32"/>
      <c r="AE105" s="32"/>
      <c r="AT105" s="15" t="s">
        <v>267</v>
      </c>
      <c r="AU105" s="15" t="s">
        <v>213</v>
      </c>
    </row>
    <row r="106" spans="1:65" s="12" customFormat="1">
      <c r="B106" s="194"/>
      <c r="C106" s="195"/>
      <c r="D106" s="189" t="s">
        <v>282</v>
      </c>
      <c r="E106" s="196" t="s">
        <v>149</v>
      </c>
      <c r="F106" s="197" t="s">
        <v>542</v>
      </c>
      <c r="G106" s="195"/>
      <c r="H106" s="198">
        <v>20.943999999999999</v>
      </c>
      <c r="I106" s="199"/>
      <c r="J106" s="199"/>
      <c r="K106" s="195"/>
      <c r="L106" s="195"/>
      <c r="M106" s="200"/>
      <c r="N106" s="201"/>
      <c r="O106" s="202"/>
      <c r="P106" s="202"/>
      <c r="Q106" s="202"/>
      <c r="R106" s="202"/>
      <c r="S106" s="202"/>
      <c r="T106" s="202"/>
      <c r="U106" s="202"/>
      <c r="V106" s="202"/>
      <c r="W106" s="202"/>
      <c r="X106" s="203"/>
      <c r="AT106" s="204" t="s">
        <v>282</v>
      </c>
      <c r="AU106" s="204" t="s">
        <v>213</v>
      </c>
      <c r="AV106" s="12" t="s">
        <v>213</v>
      </c>
      <c r="AW106" s="12" t="s">
        <v>132</v>
      </c>
      <c r="AX106" s="12" t="s">
        <v>211</v>
      </c>
      <c r="AY106" s="204" t="s">
        <v>254</v>
      </c>
    </row>
    <row r="107" spans="1:65" s="11" customFormat="1" ht="22.9" customHeight="1">
      <c r="B107" s="156"/>
      <c r="C107" s="157"/>
      <c r="D107" s="158" t="s">
        <v>203</v>
      </c>
      <c r="E107" s="171" t="s">
        <v>543</v>
      </c>
      <c r="F107" s="171" t="s">
        <v>544</v>
      </c>
      <c r="G107" s="157"/>
      <c r="H107" s="157"/>
      <c r="I107" s="160"/>
      <c r="J107" s="160"/>
      <c r="K107" s="172">
        <f>BK107</f>
        <v>0</v>
      </c>
      <c r="L107" s="157"/>
      <c r="M107" s="162"/>
      <c r="N107" s="163"/>
      <c r="O107" s="164"/>
      <c r="P107" s="164"/>
      <c r="Q107" s="165">
        <f>SUM(Q108:Q112)</f>
        <v>0</v>
      </c>
      <c r="R107" s="165">
        <f>SUM(R108:R112)</f>
        <v>0</v>
      </c>
      <c r="S107" s="164"/>
      <c r="T107" s="166">
        <f>SUM(T108:T112)</f>
        <v>0</v>
      </c>
      <c r="U107" s="164"/>
      <c r="V107" s="166">
        <f>SUM(V108:V112)</f>
        <v>3.7439999999999994E-2</v>
      </c>
      <c r="W107" s="164"/>
      <c r="X107" s="167">
        <f>SUM(X108:X112)</f>
        <v>0</v>
      </c>
      <c r="AR107" s="168" t="s">
        <v>211</v>
      </c>
      <c r="AT107" s="169" t="s">
        <v>203</v>
      </c>
      <c r="AU107" s="169" t="s">
        <v>211</v>
      </c>
      <c r="AY107" s="168" t="s">
        <v>254</v>
      </c>
      <c r="BK107" s="170">
        <f>SUM(BK108:BK112)</f>
        <v>0</v>
      </c>
    </row>
    <row r="108" spans="1:65" s="1" customFormat="1" ht="24.2" customHeight="1">
      <c r="A108" s="32"/>
      <c r="B108" s="33"/>
      <c r="C108" s="205" t="s">
        <v>284</v>
      </c>
      <c r="D108" s="205" t="s">
        <v>366</v>
      </c>
      <c r="E108" s="206" t="s">
        <v>545</v>
      </c>
      <c r="F108" s="207" t="s">
        <v>546</v>
      </c>
      <c r="G108" s="208" t="s">
        <v>460</v>
      </c>
      <c r="H108" s="209">
        <v>49.366999999999997</v>
      </c>
      <c r="I108" s="210"/>
      <c r="J108" s="210"/>
      <c r="K108" s="211">
        <f>ROUND(P108*H108,2)</f>
        <v>0</v>
      </c>
      <c r="L108" s="207" t="s">
        <v>547</v>
      </c>
      <c r="M108" s="37"/>
      <c r="N108" s="212" t="s">
        <v>149</v>
      </c>
      <c r="O108" s="183" t="s">
        <v>175</v>
      </c>
      <c r="P108" s="184">
        <f>I108+J108</f>
        <v>0</v>
      </c>
      <c r="Q108" s="184">
        <f>ROUND(I108*H108,2)</f>
        <v>0</v>
      </c>
      <c r="R108" s="184">
        <f>ROUND(J108*H108,2)</f>
        <v>0</v>
      </c>
      <c r="S108" s="63"/>
      <c r="T108" s="185">
        <f>S108*H108</f>
        <v>0</v>
      </c>
      <c r="U108" s="185">
        <v>0</v>
      </c>
      <c r="V108" s="185">
        <f>U108*H108</f>
        <v>0</v>
      </c>
      <c r="W108" s="185">
        <v>0</v>
      </c>
      <c r="X108" s="186">
        <f>W108*H108</f>
        <v>0</v>
      </c>
      <c r="Y108" s="32"/>
      <c r="Z108" s="32"/>
      <c r="AA108" s="32"/>
      <c r="AB108" s="32"/>
      <c r="AC108" s="32"/>
      <c r="AD108" s="32"/>
      <c r="AE108" s="32"/>
      <c r="AR108" s="187" t="s">
        <v>262</v>
      </c>
      <c r="AT108" s="187" t="s">
        <v>366</v>
      </c>
      <c r="AU108" s="187" t="s">
        <v>213</v>
      </c>
      <c r="AY108" s="15" t="s">
        <v>254</v>
      </c>
      <c r="BE108" s="188">
        <f>IF(O108="základní",K108,0)</f>
        <v>0</v>
      </c>
      <c r="BF108" s="188">
        <f>IF(O108="snížená",K108,0)</f>
        <v>0</v>
      </c>
      <c r="BG108" s="188">
        <f>IF(O108="zákl. přenesená",K108,0)</f>
        <v>0</v>
      </c>
      <c r="BH108" s="188">
        <f>IF(O108="sníž. přenesená",K108,0)</f>
        <v>0</v>
      </c>
      <c r="BI108" s="188">
        <f>IF(O108="nulová",K108,0)</f>
        <v>0</v>
      </c>
      <c r="BJ108" s="15" t="s">
        <v>262</v>
      </c>
      <c r="BK108" s="188">
        <f>ROUND(P108*H108,2)</f>
        <v>0</v>
      </c>
      <c r="BL108" s="15" t="s">
        <v>262</v>
      </c>
      <c r="BM108" s="187" t="s">
        <v>548</v>
      </c>
    </row>
    <row r="109" spans="1:65" s="1" customFormat="1" ht="24.2" customHeight="1">
      <c r="A109" s="32"/>
      <c r="B109" s="33"/>
      <c r="C109" s="205" t="s">
        <v>289</v>
      </c>
      <c r="D109" s="205" t="s">
        <v>366</v>
      </c>
      <c r="E109" s="206" t="s">
        <v>549</v>
      </c>
      <c r="F109" s="207" t="s">
        <v>550</v>
      </c>
      <c r="G109" s="208" t="s">
        <v>551</v>
      </c>
      <c r="H109" s="209">
        <v>9</v>
      </c>
      <c r="I109" s="210"/>
      <c r="J109" s="210"/>
      <c r="K109" s="211">
        <f>ROUND(P109*H109,2)</f>
        <v>0</v>
      </c>
      <c r="L109" s="207" t="s">
        <v>547</v>
      </c>
      <c r="M109" s="37"/>
      <c r="N109" s="212" t="s">
        <v>149</v>
      </c>
      <c r="O109" s="183" t="s">
        <v>175</v>
      </c>
      <c r="P109" s="184">
        <f>I109+J109</f>
        <v>0</v>
      </c>
      <c r="Q109" s="184">
        <f>ROUND(I109*H109,2)</f>
        <v>0</v>
      </c>
      <c r="R109" s="184">
        <f>ROUND(J109*H109,2)</f>
        <v>0</v>
      </c>
      <c r="S109" s="63"/>
      <c r="T109" s="185">
        <f>S109*H109</f>
        <v>0</v>
      </c>
      <c r="U109" s="185">
        <v>4.1599999999999996E-3</v>
      </c>
      <c r="V109" s="185">
        <f>U109*H109</f>
        <v>3.7439999999999994E-2</v>
      </c>
      <c r="W109" s="185">
        <v>0</v>
      </c>
      <c r="X109" s="186">
        <f>W109*H109</f>
        <v>0</v>
      </c>
      <c r="Y109" s="32"/>
      <c r="Z109" s="32"/>
      <c r="AA109" s="32"/>
      <c r="AB109" s="32"/>
      <c r="AC109" s="32"/>
      <c r="AD109" s="32"/>
      <c r="AE109" s="32"/>
      <c r="AR109" s="187" t="s">
        <v>552</v>
      </c>
      <c r="AT109" s="187" t="s">
        <v>366</v>
      </c>
      <c r="AU109" s="187" t="s">
        <v>213</v>
      </c>
      <c r="AY109" s="15" t="s">
        <v>254</v>
      </c>
      <c r="BE109" s="188">
        <f>IF(O109="základní",K109,0)</f>
        <v>0</v>
      </c>
      <c r="BF109" s="188">
        <f>IF(O109="snížená",K109,0)</f>
        <v>0</v>
      </c>
      <c r="BG109" s="188">
        <f>IF(O109="zákl. přenesená",K109,0)</f>
        <v>0</v>
      </c>
      <c r="BH109" s="188">
        <f>IF(O109="sníž. přenesená",K109,0)</f>
        <v>0</v>
      </c>
      <c r="BI109" s="188">
        <f>IF(O109="nulová",K109,0)</f>
        <v>0</v>
      </c>
      <c r="BJ109" s="15" t="s">
        <v>262</v>
      </c>
      <c r="BK109" s="188">
        <f>ROUND(P109*H109,2)</f>
        <v>0</v>
      </c>
      <c r="BL109" s="15" t="s">
        <v>552</v>
      </c>
      <c r="BM109" s="187" t="s">
        <v>553</v>
      </c>
    </row>
    <row r="110" spans="1:65" s="1" customFormat="1" ht="48.75">
      <c r="A110" s="32"/>
      <c r="B110" s="33"/>
      <c r="C110" s="34"/>
      <c r="D110" s="189" t="s">
        <v>462</v>
      </c>
      <c r="E110" s="34"/>
      <c r="F110" s="190" t="s">
        <v>554</v>
      </c>
      <c r="G110" s="34"/>
      <c r="H110" s="34"/>
      <c r="I110" s="191"/>
      <c r="J110" s="191"/>
      <c r="K110" s="34"/>
      <c r="L110" s="34"/>
      <c r="M110" s="37"/>
      <c r="N110" s="192"/>
      <c r="O110" s="193"/>
      <c r="P110" s="63"/>
      <c r="Q110" s="63"/>
      <c r="R110" s="63"/>
      <c r="S110" s="63"/>
      <c r="T110" s="63"/>
      <c r="U110" s="63"/>
      <c r="V110" s="63"/>
      <c r="W110" s="63"/>
      <c r="X110" s="64"/>
      <c r="Y110" s="32"/>
      <c r="Z110" s="32"/>
      <c r="AA110" s="32"/>
      <c r="AB110" s="32"/>
      <c r="AC110" s="32"/>
      <c r="AD110" s="32"/>
      <c r="AE110" s="32"/>
      <c r="AT110" s="15" t="s">
        <v>462</v>
      </c>
      <c r="AU110" s="15" t="s">
        <v>213</v>
      </c>
    </row>
    <row r="111" spans="1:65" s="1" customFormat="1" ht="29.25">
      <c r="A111" s="32"/>
      <c r="B111" s="33"/>
      <c r="C111" s="34"/>
      <c r="D111" s="189" t="s">
        <v>267</v>
      </c>
      <c r="E111" s="34"/>
      <c r="F111" s="190" t="s">
        <v>555</v>
      </c>
      <c r="G111" s="34"/>
      <c r="H111" s="34"/>
      <c r="I111" s="191"/>
      <c r="J111" s="191"/>
      <c r="K111" s="34"/>
      <c r="L111" s="34"/>
      <c r="M111" s="37"/>
      <c r="N111" s="192"/>
      <c r="O111" s="193"/>
      <c r="P111" s="63"/>
      <c r="Q111" s="63"/>
      <c r="R111" s="63"/>
      <c r="S111" s="63"/>
      <c r="T111" s="63"/>
      <c r="U111" s="63"/>
      <c r="V111" s="63"/>
      <c r="W111" s="63"/>
      <c r="X111" s="64"/>
      <c r="Y111" s="32"/>
      <c r="Z111" s="32"/>
      <c r="AA111" s="32"/>
      <c r="AB111" s="32"/>
      <c r="AC111" s="32"/>
      <c r="AD111" s="32"/>
      <c r="AE111" s="32"/>
      <c r="AT111" s="15" t="s">
        <v>267</v>
      </c>
      <c r="AU111" s="15" t="s">
        <v>213</v>
      </c>
    </row>
    <row r="112" spans="1:65" s="12" customFormat="1">
      <c r="B112" s="194"/>
      <c r="C112" s="195"/>
      <c r="D112" s="189" t="s">
        <v>282</v>
      </c>
      <c r="E112" s="196" t="s">
        <v>149</v>
      </c>
      <c r="F112" s="197" t="s">
        <v>556</v>
      </c>
      <c r="G112" s="195"/>
      <c r="H112" s="198">
        <v>9</v>
      </c>
      <c r="I112" s="199"/>
      <c r="J112" s="199"/>
      <c r="K112" s="195"/>
      <c r="L112" s="195"/>
      <c r="M112" s="200"/>
      <c r="N112" s="201"/>
      <c r="O112" s="202"/>
      <c r="P112" s="202"/>
      <c r="Q112" s="202"/>
      <c r="R112" s="202"/>
      <c r="S112" s="202"/>
      <c r="T112" s="202"/>
      <c r="U112" s="202"/>
      <c r="V112" s="202"/>
      <c r="W112" s="202"/>
      <c r="X112" s="203"/>
      <c r="AT112" s="204" t="s">
        <v>282</v>
      </c>
      <c r="AU112" s="204" t="s">
        <v>213</v>
      </c>
      <c r="AV112" s="12" t="s">
        <v>213</v>
      </c>
      <c r="AW112" s="12" t="s">
        <v>132</v>
      </c>
      <c r="AX112" s="12" t="s">
        <v>211</v>
      </c>
      <c r="AY112" s="204" t="s">
        <v>254</v>
      </c>
    </row>
    <row r="113" spans="1:65" s="11" customFormat="1" ht="25.9" customHeight="1">
      <c r="B113" s="156"/>
      <c r="C113" s="157"/>
      <c r="D113" s="158" t="s">
        <v>203</v>
      </c>
      <c r="E113" s="159" t="s">
        <v>256</v>
      </c>
      <c r="F113" s="159" t="s">
        <v>557</v>
      </c>
      <c r="G113" s="157"/>
      <c r="H113" s="157"/>
      <c r="I113" s="160"/>
      <c r="J113" s="160"/>
      <c r="K113" s="161">
        <f>BK113</f>
        <v>0</v>
      </c>
      <c r="L113" s="157"/>
      <c r="M113" s="162"/>
      <c r="N113" s="163"/>
      <c r="O113" s="164"/>
      <c r="P113" s="164"/>
      <c r="Q113" s="165">
        <f>Q114</f>
        <v>0</v>
      </c>
      <c r="R113" s="165">
        <f>R114</f>
        <v>0</v>
      </c>
      <c r="S113" s="164"/>
      <c r="T113" s="166">
        <f>T114</f>
        <v>0</v>
      </c>
      <c r="U113" s="164"/>
      <c r="V113" s="166">
        <f>V114</f>
        <v>24.248799999999999</v>
      </c>
      <c r="W113" s="164"/>
      <c r="X113" s="167">
        <f>X114</f>
        <v>0</v>
      </c>
      <c r="AR113" s="168" t="s">
        <v>269</v>
      </c>
      <c r="AT113" s="169" t="s">
        <v>203</v>
      </c>
      <c r="AU113" s="169" t="s">
        <v>204</v>
      </c>
      <c r="AY113" s="168" t="s">
        <v>254</v>
      </c>
      <c r="BK113" s="170">
        <f>BK114</f>
        <v>0</v>
      </c>
    </row>
    <row r="114" spans="1:65" s="11" customFormat="1" ht="22.9" customHeight="1">
      <c r="B114" s="156"/>
      <c r="C114" s="157"/>
      <c r="D114" s="158" t="s">
        <v>203</v>
      </c>
      <c r="E114" s="171" t="s">
        <v>558</v>
      </c>
      <c r="F114" s="171" t="s">
        <v>559</v>
      </c>
      <c r="G114" s="157"/>
      <c r="H114" s="157"/>
      <c r="I114" s="160"/>
      <c r="J114" s="160"/>
      <c r="K114" s="172">
        <f>BK114</f>
        <v>0</v>
      </c>
      <c r="L114" s="157"/>
      <c r="M114" s="162"/>
      <c r="N114" s="163"/>
      <c r="O114" s="164"/>
      <c r="P114" s="164"/>
      <c r="Q114" s="165">
        <f>SUM(Q115:Q123)</f>
        <v>0</v>
      </c>
      <c r="R114" s="165">
        <f>SUM(R115:R123)</f>
        <v>0</v>
      </c>
      <c r="S114" s="164"/>
      <c r="T114" s="166">
        <f>SUM(T115:T123)</f>
        <v>0</v>
      </c>
      <c r="U114" s="164"/>
      <c r="V114" s="166">
        <f>SUM(V115:V123)</f>
        <v>24.248799999999999</v>
      </c>
      <c r="W114" s="164"/>
      <c r="X114" s="167">
        <f>SUM(X115:X123)</f>
        <v>0</v>
      </c>
      <c r="AR114" s="168" t="s">
        <v>269</v>
      </c>
      <c r="AT114" s="169" t="s">
        <v>203</v>
      </c>
      <c r="AU114" s="169" t="s">
        <v>211</v>
      </c>
      <c r="AY114" s="168" t="s">
        <v>254</v>
      </c>
      <c r="BK114" s="170">
        <f>SUM(BK115:BK123)</f>
        <v>0</v>
      </c>
    </row>
    <row r="115" spans="1:65" s="1" customFormat="1" ht="24.2" customHeight="1">
      <c r="A115" s="32"/>
      <c r="B115" s="33"/>
      <c r="C115" s="173" t="s">
        <v>261</v>
      </c>
      <c r="D115" s="173" t="s">
        <v>256</v>
      </c>
      <c r="E115" s="174" t="s">
        <v>560</v>
      </c>
      <c r="F115" s="175" t="s">
        <v>561</v>
      </c>
      <c r="G115" s="176" t="s">
        <v>460</v>
      </c>
      <c r="H115" s="177">
        <v>6.12</v>
      </c>
      <c r="I115" s="178"/>
      <c r="J115" s="179"/>
      <c r="K115" s="180">
        <f>ROUND(P115*H115,2)</f>
        <v>0</v>
      </c>
      <c r="L115" s="175" t="s">
        <v>547</v>
      </c>
      <c r="M115" s="181"/>
      <c r="N115" s="182" t="s">
        <v>149</v>
      </c>
      <c r="O115" s="183" t="s">
        <v>175</v>
      </c>
      <c r="P115" s="184">
        <f>I115+J115</f>
        <v>0</v>
      </c>
      <c r="Q115" s="184">
        <f>ROUND(I115*H115,2)</f>
        <v>0</v>
      </c>
      <c r="R115" s="184">
        <f>ROUND(J115*H115,2)</f>
        <v>0</v>
      </c>
      <c r="S115" s="63"/>
      <c r="T115" s="185">
        <f>S115*H115</f>
        <v>0</v>
      </c>
      <c r="U115" s="185">
        <v>1</v>
      </c>
      <c r="V115" s="185">
        <f>U115*H115</f>
        <v>6.12</v>
      </c>
      <c r="W115" s="185">
        <v>0</v>
      </c>
      <c r="X115" s="186">
        <f>W115*H115</f>
        <v>0</v>
      </c>
      <c r="Y115" s="32"/>
      <c r="Z115" s="32"/>
      <c r="AA115" s="32"/>
      <c r="AB115" s="32"/>
      <c r="AC115" s="32"/>
      <c r="AD115" s="32"/>
      <c r="AE115" s="32"/>
      <c r="AR115" s="187" t="s">
        <v>279</v>
      </c>
      <c r="AT115" s="187" t="s">
        <v>256</v>
      </c>
      <c r="AU115" s="187" t="s">
        <v>213</v>
      </c>
      <c r="AY115" s="15" t="s">
        <v>254</v>
      </c>
      <c r="BE115" s="188">
        <f>IF(O115="základní",K115,0)</f>
        <v>0</v>
      </c>
      <c r="BF115" s="188">
        <f>IF(O115="snížená",K115,0)</f>
        <v>0</v>
      </c>
      <c r="BG115" s="188">
        <f>IF(O115="zákl. přenesená",K115,0)</f>
        <v>0</v>
      </c>
      <c r="BH115" s="188">
        <f>IF(O115="sníž. přenesená",K115,0)</f>
        <v>0</v>
      </c>
      <c r="BI115" s="188">
        <f>IF(O115="nulová",K115,0)</f>
        <v>0</v>
      </c>
      <c r="BJ115" s="15" t="s">
        <v>262</v>
      </c>
      <c r="BK115" s="188">
        <f>ROUND(P115*H115,2)</f>
        <v>0</v>
      </c>
      <c r="BL115" s="15" t="s">
        <v>279</v>
      </c>
      <c r="BM115" s="187" t="s">
        <v>562</v>
      </c>
    </row>
    <row r="116" spans="1:65" s="12" customFormat="1">
      <c r="B116" s="194"/>
      <c r="C116" s="195"/>
      <c r="D116" s="189" t="s">
        <v>282</v>
      </c>
      <c r="E116" s="196" t="s">
        <v>149</v>
      </c>
      <c r="F116" s="197" t="s">
        <v>563</v>
      </c>
      <c r="G116" s="195"/>
      <c r="H116" s="198">
        <v>6.12</v>
      </c>
      <c r="I116" s="199"/>
      <c r="J116" s="199"/>
      <c r="K116" s="195"/>
      <c r="L116" s="195"/>
      <c r="M116" s="200"/>
      <c r="N116" s="201"/>
      <c r="O116" s="202"/>
      <c r="P116" s="202"/>
      <c r="Q116" s="202"/>
      <c r="R116" s="202"/>
      <c r="S116" s="202"/>
      <c r="T116" s="202"/>
      <c r="U116" s="202"/>
      <c r="V116" s="202"/>
      <c r="W116" s="202"/>
      <c r="X116" s="203"/>
      <c r="AT116" s="204" t="s">
        <v>282</v>
      </c>
      <c r="AU116" s="204" t="s">
        <v>213</v>
      </c>
      <c r="AV116" s="12" t="s">
        <v>213</v>
      </c>
      <c r="AW116" s="12" t="s">
        <v>132</v>
      </c>
      <c r="AX116" s="12" t="s">
        <v>211</v>
      </c>
      <c r="AY116" s="204" t="s">
        <v>254</v>
      </c>
    </row>
    <row r="117" spans="1:65" s="1" customFormat="1" ht="14.45" customHeight="1">
      <c r="A117" s="32"/>
      <c r="B117" s="33"/>
      <c r="C117" s="205" t="s">
        <v>296</v>
      </c>
      <c r="D117" s="205" t="s">
        <v>366</v>
      </c>
      <c r="E117" s="206" t="s">
        <v>564</v>
      </c>
      <c r="F117" s="207" t="s">
        <v>565</v>
      </c>
      <c r="G117" s="208" t="s">
        <v>259</v>
      </c>
      <c r="H117" s="209">
        <v>360</v>
      </c>
      <c r="I117" s="210"/>
      <c r="J117" s="210"/>
      <c r="K117" s="211">
        <f>ROUND(P117*H117,2)</f>
        <v>0</v>
      </c>
      <c r="L117" s="207" t="s">
        <v>149</v>
      </c>
      <c r="M117" s="37"/>
      <c r="N117" s="212" t="s">
        <v>149</v>
      </c>
      <c r="O117" s="183" t="s">
        <v>175</v>
      </c>
      <c r="P117" s="184">
        <f>I117+J117</f>
        <v>0</v>
      </c>
      <c r="Q117" s="184">
        <f>ROUND(I117*H117,2)</f>
        <v>0</v>
      </c>
      <c r="R117" s="184">
        <f>ROUND(J117*H117,2)</f>
        <v>0</v>
      </c>
      <c r="S117" s="63"/>
      <c r="T117" s="185">
        <f>S117*H117</f>
        <v>0</v>
      </c>
      <c r="U117" s="185">
        <v>0</v>
      </c>
      <c r="V117" s="185">
        <f>U117*H117</f>
        <v>0</v>
      </c>
      <c r="W117" s="185">
        <v>0</v>
      </c>
      <c r="X117" s="186">
        <f>W117*H117</f>
        <v>0</v>
      </c>
      <c r="Y117" s="32"/>
      <c r="Z117" s="32"/>
      <c r="AA117" s="32"/>
      <c r="AB117" s="32"/>
      <c r="AC117" s="32"/>
      <c r="AD117" s="32"/>
      <c r="AE117" s="32"/>
      <c r="AR117" s="187" t="s">
        <v>552</v>
      </c>
      <c r="AT117" s="187" t="s">
        <v>366</v>
      </c>
      <c r="AU117" s="187" t="s">
        <v>213</v>
      </c>
      <c r="AY117" s="15" t="s">
        <v>254</v>
      </c>
      <c r="BE117" s="188">
        <f>IF(O117="základní",K117,0)</f>
        <v>0</v>
      </c>
      <c r="BF117" s="188">
        <f>IF(O117="snížená",K117,0)</f>
        <v>0</v>
      </c>
      <c r="BG117" s="188">
        <f>IF(O117="zákl. přenesená",K117,0)</f>
        <v>0</v>
      </c>
      <c r="BH117" s="188">
        <f>IF(O117="sníž. přenesená",K117,0)</f>
        <v>0</v>
      </c>
      <c r="BI117" s="188">
        <f>IF(O117="nulová",K117,0)</f>
        <v>0</v>
      </c>
      <c r="BJ117" s="15" t="s">
        <v>262</v>
      </c>
      <c r="BK117" s="188">
        <f>ROUND(P117*H117,2)</f>
        <v>0</v>
      </c>
      <c r="BL117" s="15" t="s">
        <v>552</v>
      </c>
      <c r="BM117" s="187" t="s">
        <v>566</v>
      </c>
    </row>
    <row r="118" spans="1:65" s="1" customFormat="1" ht="19.5">
      <c r="A118" s="32"/>
      <c r="B118" s="33"/>
      <c r="C118" s="34"/>
      <c r="D118" s="189" t="s">
        <v>267</v>
      </c>
      <c r="E118" s="34"/>
      <c r="F118" s="190" t="s">
        <v>567</v>
      </c>
      <c r="G118" s="34"/>
      <c r="H118" s="34"/>
      <c r="I118" s="191"/>
      <c r="J118" s="191"/>
      <c r="K118" s="34"/>
      <c r="L118" s="34"/>
      <c r="M118" s="37"/>
      <c r="N118" s="192"/>
      <c r="O118" s="193"/>
      <c r="P118" s="63"/>
      <c r="Q118" s="63"/>
      <c r="R118" s="63"/>
      <c r="S118" s="63"/>
      <c r="T118" s="63"/>
      <c r="U118" s="63"/>
      <c r="V118" s="63"/>
      <c r="W118" s="63"/>
      <c r="X118" s="64"/>
      <c r="Y118" s="32"/>
      <c r="Z118" s="32"/>
      <c r="AA118" s="32"/>
      <c r="AB118" s="32"/>
      <c r="AC118" s="32"/>
      <c r="AD118" s="32"/>
      <c r="AE118" s="32"/>
      <c r="AT118" s="15" t="s">
        <v>267</v>
      </c>
      <c r="AU118" s="15" t="s">
        <v>213</v>
      </c>
    </row>
    <row r="119" spans="1:65" s="1" customFormat="1" ht="24.2" customHeight="1">
      <c r="A119" s="32"/>
      <c r="B119" s="33"/>
      <c r="C119" s="173" t="s">
        <v>300</v>
      </c>
      <c r="D119" s="173" t="s">
        <v>256</v>
      </c>
      <c r="E119" s="174" t="s">
        <v>568</v>
      </c>
      <c r="F119" s="175" t="s">
        <v>569</v>
      </c>
      <c r="G119" s="176" t="s">
        <v>325</v>
      </c>
      <c r="H119" s="177">
        <v>18128.8</v>
      </c>
      <c r="I119" s="178"/>
      <c r="J119" s="179"/>
      <c r="K119" s="180">
        <f>ROUND(P119*H119,2)</f>
        <v>0</v>
      </c>
      <c r="L119" s="175" t="s">
        <v>547</v>
      </c>
      <c r="M119" s="181"/>
      <c r="N119" s="182" t="s">
        <v>149</v>
      </c>
      <c r="O119" s="183" t="s">
        <v>175</v>
      </c>
      <c r="P119" s="184">
        <f>I119+J119</f>
        <v>0</v>
      </c>
      <c r="Q119" s="184">
        <f>ROUND(I119*H119,2)</f>
        <v>0</v>
      </c>
      <c r="R119" s="184">
        <f>ROUND(J119*H119,2)</f>
        <v>0</v>
      </c>
      <c r="S119" s="63"/>
      <c r="T119" s="185">
        <f>S119*H119</f>
        <v>0</v>
      </c>
      <c r="U119" s="185">
        <v>1E-3</v>
      </c>
      <c r="V119" s="185">
        <f>U119*H119</f>
        <v>18.128799999999998</v>
      </c>
      <c r="W119" s="185">
        <v>0</v>
      </c>
      <c r="X119" s="186">
        <f>W119*H119</f>
        <v>0</v>
      </c>
      <c r="Y119" s="32"/>
      <c r="Z119" s="32"/>
      <c r="AA119" s="32"/>
      <c r="AB119" s="32"/>
      <c r="AC119" s="32"/>
      <c r="AD119" s="32"/>
      <c r="AE119" s="32"/>
      <c r="AR119" s="187" t="s">
        <v>570</v>
      </c>
      <c r="AT119" s="187" t="s">
        <v>256</v>
      </c>
      <c r="AU119" s="187" t="s">
        <v>213</v>
      </c>
      <c r="AY119" s="15" t="s">
        <v>254</v>
      </c>
      <c r="BE119" s="188">
        <f>IF(O119="základní",K119,0)</f>
        <v>0</v>
      </c>
      <c r="BF119" s="188">
        <f>IF(O119="snížená",K119,0)</f>
        <v>0</v>
      </c>
      <c r="BG119" s="188">
        <f>IF(O119="zákl. přenesená",K119,0)</f>
        <v>0</v>
      </c>
      <c r="BH119" s="188">
        <f>IF(O119="sníž. přenesená",K119,0)</f>
        <v>0</v>
      </c>
      <c r="BI119" s="188">
        <f>IF(O119="nulová",K119,0)</f>
        <v>0</v>
      </c>
      <c r="BJ119" s="15" t="s">
        <v>262</v>
      </c>
      <c r="BK119" s="188">
        <f>ROUND(P119*H119,2)</f>
        <v>0</v>
      </c>
      <c r="BL119" s="15" t="s">
        <v>552</v>
      </c>
      <c r="BM119" s="187" t="s">
        <v>571</v>
      </c>
    </row>
    <row r="120" spans="1:65" s="12" customFormat="1">
      <c r="B120" s="194"/>
      <c r="C120" s="195"/>
      <c r="D120" s="189" t="s">
        <v>282</v>
      </c>
      <c r="E120" s="196" t="s">
        <v>149</v>
      </c>
      <c r="F120" s="197" t="s">
        <v>572</v>
      </c>
      <c r="G120" s="195"/>
      <c r="H120" s="198">
        <v>18128.8</v>
      </c>
      <c r="I120" s="199"/>
      <c r="J120" s="199"/>
      <c r="K120" s="195"/>
      <c r="L120" s="195"/>
      <c r="M120" s="200"/>
      <c r="N120" s="201"/>
      <c r="O120" s="202"/>
      <c r="P120" s="202"/>
      <c r="Q120" s="202"/>
      <c r="R120" s="202"/>
      <c r="S120" s="202"/>
      <c r="T120" s="202"/>
      <c r="U120" s="202"/>
      <c r="V120" s="202"/>
      <c r="W120" s="202"/>
      <c r="X120" s="203"/>
      <c r="AT120" s="204" t="s">
        <v>282</v>
      </c>
      <c r="AU120" s="204" t="s">
        <v>213</v>
      </c>
      <c r="AV120" s="12" t="s">
        <v>213</v>
      </c>
      <c r="AW120" s="12" t="s">
        <v>132</v>
      </c>
      <c r="AX120" s="12" t="s">
        <v>211</v>
      </c>
      <c r="AY120" s="204" t="s">
        <v>254</v>
      </c>
    </row>
    <row r="121" spans="1:65" s="1" customFormat="1" ht="14.45" customHeight="1">
      <c r="A121" s="32"/>
      <c r="B121" s="33"/>
      <c r="C121" s="205" t="s">
        <v>304</v>
      </c>
      <c r="D121" s="205" t="s">
        <v>366</v>
      </c>
      <c r="E121" s="206" t="s">
        <v>573</v>
      </c>
      <c r="F121" s="207" t="s">
        <v>574</v>
      </c>
      <c r="G121" s="208" t="s">
        <v>259</v>
      </c>
      <c r="H121" s="209">
        <v>420</v>
      </c>
      <c r="I121" s="210"/>
      <c r="J121" s="210"/>
      <c r="K121" s="211">
        <f>ROUND(P121*H121,2)</f>
        <v>0</v>
      </c>
      <c r="L121" s="207" t="s">
        <v>149</v>
      </c>
      <c r="M121" s="37"/>
      <c r="N121" s="212" t="s">
        <v>149</v>
      </c>
      <c r="O121" s="183" t="s">
        <v>175</v>
      </c>
      <c r="P121" s="184">
        <f>I121+J121</f>
        <v>0</v>
      </c>
      <c r="Q121" s="184">
        <f>ROUND(I121*H121,2)</f>
        <v>0</v>
      </c>
      <c r="R121" s="184">
        <f>ROUND(J121*H121,2)</f>
        <v>0</v>
      </c>
      <c r="S121" s="63"/>
      <c r="T121" s="185">
        <f>S121*H121</f>
        <v>0</v>
      </c>
      <c r="U121" s="185">
        <v>0</v>
      </c>
      <c r="V121" s="185">
        <f>U121*H121</f>
        <v>0</v>
      </c>
      <c r="W121" s="185">
        <v>0</v>
      </c>
      <c r="X121" s="186">
        <f>W121*H121</f>
        <v>0</v>
      </c>
      <c r="Y121" s="32"/>
      <c r="Z121" s="32"/>
      <c r="AA121" s="32"/>
      <c r="AB121" s="32"/>
      <c r="AC121" s="32"/>
      <c r="AD121" s="32"/>
      <c r="AE121" s="32"/>
      <c r="AR121" s="187" t="s">
        <v>552</v>
      </c>
      <c r="AT121" s="187" t="s">
        <v>366</v>
      </c>
      <c r="AU121" s="187" t="s">
        <v>213</v>
      </c>
      <c r="AY121" s="15" t="s">
        <v>254</v>
      </c>
      <c r="BE121" s="188">
        <f>IF(O121="základní",K121,0)</f>
        <v>0</v>
      </c>
      <c r="BF121" s="188">
        <f>IF(O121="snížená",K121,0)</f>
        <v>0</v>
      </c>
      <c r="BG121" s="188">
        <f>IF(O121="zákl. přenesená",K121,0)</f>
        <v>0</v>
      </c>
      <c r="BH121" s="188">
        <f>IF(O121="sníž. přenesená",K121,0)</f>
        <v>0</v>
      </c>
      <c r="BI121" s="188">
        <f>IF(O121="nulová",K121,0)</f>
        <v>0</v>
      </c>
      <c r="BJ121" s="15" t="s">
        <v>262</v>
      </c>
      <c r="BK121" s="188">
        <f>ROUND(P121*H121,2)</f>
        <v>0</v>
      </c>
      <c r="BL121" s="15" t="s">
        <v>552</v>
      </c>
      <c r="BM121" s="187" t="s">
        <v>575</v>
      </c>
    </row>
    <row r="122" spans="1:65" s="1" customFormat="1" ht="19.5">
      <c r="A122" s="32"/>
      <c r="B122" s="33"/>
      <c r="C122" s="34"/>
      <c r="D122" s="189" t="s">
        <v>267</v>
      </c>
      <c r="E122" s="34"/>
      <c r="F122" s="190" t="s">
        <v>576</v>
      </c>
      <c r="G122" s="34"/>
      <c r="H122" s="34"/>
      <c r="I122" s="191"/>
      <c r="J122" s="191"/>
      <c r="K122" s="34"/>
      <c r="L122" s="34"/>
      <c r="M122" s="37"/>
      <c r="N122" s="192"/>
      <c r="O122" s="193"/>
      <c r="P122" s="63"/>
      <c r="Q122" s="63"/>
      <c r="R122" s="63"/>
      <c r="S122" s="63"/>
      <c r="T122" s="63"/>
      <c r="U122" s="63"/>
      <c r="V122" s="63"/>
      <c r="W122" s="63"/>
      <c r="X122" s="64"/>
      <c r="Y122" s="32"/>
      <c r="Z122" s="32"/>
      <c r="AA122" s="32"/>
      <c r="AB122" s="32"/>
      <c r="AC122" s="32"/>
      <c r="AD122" s="32"/>
      <c r="AE122" s="32"/>
      <c r="AT122" s="15" t="s">
        <v>267</v>
      </c>
      <c r="AU122" s="15" t="s">
        <v>213</v>
      </c>
    </row>
    <row r="123" spans="1:65" s="12" customFormat="1">
      <c r="B123" s="194"/>
      <c r="C123" s="195"/>
      <c r="D123" s="189" t="s">
        <v>282</v>
      </c>
      <c r="E123" s="196" t="s">
        <v>149</v>
      </c>
      <c r="F123" s="197" t="s">
        <v>577</v>
      </c>
      <c r="G123" s="195"/>
      <c r="H123" s="198">
        <v>420</v>
      </c>
      <c r="I123" s="199"/>
      <c r="J123" s="199"/>
      <c r="K123" s="195"/>
      <c r="L123" s="195"/>
      <c r="M123" s="200"/>
      <c r="N123" s="201"/>
      <c r="O123" s="202"/>
      <c r="P123" s="202"/>
      <c r="Q123" s="202"/>
      <c r="R123" s="202"/>
      <c r="S123" s="202"/>
      <c r="T123" s="202"/>
      <c r="U123" s="202"/>
      <c r="V123" s="202"/>
      <c r="W123" s="202"/>
      <c r="X123" s="203"/>
      <c r="AT123" s="204" t="s">
        <v>282</v>
      </c>
      <c r="AU123" s="204" t="s">
        <v>213</v>
      </c>
      <c r="AV123" s="12" t="s">
        <v>213</v>
      </c>
      <c r="AW123" s="12" t="s">
        <v>132</v>
      </c>
      <c r="AX123" s="12" t="s">
        <v>211</v>
      </c>
      <c r="AY123" s="204" t="s">
        <v>254</v>
      </c>
    </row>
    <row r="124" spans="1:65" s="11" customFormat="1" ht="25.9" customHeight="1">
      <c r="B124" s="156"/>
      <c r="C124" s="157"/>
      <c r="D124" s="158" t="s">
        <v>203</v>
      </c>
      <c r="E124" s="159" t="s">
        <v>578</v>
      </c>
      <c r="F124" s="159" t="s">
        <v>579</v>
      </c>
      <c r="G124" s="157"/>
      <c r="H124" s="157"/>
      <c r="I124" s="160"/>
      <c r="J124" s="160"/>
      <c r="K124" s="161">
        <f>BK124</f>
        <v>0</v>
      </c>
      <c r="L124" s="157"/>
      <c r="M124" s="162"/>
      <c r="N124" s="163"/>
      <c r="O124" s="164"/>
      <c r="P124" s="164"/>
      <c r="Q124" s="165">
        <f>SUM(Q125:Q131)</f>
        <v>0</v>
      </c>
      <c r="R124" s="165">
        <f>SUM(R125:R131)</f>
        <v>0</v>
      </c>
      <c r="S124" s="164"/>
      <c r="T124" s="166">
        <f>SUM(T125:T131)</f>
        <v>0</v>
      </c>
      <c r="U124" s="164"/>
      <c r="V124" s="166">
        <f>SUM(V125:V131)</f>
        <v>0.11655</v>
      </c>
      <c r="W124" s="164"/>
      <c r="X124" s="167">
        <f>SUM(X125:X131)</f>
        <v>0</v>
      </c>
      <c r="AR124" s="168" t="s">
        <v>262</v>
      </c>
      <c r="AT124" s="169" t="s">
        <v>203</v>
      </c>
      <c r="AU124" s="169" t="s">
        <v>204</v>
      </c>
      <c r="AY124" s="168" t="s">
        <v>254</v>
      </c>
      <c r="BK124" s="170">
        <f>SUM(BK125:BK131)</f>
        <v>0</v>
      </c>
    </row>
    <row r="125" spans="1:65" s="1" customFormat="1" ht="24.2" customHeight="1">
      <c r="A125" s="32"/>
      <c r="B125" s="33"/>
      <c r="C125" s="205" t="s">
        <v>308</v>
      </c>
      <c r="D125" s="205" t="s">
        <v>366</v>
      </c>
      <c r="E125" s="206" t="s">
        <v>580</v>
      </c>
      <c r="F125" s="207" t="s">
        <v>581</v>
      </c>
      <c r="G125" s="208" t="s">
        <v>451</v>
      </c>
      <c r="H125" s="209">
        <v>8.5</v>
      </c>
      <c r="I125" s="210"/>
      <c r="J125" s="210"/>
      <c r="K125" s="211">
        <f>ROUND(P125*H125,2)</f>
        <v>0</v>
      </c>
      <c r="L125" s="207" t="s">
        <v>547</v>
      </c>
      <c r="M125" s="37"/>
      <c r="N125" s="212" t="s">
        <v>149</v>
      </c>
      <c r="O125" s="183" t="s">
        <v>175</v>
      </c>
      <c r="P125" s="184">
        <f>I125+J125</f>
        <v>0</v>
      </c>
      <c r="Q125" s="184">
        <f>ROUND(I125*H125,2)</f>
        <v>0</v>
      </c>
      <c r="R125" s="184">
        <f>ROUND(J125*H125,2)</f>
        <v>0</v>
      </c>
      <c r="S125" s="63"/>
      <c r="T125" s="185">
        <f>S125*H125</f>
        <v>0</v>
      </c>
      <c r="U125" s="185">
        <v>0</v>
      </c>
      <c r="V125" s="185">
        <f>U125*H125</f>
        <v>0</v>
      </c>
      <c r="W125" s="185">
        <v>0</v>
      </c>
      <c r="X125" s="186">
        <f>W125*H125</f>
        <v>0</v>
      </c>
      <c r="Y125" s="32"/>
      <c r="Z125" s="32"/>
      <c r="AA125" s="32"/>
      <c r="AB125" s="32"/>
      <c r="AC125" s="32"/>
      <c r="AD125" s="32"/>
      <c r="AE125" s="32"/>
      <c r="AR125" s="187" t="s">
        <v>361</v>
      </c>
      <c r="AT125" s="187" t="s">
        <v>366</v>
      </c>
      <c r="AU125" s="187" t="s">
        <v>211</v>
      </c>
      <c r="AY125" s="15" t="s">
        <v>254</v>
      </c>
      <c r="BE125" s="188">
        <f>IF(O125="základní",K125,0)</f>
        <v>0</v>
      </c>
      <c r="BF125" s="188">
        <f>IF(O125="snížená",K125,0)</f>
        <v>0</v>
      </c>
      <c r="BG125" s="188">
        <f>IF(O125="zákl. přenesená",K125,0)</f>
        <v>0</v>
      </c>
      <c r="BH125" s="188">
        <f>IF(O125="sníž. přenesená",K125,0)</f>
        <v>0</v>
      </c>
      <c r="BI125" s="188">
        <f>IF(O125="nulová",K125,0)</f>
        <v>0</v>
      </c>
      <c r="BJ125" s="15" t="s">
        <v>262</v>
      </c>
      <c r="BK125" s="188">
        <f>ROUND(P125*H125,2)</f>
        <v>0</v>
      </c>
      <c r="BL125" s="15" t="s">
        <v>361</v>
      </c>
      <c r="BM125" s="187" t="s">
        <v>582</v>
      </c>
    </row>
    <row r="126" spans="1:65" s="1" customFormat="1" ht="19.5">
      <c r="A126" s="32"/>
      <c r="B126" s="33"/>
      <c r="C126" s="34"/>
      <c r="D126" s="189" t="s">
        <v>267</v>
      </c>
      <c r="E126" s="34"/>
      <c r="F126" s="190" t="s">
        <v>583</v>
      </c>
      <c r="G126" s="34"/>
      <c r="H126" s="34"/>
      <c r="I126" s="191"/>
      <c r="J126" s="191"/>
      <c r="K126" s="34"/>
      <c r="L126" s="34"/>
      <c r="M126" s="37"/>
      <c r="N126" s="192"/>
      <c r="O126" s="193"/>
      <c r="P126" s="63"/>
      <c r="Q126" s="63"/>
      <c r="R126" s="63"/>
      <c r="S126" s="63"/>
      <c r="T126" s="63"/>
      <c r="U126" s="63"/>
      <c r="V126" s="63"/>
      <c r="W126" s="63"/>
      <c r="X126" s="64"/>
      <c r="Y126" s="32"/>
      <c r="Z126" s="32"/>
      <c r="AA126" s="32"/>
      <c r="AB126" s="32"/>
      <c r="AC126" s="32"/>
      <c r="AD126" s="32"/>
      <c r="AE126" s="32"/>
      <c r="AT126" s="15" t="s">
        <v>267</v>
      </c>
      <c r="AU126" s="15" t="s">
        <v>211</v>
      </c>
    </row>
    <row r="127" spans="1:65" s="1" customFormat="1" ht="24.2" customHeight="1">
      <c r="A127" s="32"/>
      <c r="B127" s="33"/>
      <c r="C127" s="205" t="s">
        <v>311</v>
      </c>
      <c r="D127" s="205" t="s">
        <v>366</v>
      </c>
      <c r="E127" s="206" t="s">
        <v>584</v>
      </c>
      <c r="F127" s="207" t="s">
        <v>585</v>
      </c>
      <c r="G127" s="208" t="s">
        <v>451</v>
      </c>
      <c r="H127" s="209">
        <v>9.0670000000000002</v>
      </c>
      <c r="I127" s="210"/>
      <c r="J127" s="210"/>
      <c r="K127" s="211">
        <f>ROUND(P127*H127,2)</f>
        <v>0</v>
      </c>
      <c r="L127" s="207" t="s">
        <v>547</v>
      </c>
      <c r="M127" s="37"/>
      <c r="N127" s="212" t="s">
        <v>149</v>
      </c>
      <c r="O127" s="183" t="s">
        <v>175</v>
      </c>
      <c r="P127" s="184">
        <f>I127+J127</f>
        <v>0</v>
      </c>
      <c r="Q127" s="184">
        <f>ROUND(I127*H127,2)</f>
        <v>0</v>
      </c>
      <c r="R127" s="184">
        <f>ROUND(J127*H127,2)</f>
        <v>0</v>
      </c>
      <c r="S127" s="63"/>
      <c r="T127" s="185">
        <f>S127*H127</f>
        <v>0</v>
      </c>
      <c r="U127" s="185">
        <v>0</v>
      </c>
      <c r="V127" s="185">
        <f>U127*H127</f>
        <v>0</v>
      </c>
      <c r="W127" s="185">
        <v>0</v>
      </c>
      <c r="X127" s="186">
        <f>W127*H127</f>
        <v>0</v>
      </c>
      <c r="Y127" s="32"/>
      <c r="Z127" s="32"/>
      <c r="AA127" s="32"/>
      <c r="AB127" s="32"/>
      <c r="AC127" s="32"/>
      <c r="AD127" s="32"/>
      <c r="AE127" s="32"/>
      <c r="AR127" s="187" t="s">
        <v>361</v>
      </c>
      <c r="AT127" s="187" t="s">
        <v>366</v>
      </c>
      <c r="AU127" s="187" t="s">
        <v>211</v>
      </c>
      <c r="AY127" s="15" t="s">
        <v>254</v>
      </c>
      <c r="BE127" s="188">
        <f>IF(O127="základní",K127,0)</f>
        <v>0</v>
      </c>
      <c r="BF127" s="188">
        <f>IF(O127="snížená",K127,0)</f>
        <v>0</v>
      </c>
      <c r="BG127" s="188">
        <f>IF(O127="zákl. přenesená",K127,0)</f>
        <v>0</v>
      </c>
      <c r="BH127" s="188">
        <f>IF(O127="sníž. přenesená",K127,0)</f>
        <v>0</v>
      </c>
      <c r="BI127" s="188">
        <f>IF(O127="nulová",K127,0)</f>
        <v>0</v>
      </c>
      <c r="BJ127" s="15" t="s">
        <v>262</v>
      </c>
      <c r="BK127" s="188">
        <f>ROUND(P127*H127,2)</f>
        <v>0</v>
      </c>
      <c r="BL127" s="15" t="s">
        <v>361</v>
      </c>
      <c r="BM127" s="187" t="s">
        <v>586</v>
      </c>
    </row>
    <row r="128" spans="1:65" s="1" customFormat="1" ht="19.5">
      <c r="A128" s="32"/>
      <c r="B128" s="33"/>
      <c r="C128" s="34"/>
      <c r="D128" s="189" t="s">
        <v>267</v>
      </c>
      <c r="E128" s="34"/>
      <c r="F128" s="190" t="s">
        <v>583</v>
      </c>
      <c r="G128" s="34"/>
      <c r="H128" s="34"/>
      <c r="I128" s="191"/>
      <c r="J128" s="191"/>
      <c r="K128" s="34"/>
      <c r="L128" s="34"/>
      <c r="M128" s="37"/>
      <c r="N128" s="192"/>
      <c r="O128" s="193"/>
      <c r="P128" s="63"/>
      <c r="Q128" s="63"/>
      <c r="R128" s="63"/>
      <c r="S128" s="63"/>
      <c r="T128" s="63"/>
      <c r="U128" s="63"/>
      <c r="V128" s="63"/>
      <c r="W128" s="63"/>
      <c r="X128" s="64"/>
      <c r="Y128" s="32"/>
      <c r="Z128" s="32"/>
      <c r="AA128" s="32"/>
      <c r="AB128" s="32"/>
      <c r="AC128" s="32"/>
      <c r="AD128" s="32"/>
      <c r="AE128" s="32"/>
      <c r="AT128" s="15" t="s">
        <v>267</v>
      </c>
      <c r="AU128" s="15" t="s">
        <v>211</v>
      </c>
    </row>
    <row r="129" spans="1:65" s="1" customFormat="1" ht="14.45" customHeight="1">
      <c r="A129" s="32"/>
      <c r="B129" s="33"/>
      <c r="C129" s="173" t="s">
        <v>315</v>
      </c>
      <c r="D129" s="173" t="s">
        <v>256</v>
      </c>
      <c r="E129" s="174" t="s">
        <v>587</v>
      </c>
      <c r="F129" s="175" t="s">
        <v>588</v>
      </c>
      <c r="G129" s="176" t="s">
        <v>517</v>
      </c>
      <c r="H129" s="177">
        <v>0.33300000000000002</v>
      </c>
      <c r="I129" s="178"/>
      <c r="J129" s="179"/>
      <c r="K129" s="180">
        <f>ROUND(P129*H129,2)</f>
        <v>0</v>
      </c>
      <c r="L129" s="175" t="s">
        <v>149</v>
      </c>
      <c r="M129" s="181"/>
      <c r="N129" s="182" t="s">
        <v>149</v>
      </c>
      <c r="O129" s="183" t="s">
        <v>175</v>
      </c>
      <c r="P129" s="184">
        <f>I129+J129</f>
        <v>0</v>
      </c>
      <c r="Q129" s="184">
        <f>ROUND(I129*H129,2)</f>
        <v>0</v>
      </c>
      <c r="R129" s="184">
        <f>ROUND(J129*H129,2)</f>
        <v>0</v>
      </c>
      <c r="S129" s="63"/>
      <c r="T129" s="185">
        <f>S129*H129</f>
        <v>0</v>
      </c>
      <c r="U129" s="185">
        <v>0.35</v>
      </c>
      <c r="V129" s="185">
        <f>U129*H129</f>
        <v>0.11655</v>
      </c>
      <c r="W129" s="185">
        <v>0</v>
      </c>
      <c r="X129" s="186">
        <f>W129*H129</f>
        <v>0</v>
      </c>
      <c r="Y129" s="32"/>
      <c r="Z129" s="32"/>
      <c r="AA129" s="32"/>
      <c r="AB129" s="32"/>
      <c r="AC129" s="32"/>
      <c r="AD129" s="32"/>
      <c r="AE129" s="32"/>
      <c r="AR129" s="187" t="s">
        <v>279</v>
      </c>
      <c r="AT129" s="187" t="s">
        <v>256</v>
      </c>
      <c r="AU129" s="187" t="s">
        <v>211</v>
      </c>
      <c r="AY129" s="15" t="s">
        <v>254</v>
      </c>
      <c r="BE129" s="188">
        <f>IF(O129="základní",K129,0)</f>
        <v>0</v>
      </c>
      <c r="BF129" s="188">
        <f>IF(O129="snížená",K129,0)</f>
        <v>0</v>
      </c>
      <c r="BG129" s="188">
        <f>IF(O129="zákl. přenesená",K129,0)</f>
        <v>0</v>
      </c>
      <c r="BH129" s="188">
        <f>IF(O129="sníž. přenesená",K129,0)</f>
        <v>0</v>
      </c>
      <c r="BI129" s="188">
        <f>IF(O129="nulová",K129,0)</f>
        <v>0</v>
      </c>
      <c r="BJ129" s="15" t="s">
        <v>262</v>
      </c>
      <c r="BK129" s="188">
        <f>ROUND(P129*H129,2)</f>
        <v>0</v>
      </c>
      <c r="BL129" s="15" t="s">
        <v>279</v>
      </c>
      <c r="BM129" s="187" t="s">
        <v>589</v>
      </c>
    </row>
    <row r="130" spans="1:65" s="1" customFormat="1" ht="24.2" customHeight="1">
      <c r="A130" s="32"/>
      <c r="B130" s="33"/>
      <c r="C130" s="205" t="s">
        <v>136</v>
      </c>
      <c r="D130" s="205" t="s">
        <v>366</v>
      </c>
      <c r="E130" s="206" t="s">
        <v>590</v>
      </c>
      <c r="F130" s="207" t="s">
        <v>591</v>
      </c>
      <c r="G130" s="208" t="s">
        <v>451</v>
      </c>
      <c r="H130" s="209">
        <v>4</v>
      </c>
      <c r="I130" s="210"/>
      <c r="J130" s="210"/>
      <c r="K130" s="211">
        <f>ROUND(P130*H130,2)</f>
        <v>0</v>
      </c>
      <c r="L130" s="207" t="s">
        <v>547</v>
      </c>
      <c r="M130" s="37"/>
      <c r="N130" s="212" t="s">
        <v>149</v>
      </c>
      <c r="O130" s="183" t="s">
        <v>175</v>
      </c>
      <c r="P130" s="184">
        <f>I130+J130</f>
        <v>0</v>
      </c>
      <c r="Q130" s="184">
        <f>ROUND(I130*H130,2)</f>
        <v>0</v>
      </c>
      <c r="R130" s="184">
        <f>ROUND(J130*H130,2)</f>
        <v>0</v>
      </c>
      <c r="S130" s="63"/>
      <c r="T130" s="185">
        <f>S130*H130</f>
        <v>0</v>
      </c>
      <c r="U130" s="185">
        <v>0</v>
      </c>
      <c r="V130" s="185">
        <f>U130*H130</f>
        <v>0</v>
      </c>
      <c r="W130" s="185">
        <v>0</v>
      </c>
      <c r="X130" s="186">
        <f>W130*H130</f>
        <v>0</v>
      </c>
      <c r="Y130" s="32"/>
      <c r="Z130" s="32"/>
      <c r="AA130" s="32"/>
      <c r="AB130" s="32"/>
      <c r="AC130" s="32"/>
      <c r="AD130" s="32"/>
      <c r="AE130" s="32"/>
      <c r="AR130" s="187" t="s">
        <v>361</v>
      </c>
      <c r="AT130" s="187" t="s">
        <v>366</v>
      </c>
      <c r="AU130" s="187" t="s">
        <v>211</v>
      </c>
      <c r="AY130" s="15" t="s">
        <v>254</v>
      </c>
      <c r="BE130" s="188">
        <f>IF(O130="základní",K130,0)</f>
        <v>0</v>
      </c>
      <c r="BF130" s="188">
        <f>IF(O130="snížená",K130,0)</f>
        <v>0</v>
      </c>
      <c r="BG130" s="188">
        <f>IF(O130="zákl. přenesená",K130,0)</f>
        <v>0</v>
      </c>
      <c r="BH130" s="188">
        <f>IF(O130="sníž. přenesená",K130,0)</f>
        <v>0</v>
      </c>
      <c r="BI130" s="188">
        <f>IF(O130="nulová",K130,0)</f>
        <v>0</v>
      </c>
      <c r="BJ130" s="15" t="s">
        <v>262</v>
      </c>
      <c r="BK130" s="188">
        <f>ROUND(P130*H130,2)</f>
        <v>0</v>
      </c>
      <c r="BL130" s="15" t="s">
        <v>361</v>
      </c>
      <c r="BM130" s="187" t="s">
        <v>592</v>
      </c>
    </row>
    <row r="131" spans="1:65" s="1" customFormat="1" ht="19.5">
      <c r="A131" s="32"/>
      <c r="B131" s="33"/>
      <c r="C131" s="34"/>
      <c r="D131" s="189" t="s">
        <v>267</v>
      </c>
      <c r="E131" s="34"/>
      <c r="F131" s="190" t="s">
        <v>593</v>
      </c>
      <c r="G131" s="34"/>
      <c r="H131" s="34"/>
      <c r="I131" s="191"/>
      <c r="J131" s="191"/>
      <c r="K131" s="34"/>
      <c r="L131" s="34"/>
      <c r="M131" s="37"/>
      <c r="N131" s="219"/>
      <c r="O131" s="220"/>
      <c r="P131" s="216"/>
      <c r="Q131" s="216"/>
      <c r="R131" s="216"/>
      <c r="S131" s="216"/>
      <c r="T131" s="216"/>
      <c r="U131" s="216"/>
      <c r="V131" s="216"/>
      <c r="W131" s="216"/>
      <c r="X131" s="221"/>
      <c r="Y131" s="32"/>
      <c r="Z131" s="32"/>
      <c r="AA131" s="32"/>
      <c r="AB131" s="32"/>
      <c r="AC131" s="32"/>
      <c r="AD131" s="32"/>
      <c r="AE131" s="32"/>
      <c r="AT131" s="15" t="s">
        <v>267</v>
      </c>
      <c r="AU131" s="15" t="s">
        <v>211</v>
      </c>
    </row>
    <row r="132" spans="1:65" s="1" customFormat="1" ht="6.95" customHeight="1">
      <c r="A132" s="32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37"/>
      <c r="N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</sheetData>
  <sheetProtection sheet="1" objects="1" scenarios="1" formatColumns="0" formatRows="0" autoFilter="0"/>
  <autoFilter ref="C87:L131"/>
  <mergeCells count="9">
    <mergeCell ref="E52:H52"/>
    <mergeCell ref="E78:H78"/>
    <mergeCell ref="E80:H80"/>
    <mergeCell ref="M2:Z2"/>
    <mergeCell ref="E7:H7"/>
    <mergeCell ref="E9:H9"/>
    <mergeCell ref="E18:H18"/>
    <mergeCell ref="E27:H27"/>
    <mergeCell ref="E50:H50"/>
  </mergeCells>
  <phoneticPr fontId="0" type="noConversion"/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1.5" customWidth="1"/>
    <col min="9" max="11" width="20.1640625" customWidth="1"/>
    <col min="12" max="12" width="15.5" customWidth="1"/>
    <col min="14" max="14" width="10.83203125" hidden="1" customWidth="1"/>
    <col min="15" max="15" width="9.33203125" hidden="1" customWidth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220</v>
      </c>
    </row>
    <row r="3" spans="1:46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213</v>
      </c>
    </row>
    <row r="4" spans="1:46" ht="24.95" customHeight="1">
      <c r="B4" s="18"/>
      <c r="D4" s="102" t="s">
        <v>221</v>
      </c>
      <c r="M4" s="18"/>
      <c r="N4" s="103" t="s">
        <v>138</v>
      </c>
      <c r="AT4" s="15" t="s">
        <v>132</v>
      </c>
    </row>
    <row r="5" spans="1:46" ht="6.95" customHeight="1">
      <c r="B5" s="18"/>
      <c r="M5" s="18"/>
    </row>
    <row r="6" spans="1:46" ht="12" customHeight="1">
      <c r="B6" s="18"/>
      <c r="D6" s="104" t="s">
        <v>144</v>
      </c>
      <c r="M6" s="18"/>
    </row>
    <row r="7" spans="1:46" ht="16.5" customHeight="1">
      <c r="B7" s="18"/>
      <c r="E7" s="347" t="str">
        <f>'Rekapitulace stavby'!K6</f>
        <v>Oprava osvětlení Drahanovice</v>
      </c>
      <c r="F7" s="348"/>
      <c r="G7" s="348"/>
      <c r="H7" s="348"/>
      <c r="M7" s="18"/>
    </row>
    <row r="8" spans="1:46" s="1" customFormat="1" ht="12" customHeight="1">
      <c r="A8" s="32"/>
      <c r="B8" s="37"/>
      <c r="C8" s="32"/>
      <c r="D8" s="104" t="s">
        <v>222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1" customFormat="1" ht="16.5" customHeight="1">
      <c r="A9" s="32"/>
      <c r="B9" s="37"/>
      <c r="C9" s="32"/>
      <c r="D9" s="32"/>
      <c r="E9" s="349" t="s">
        <v>594</v>
      </c>
      <c r="F9" s="350"/>
      <c r="G9" s="350"/>
      <c r="H9" s="350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1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1" customFormat="1" ht="12" customHeight="1">
      <c r="A11" s="32"/>
      <c r="B11" s="37"/>
      <c r="C11" s="32"/>
      <c r="D11" s="104" t="s">
        <v>146</v>
      </c>
      <c r="E11" s="32"/>
      <c r="F11" s="106" t="s">
        <v>147</v>
      </c>
      <c r="G11" s="32"/>
      <c r="H11" s="32"/>
      <c r="I11" s="104" t="s">
        <v>148</v>
      </c>
      <c r="J11" s="106" t="s">
        <v>149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1" customFormat="1" ht="12" customHeight="1">
      <c r="A12" s="32"/>
      <c r="B12" s="37"/>
      <c r="C12" s="32"/>
      <c r="D12" s="104" t="s">
        <v>150</v>
      </c>
      <c r="E12" s="32"/>
      <c r="F12" s="106" t="s">
        <v>151</v>
      </c>
      <c r="G12" s="32"/>
      <c r="H12" s="32"/>
      <c r="I12" s="104" t="s">
        <v>152</v>
      </c>
      <c r="J12" s="107">
        <f>'Rekapitulace stavby'!AN8</f>
        <v>0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1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1" customFormat="1" ht="12" customHeight="1">
      <c r="A14" s="32"/>
      <c r="B14" s="37"/>
      <c r="C14" s="32"/>
      <c r="D14" s="104" t="s">
        <v>153</v>
      </c>
      <c r="E14" s="32"/>
      <c r="F14" s="32"/>
      <c r="G14" s="32"/>
      <c r="H14" s="32"/>
      <c r="I14" s="104" t="s">
        <v>154</v>
      </c>
      <c r="J14" s="106" t="s">
        <v>155</v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1" customFormat="1" ht="18" customHeight="1">
      <c r="A15" s="32"/>
      <c r="B15" s="37"/>
      <c r="C15" s="32"/>
      <c r="D15" s="32"/>
      <c r="E15" s="106" t="s">
        <v>156</v>
      </c>
      <c r="F15" s="32"/>
      <c r="G15" s="32"/>
      <c r="H15" s="32"/>
      <c r="I15" s="104" t="s">
        <v>157</v>
      </c>
      <c r="J15" s="106" t="s">
        <v>158</v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1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1" customFormat="1" ht="12" customHeight="1">
      <c r="A17" s="32"/>
      <c r="B17" s="37"/>
      <c r="C17" s="32"/>
      <c r="D17" s="104" t="s">
        <v>159</v>
      </c>
      <c r="E17" s="32"/>
      <c r="F17" s="32"/>
      <c r="G17" s="32"/>
      <c r="H17" s="32"/>
      <c r="I17" s="104" t="s">
        <v>154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1" customFormat="1" ht="18" customHeight="1">
      <c r="A18" s="32"/>
      <c r="B18" s="37"/>
      <c r="C18" s="32"/>
      <c r="D18" s="32"/>
      <c r="E18" s="351" t="str">
        <f>'Rekapitulace stavby'!E14</f>
        <v>Vyplň údaj</v>
      </c>
      <c r="F18" s="352"/>
      <c r="G18" s="352"/>
      <c r="H18" s="352"/>
      <c r="I18" s="104" t="s">
        <v>157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1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1" customFormat="1" ht="12" customHeight="1">
      <c r="A20" s="32"/>
      <c r="B20" s="37"/>
      <c r="C20" s="32"/>
      <c r="D20" s="104" t="s">
        <v>161</v>
      </c>
      <c r="E20" s="32"/>
      <c r="F20" s="32"/>
      <c r="G20" s="32"/>
      <c r="H20" s="32"/>
      <c r="I20" s="104" t="s">
        <v>154</v>
      </c>
      <c r="J20" s="106" t="s">
        <v>164</v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1" customFormat="1" ht="18" customHeight="1">
      <c r="A21" s="32"/>
      <c r="B21" s="37"/>
      <c r="C21" s="32"/>
      <c r="D21" s="32"/>
      <c r="E21" s="106" t="s">
        <v>165</v>
      </c>
      <c r="F21" s="32"/>
      <c r="G21" s="32"/>
      <c r="H21" s="32"/>
      <c r="I21" s="104" t="s">
        <v>157</v>
      </c>
      <c r="J21" s="106" t="s">
        <v>149</v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1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1" customFormat="1" ht="12" customHeight="1">
      <c r="A23" s="32"/>
      <c r="B23" s="37"/>
      <c r="C23" s="32"/>
      <c r="D23" s="104" t="s">
        <v>163</v>
      </c>
      <c r="E23" s="32"/>
      <c r="F23" s="32"/>
      <c r="G23" s="32"/>
      <c r="H23" s="32"/>
      <c r="I23" s="104" t="s">
        <v>154</v>
      </c>
      <c r="J23" s="106" t="s">
        <v>164</v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1" customFormat="1" ht="18" customHeight="1">
      <c r="A24" s="32"/>
      <c r="B24" s="37"/>
      <c r="C24" s="32"/>
      <c r="D24" s="32"/>
      <c r="E24" s="106" t="s">
        <v>165</v>
      </c>
      <c r="F24" s="32"/>
      <c r="G24" s="32"/>
      <c r="H24" s="32"/>
      <c r="I24" s="104" t="s">
        <v>157</v>
      </c>
      <c r="J24" s="106" t="s">
        <v>149</v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1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1" customFormat="1" ht="12" customHeight="1">
      <c r="A26" s="32"/>
      <c r="B26" s="37"/>
      <c r="C26" s="32"/>
      <c r="D26" s="104" t="s">
        <v>166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7" customFormat="1" ht="16.5" customHeight="1">
      <c r="A27" s="108"/>
      <c r="B27" s="109"/>
      <c r="C27" s="108"/>
      <c r="D27" s="108"/>
      <c r="E27" s="353" t="s">
        <v>149</v>
      </c>
      <c r="F27" s="353"/>
      <c r="G27" s="353"/>
      <c r="H27" s="353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1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1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1" customFormat="1" ht="12.75">
      <c r="A30" s="32"/>
      <c r="B30" s="37"/>
      <c r="C30" s="32"/>
      <c r="D30" s="32"/>
      <c r="E30" s="104" t="s">
        <v>224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1" customFormat="1" ht="12.75">
      <c r="A31" s="32"/>
      <c r="B31" s="37"/>
      <c r="C31" s="32"/>
      <c r="D31" s="32"/>
      <c r="E31" s="104" t="s">
        <v>225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1" customFormat="1" ht="25.35" customHeight="1">
      <c r="A32" s="32"/>
      <c r="B32" s="37"/>
      <c r="C32" s="32"/>
      <c r="D32" s="113" t="s">
        <v>168</v>
      </c>
      <c r="E32" s="32"/>
      <c r="F32" s="32"/>
      <c r="G32" s="32"/>
      <c r="H32" s="32"/>
      <c r="I32" s="32"/>
      <c r="J32" s="32"/>
      <c r="K32" s="114">
        <f>ROUND(K82,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1" customFormat="1" ht="6.95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1" customFormat="1" ht="14.45" customHeight="1">
      <c r="A34" s="32"/>
      <c r="B34" s="37"/>
      <c r="C34" s="32"/>
      <c r="D34" s="32"/>
      <c r="E34" s="32"/>
      <c r="F34" s="115" t="s">
        <v>170</v>
      </c>
      <c r="G34" s="32"/>
      <c r="H34" s="32"/>
      <c r="I34" s="115" t="s">
        <v>169</v>
      </c>
      <c r="J34" s="32"/>
      <c r="K34" s="115" t="s">
        <v>171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1" customFormat="1" ht="14.45" hidden="1" customHeight="1">
      <c r="A35" s="32"/>
      <c r="B35" s="37"/>
      <c r="C35" s="32"/>
      <c r="D35" s="116" t="s">
        <v>172</v>
      </c>
      <c r="E35" s="104" t="s">
        <v>173</v>
      </c>
      <c r="F35" s="112">
        <f>ROUND((SUM(BE82:BE91)),  2)</f>
        <v>0</v>
      </c>
      <c r="G35" s="32"/>
      <c r="H35" s="32"/>
      <c r="I35" s="117">
        <v>0.21</v>
      </c>
      <c r="J35" s="32"/>
      <c r="K35" s="112">
        <f>ROUND(((SUM(BE82:BE91))*I35),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1" customFormat="1" ht="14.45" hidden="1" customHeight="1">
      <c r="A36" s="32"/>
      <c r="B36" s="37"/>
      <c r="C36" s="32"/>
      <c r="D36" s="32"/>
      <c r="E36" s="104" t="s">
        <v>174</v>
      </c>
      <c r="F36" s="112">
        <f>ROUND((SUM(BF82:BF91)),  2)</f>
        <v>0</v>
      </c>
      <c r="G36" s="32"/>
      <c r="H36" s="32"/>
      <c r="I36" s="117">
        <v>0.15</v>
      </c>
      <c r="J36" s="32"/>
      <c r="K36" s="112">
        <f>ROUND(((SUM(BF82:BF91))*I36),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1" customFormat="1" ht="14.45" customHeight="1">
      <c r="A37" s="32"/>
      <c r="B37" s="37"/>
      <c r="C37" s="32"/>
      <c r="D37" s="104" t="s">
        <v>172</v>
      </c>
      <c r="E37" s="104" t="s">
        <v>175</v>
      </c>
      <c r="F37" s="112">
        <f>ROUND((SUM(BG82:BG91)),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1" customFormat="1" ht="14.45" customHeight="1">
      <c r="A38" s="32"/>
      <c r="B38" s="37"/>
      <c r="C38" s="32"/>
      <c r="D38" s="32"/>
      <c r="E38" s="104" t="s">
        <v>176</v>
      </c>
      <c r="F38" s="112">
        <f>ROUND((SUM(BH82:BH91)),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hidden="1" customHeight="1">
      <c r="A39" s="32"/>
      <c r="B39" s="37"/>
      <c r="C39" s="32"/>
      <c r="D39" s="32"/>
      <c r="E39" s="104" t="s">
        <v>177</v>
      </c>
      <c r="F39" s="112">
        <f>ROUND((SUM(BI82:BI91)),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1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25.35" customHeight="1">
      <c r="A41" s="32"/>
      <c r="B41" s="37"/>
      <c r="C41" s="118"/>
      <c r="D41" s="119" t="s">
        <v>178</v>
      </c>
      <c r="E41" s="120"/>
      <c r="F41" s="120"/>
      <c r="G41" s="121" t="s">
        <v>179</v>
      </c>
      <c r="H41" s="122" t="s">
        <v>180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1" customFormat="1" ht="14.45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1" customFormat="1" ht="6.95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1" customFormat="1" ht="24.95" customHeight="1">
      <c r="A47" s="32"/>
      <c r="B47" s="33"/>
      <c r="C47" s="21" t="s">
        <v>226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1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1" customFormat="1" ht="12" customHeight="1">
      <c r="A49" s="32"/>
      <c r="B49" s="33"/>
      <c r="C49" s="27" t="s">
        <v>144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1" customFormat="1" ht="16.5" customHeight="1">
      <c r="A50" s="32"/>
      <c r="B50" s="33"/>
      <c r="C50" s="34"/>
      <c r="D50" s="34"/>
      <c r="E50" s="345" t="str">
        <f>E7</f>
        <v>Oprava osvětlení Drahanovice</v>
      </c>
      <c r="F50" s="346"/>
      <c r="G50" s="346"/>
      <c r="H50" s="346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A51" s="32"/>
      <c r="B51" s="33"/>
      <c r="C51" s="27" t="s">
        <v>222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1" customFormat="1" ht="16.5" customHeight="1">
      <c r="A52" s="32"/>
      <c r="B52" s="33"/>
      <c r="C52" s="34"/>
      <c r="D52" s="34"/>
      <c r="E52" s="324" t="str">
        <f>E9</f>
        <v>VRN - Vedlejší a ostatní náklady</v>
      </c>
      <c r="F52" s="344"/>
      <c r="G52" s="344"/>
      <c r="H52" s="344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1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1" customFormat="1" ht="12" customHeight="1">
      <c r="A54" s="32"/>
      <c r="B54" s="33"/>
      <c r="C54" s="27" t="s">
        <v>150</v>
      </c>
      <c r="D54" s="34"/>
      <c r="E54" s="34"/>
      <c r="F54" s="25" t="str">
        <f>F12</f>
        <v>Drahanovice</v>
      </c>
      <c r="G54" s="34"/>
      <c r="H54" s="34"/>
      <c r="I54" s="27" t="s">
        <v>152</v>
      </c>
      <c r="J54" s="58">
        <f>IF(J12="","",J12)</f>
        <v>0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1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1" customFormat="1" ht="40.15" customHeight="1">
      <c r="A56" s="32"/>
      <c r="B56" s="33"/>
      <c r="C56" s="27" t="s">
        <v>153</v>
      </c>
      <c r="D56" s="34"/>
      <c r="E56" s="34"/>
      <c r="F56" s="25" t="str">
        <f>E15</f>
        <v>Správa železnic, státní organizace - OŘ Olomouc</v>
      </c>
      <c r="G56" s="34"/>
      <c r="H56" s="34"/>
      <c r="I56" s="27" t="s">
        <v>161</v>
      </c>
      <c r="J56" s="30" t="str">
        <f>E21</f>
        <v>Vladimír Kamarád, U parku 72/7, Štěpánov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1" customFormat="1" ht="40.15" customHeight="1">
      <c r="A57" s="32"/>
      <c r="B57" s="33"/>
      <c r="C57" s="27" t="s">
        <v>159</v>
      </c>
      <c r="D57" s="34"/>
      <c r="E57" s="34"/>
      <c r="F57" s="25" t="str">
        <f>IF(E18="","",E18)</f>
        <v>Vyplň údaj</v>
      </c>
      <c r="G57" s="34"/>
      <c r="H57" s="34"/>
      <c r="I57" s="27" t="s">
        <v>163</v>
      </c>
      <c r="J57" s="30" t="str">
        <f>E24</f>
        <v>Vladimír Kamarád, U parku 72/7, Štěpánov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1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1" customFormat="1" ht="29.25" customHeight="1">
      <c r="A59" s="32"/>
      <c r="B59" s="33"/>
      <c r="C59" s="129" t="s">
        <v>227</v>
      </c>
      <c r="D59" s="42"/>
      <c r="E59" s="42"/>
      <c r="F59" s="42"/>
      <c r="G59" s="42"/>
      <c r="H59" s="42"/>
      <c r="I59" s="130" t="s">
        <v>228</v>
      </c>
      <c r="J59" s="130" t="s">
        <v>229</v>
      </c>
      <c r="K59" s="130" t="s">
        <v>230</v>
      </c>
      <c r="L59" s="42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1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1" customFormat="1" ht="22.9" customHeight="1">
      <c r="A61" s="32"/>
      <c r="B61" s="33"/>
      <c r="C61" s="131" t="s">
        <v>202</v>
      </c>
      <c r="D61" s="34"/>
      <c r="E61" s="34"/>
      <c r="F61" s="34"/>
      <c r="G61" s="34"/>
      <c r="H61" s="34"/>
      <c r="I61" s="75">
        <f>Q82</f>
        <v>0</v>
      </c>
      <c r="J61" s="75">
        <f>R82</f>
        <v>0</v>
      </c>
      <c r="K61" s="75">
        <f>K82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231</v>
      </c>
    </row>
    <row r="62" spans="1:47" s="8" customFormat="1" ht="24.95" customHeight="1">
      <c r="B62" s="132"/>
      <c r="C62" s="133"/>
      <c r="D62" s="134" t="s">
        <v>595</v>
      </c>
      <c r="E62" s="135"/>
      <c r="F62" s="135"/>
      <c r="G62" s="135"/>
      <c r="H62" s="135"/>
      <c r="I62" s="136">
        <f>Q83</f>
        <v>0</v>
      </c>
      <c r="J62" s="136">
        <f>R83</f>
        <v>0</v>
      </c>
      <c r="K62" s="136">
        <f>K83</f>
        <v>0</v>
      </c>
      <c r="L62" s="133"/>
      <c r="M62" s="137"/>
    </row>
    <row r="63" spans="1:47" s="1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105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1" customFormat="1" ht="6.95" customHeight="1">
      <c r="A64" s="32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105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1" customFormat="1" ht="6.95" customHeight="1">
      <c r="A68" s="32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105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1" customFormat="1" ht="24.95" customHeight="1">
      <c r="A69" s="32"/>
      <c r="B69" s="33"/>
      <c r="C69" s="21" t="s">
        <v>235</v>
      </c>
      <c r="D69" s="34"/>
      <c r="E69" s="34"/>
      <c r="F69" s="34"/>
      <c r="G69" s="34"/>
      <c r="H69" s="34"/>
      <c r="I69" s="34"/>
      <c r="J69" s="34"/>
      <c r="K69" s="34"/>
      <c r="L69" s="34"/>
      <c r="M69" s="105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1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10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1" customFormat="1" ht="12" customHeight="1">
      <c r="A71" s="32"/>
      <c r="B71" s="33"/>
      <c r="C71" s="27" t="s">
        <v>144</v>
      </c>
      <c r="D71" s="34"/>
      <c r="E71" s="34"/>
      <c r="F71" s="34"/>
      <c r="G71" s="34"/>
      <c r="H71" s="34"/>
      <c r="I71" s="34"/>
      <c r="J71" s="34"/>
      <c r="K71" s="34"/>
      <c r="L71" s="34"/>
      <c r="M71" s="10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1" customFormat="1" ht="16.5" customHeight="1">
      <c r="A72" s="32"/>
      <c r="B72" s="33"/>
      <c r="C72" s="34"/>
      <c r="D72" s="34"/>
      <c r="E72" s="345" t="str">
        <f>E7</f>
        <v>Oprava osvětlení Drahanovice</v>
      </c>
      <c r="F72" s="346"/>
      <c r="G72" s="346"/>
      <c r="H72" s="346"/>
      <c r="I72" s="34"/>
      <c r="J72" s="34"/>
      <c r="K72" s="34"/>
      <c r="L72" s="34"/>
      <c r="M72" s="105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1" customFormat="1" ht="12" customHeight="1">
      <c r="A73" s="32"/>
      <c r="B73" s="33"/>
      <c r="C73" s="27" t="s">
        <v>222</v>
      </c>
      <c r="D73" s="34"/>
      <c r="E73" s="34"/>
      <c r="F73" s="34"/>
      <c r="G73" s="34"/>
      <c r="H73" s="34"/>
      <c r="I73" s="34"/>
      <c r="J73" s="34"/>
      <c r="K73" s="34"/>
      <c r="L73" s="34"/>
      <c r="M73" s="105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6.5" customHeight="1">
      <c r="A74" s="32"/>
      <c r="B74" s="33"/>
      <c r="C74" s="34"/>
      <c r="D74" s="34"/>
      <c r="E74" s="324" t="str">
        <f>E9</f>
        <v>VRN - Vedlejší a ostatní náklady</v>
      </c>
      <c r="F74" s="344"/>
      <c r="G74" s="344"/>
      <c r="H74" s="344"/>
      <c r="I74" s="34"/>
      <c r="J74" s="34"/>
      <c r="K74" s="34"/>
      <c r="L74" s="34"/>
      <c r="M74" s="105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10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A76" s="32"/>
      <c r="B76" s="33"/>
      <c r="C76" s="27" t="s">
        <v>150</v>
      </c>
      <c r="D76" s="34"/>
      <c r="E76" s="34"/>
      <c r="F76" s="25" t="str">
        <f>F12</f>
        <v>Drahanovice</v>
      </c>
      <c r="G76" s="34"/>
      <c r="H76" s="34"/>
      <c r="I76" s="27" t="s">
        <v>152</v>
      </c>
      <c r="J76" s="58">
        <f>IF(J12="","",J12)</f>
        <v>0</v>
      </c>
      <c r="K76" s="34"/>
      <c r="L76" s="34"/>
      <c r="M76" s="10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10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1" customFormat="1" ht="40.15" customHeight="1">
      <c r="A78" s="32"/>
      <c r="B78" s="33"/>
      <c r="C78" s="27" t="s">
        <v>153</v>
      </c>
      <c r="D78" s="34"/>
      <c r="E78" s="34"/>
      <c r="F78" s="25" t="str">
        <f>E15</f>
        <v>Správa železnic, státní organizace - OŘ Olomouc</v>
      </c>
      <c r="G78" s="34"/>
      <c r="H78" s="34"/>
      <c r="I78" s="27" t="s">
        <v>161</v>
      </c>
      <c r="J78" s="30" t="str">
        <f>E21</f>
        <v>Vladimír Kamarád, U parku 72/7, Štěpánov</v>
      </c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40.15" customHeight="1">
      <c r="A79" s="32"/>
      <c r="B79" s="33"/>
      <c r="C79" s="27" t="s">
        <v>159</v>
      </c>
      <c r="D79" s="34"/>
      <c r="E79" s="34"/>
      <c r="F79" s="25" t="str">
        <f>IF(E18="","",E18)</f>
        <v>Vyplň údaj</v>
      </c>
      <c r="G79" s="34"/>
      <c r="H79" s="34"/>
      <c r="I79" s="27" t="s">
        <v>163</v>
      </c>
      <c r="J79" s="30" t="str">
        <f>E24</f>
        <v>Vladimír Kamarád, U parku 72/7, Štěpánov</v>
      </c>
      <c r="K79" s="34"/>
      <c r="L79" s="34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10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0" customFormat="1" ht="29.25" customHeight="1">
      <c r="A81" s="144"/>
      <c r="B81" s="145"/>
      <c r="C81" s="146" t="s">
        <v>236</v>
      </c>
      <c r="D81" s="147" t="s">
        <v>187</v>
      </c>
      <c r="E81" s="147" t="s">
        <v>183</v>
      </c>
      <c r="F81" s="147" t="s">
        <v>184</v>
      </c>
      <c r="G81" s="147" t="s">
        <v>237</v>
      </c>
      <c r="H81" s="147" t="s">
        <v>238</v>
      </c>
      <c r="I81" s="147" t="s">
        <v>239</v>
      </c>
      <c r="J81" s="147" t="s">
        <v>240</v>
      </c>
      <c r="K81" s="147" t="s">
        <v>230</v>
      </c>
      <c r="L81" s="148" t="s">
        <v>241</v>
      </c>
      <c r="M81" s="149"/>
      <c r="N81" s="66" t="s">
        <v>149</v>
      </c>
      <c r="O81" s="67" t="s">
        <v>172</v>
      </c>
      <c r="P81" s="67" t="s">
        <v>242</v>
      </c>
      <c r="Q81" s="67" t="s">
        <v>243</v>
      </c>
      <c r="R81" s="67" t="s">
        <v>244</v>
      </c>
      <c r="S81" s="67" t="s">
        <v>245</v>
      </c>
      <c r="T81" s="67" t="s">
        <v>246</v>
      </c>
      <c r="U81" s="67" t="s">
        <v>247</v>
      </c>
      <c r="V81" s="67" t="s">
        <v>248</v>
      </c>
      <c r="W81" s="67" t="s">
        <v>249</v>
      </c>
      <c r="X81" s="68" t="s">
        <v>250</v>
      </c>
      <c r="Y81" s="144"/>
      <c r="Z81" s="144"/>
      <c r="AA81" s="144"/>
      <c r="AB81" s="144"/>
      <c r="AC81" s="144"/>
      <c r="AD81" s="144"/>
      <c r="AE81" s="144"/>
    </row>
    <row r="82" spans="1:65" s="1" customFormat="1" ht="22.9" customHeight="1">
      <c r="A82" s="32"/>
      <c r="B82" s="33"/>
      <c r="C82" s="73" t="s">
        <v>251</v>
      </c>
      <c r="D82" s="34"/>
      <c r="E82" s="34"/>
      <c r="F82" s="34"/>
      <c r="G82" s="34"/>
      <c r="H82" s="34"/>
      <c r="I82" s="34"/>
      <c r="J82" s="34"/>
      <c r="K82" s="150">
        <f>BK82</f>
        <v>0</v>
      </c>
      <c r="L82" s="34"/>
      <c r="M82" s="37"/>
      <c r="N82" s="69"/>
      <c r="O82" s="151"/>
      <c r="P82" s="70"/>
      <c r="Q82" s="152">
        <f>Q83</f>
        <v>0</v>
      </c>
      <c r="R82" s="152">
        <f>R83</f>
        <v>0</v>
      </c>
      <c r="S82" s="70"/>
      <c r="T82" s="153">
        <f>T83</f>
        <v>0</v>
      </c>
      <c r="U82" s="70"/>
      <c r="V82" s="153">
        <f>V83</f>
        <v>0</v>
      </c>
      <c r="W82" s="70"/>
      <c r="X82" s="154">
        <f>X83</f>
        <v>0</v>
      </c>
      <c r="Y82" s="32"/>
      <c r="Z82" s="32"/>
      <c r="AA82" s="32"/>
      <c r="AB82" s="32"/>
      <c r="AC82" s="32"/>
      <c r="AD82" s="32"/>
      <c r="AE82" s="32"/>
      <c r="AT82" s="15" t="s">
        <v>203</v>
      </c>
      <c r="AU82" s="15" t="s">
        <v>231</v>
      </c>
      <c r="BK82" s="155">
        <f>BK83</f>
        <v>0</v>
      </c>
    </row>
    <row r="83" spans="1:65" s="11" customFormat="1" ht="25.9" customHeight="1">
      <c r="B83" s="156"/>
      <c r="C83" s="157"/>
      <c r="D83" s="158" t="s">
        <v>203</v>
      </c>
      <c r="E83" s="159" t="s">
        <v>217</v>
      </c>
      <c r="F83" s="159" t="s">
        <v>596</v>
      </c>
      <c r="G83" s="157"/>
      <c r="H83" s="157"/>
      <c r="I83" s="160"/>
      <c r="J83" s="160"/>
      <c r="K83" s="161">
        <f>BK83</f>
        <v>0</v>
      </c>
      <c r="L83" s="157"/>
      <c r="M83" s="162"/>
      <c r="N83" s="163"/>
      <c r="O83" s="164"/>
      <c r="P83" s="164"/>
      <c r="Q83" s="165">
        <f>SUM(Q84:Q91)</f>
        <v>0</v>
      </c>
      <c r="R83" s="165">
        <f>SUM(R84:R91)</f>
        <v>0</v>
      </c>
      <c r="S83" s="164"/>
      <c r="T83" s="166">
        <f>SUM(T84:T91)</f>
        <v>0</v>
      </c>
      <c r="U83" s="164"/>
      <c r="V83" s="166">
        <f>SUM(V84:V91)</f>
        <v>0</v>
      </c>
      <c r="W83" s="164"/>
      <c r="X83" s="167">
        <f>SUM(X84:X91)</f>
        <v>0</v>
      </c>
      <c r="AR83" s="168" t="s">
        <v>276</v>
      </c>
      <c r="AT83" s="169" t="s">
        <v>203</v>
      </c>
      <c r="AU83" s="169" t="s">
        <v>204</v>
      </c>
      <c r="AY83" s="168" t="s">
        <v>254</v>
      </c>
      <c r="BK83" s="170">
        <f>SUM(BK84:BK91)</f>
        <v>0</v>
      </c>
    </row>
    <row r="84" spans="1:65" s="1" customFormat="1" ht="24.2" customHeight="1">
      <c r="A84" s="32"/>
      <c r="B84" s="33"/>
      <c r="C84" s="205" t="s">
        <v>211</v>
      </c>
      <c r="D84" s="205" t="s">
        <v>366</v>
      </c>
      <c r="E84" s="206" t="s">
        <v>597</v>
      </c>
      <c r="F84" s="207" t="s">
        <v>598</v>
      </c>
      <c r="G84" s="208" t="s">
        <v>599</v>
      </c>
      <c r="H84" s="222"/>
      <c r="I84" s="210"/>
      <c r="J84" s="210"/>
      <c r="K84" s="211">
        <f>ROUND(P84*H84,2)</f>
        <v>0</v>
      </c>
      <c r="L84" s="207" t="s">
        <v>260</v>
      </c>
      <c r="M84" s="37"/>
      <c r="N84" s="212" t="s">
        <v>149</v>
      </c>
      <c r="O84" s="183" t="s">
        <v>175</v>
      </c>
      <c r="P84" s="184">
        <f>I84+J84</f>
        <v>0</v>
      </c>
      <c r="Q84" s="184">
        <f>ROUND(I84*H84,2)</f>
        <v>0</v>
      </c>
      <c r="R84" s="184">
        <f>ROUND(J84*H84,2)</f>
        <v>0</v>
      </c>
      <c r="S84" s="63"/>
      <c r="T84" s="185">
        <f>S84*H84</f>
        <v>0</v>
      </c>
      <c r="U84" s="185">
        <v>0</v>
      </c>
      <c r="V84" s="185">
        <f>U84*H84</f>
        <v>0</v>
      </c>
      <c r="W84" s="185">
        <v>0</v>
      </c>
      <c r="X84" s="186">
        <f>W84*H84</f>
        <v>0</v>
      </c>
      <c r="Y84" s="32"/>
      <c r="Z84" s="32"/>
      <c r="AA84" s="32"/>
      <c r="AB84" s="32"/>
      <c r="AC84" s="32"/>
      <c r="AD84" s="32"/>
      <c r="AE84" s="32"/>
      <c r="AR84" s="187" t="s">
        <v>262</v>
      </c>
      <c r="AT84" s="187" t="s">
        <v>366</v>
      </c>
      <c r="AU84" s="187" t="s">
        <v>211</v>
      </c>
      <c r="AY84" s="15" t="s">
        <v>254</v>
      </c>
      <c r="BE84" s="188">
        <f>IF(O84="základní",K84,0)</f>
        <v>0</v>
      </c>
      <c r="BF84" s="188">
        <f>IF(O84="snížená",K84,0)</f>
        <v>0</v>
      </c>
      <c r="BG84" s="188">
        <f>IF(O84="zákl. přenesená",K84,0)</f>
        <v>0</v>
      </c>
      <c r="BH84" s="188">
        <f>IF(O84="sníž. přenesená",K84,0)</f>
        <v>0</v>
      </c>
      <c r="BI84" s="188">
        <f>IF(O84="nulová",K84,0)</f>
        <v>0</v>
      </c>
      <c r="BJ84" s="15" t="s">
        <v>262</v>
      </c>
      <c r="BK84" s="188">
        <f>ROUND(P84*H84,2)</f>
        <v>0</v>
      </c>
      <c r="BL84" s="15" t="s">
        <v>262</v>
      </c>
      <c r="BM84" s="187" t="s">
        <v>600</v>
      </c>
    </row>
    <row r="85" spans="1:65" s="1" customFormat="1" ht="24.2" customHeight="1">
      <c r="A85" s="32"/>
      <c r="B85" s="33"/>
      <c r="C85" s="205" t="s">
        <v>213</v>
      </c>
      <c r="D85" s="205" t="s">
        <v>366</v>
      </c>
      <c r="E85" s="206" t="s">
        <v>601</v>
      </c>
      <c r="F85" s="207" t="s">
        <v>602</v>
      </c>
      <c r="G85" s="208" t="s">
        <v>599</v>
      </c>
      <c r="H85" s="222"/>
      <c r="I85" s="210"/>
      <c r="J85" s="210"/>
      <c r="K85" s="211">
        <f>ROUND(P85*H85,2)</f>
        <v>0</v>
      </c>
      <c r="L85" s="207" t="s">
        <v>260</v>
      </c>
      <c r="M85" s="37"/>
      <c r="N85" s="212" t="s">
        <v>149</v>
      </c>
      <c r="O85" s="183" t="s">
        <v>175</v>
      </c>
      <c r="P85" s="184">
        <f>I85+J85</f>
        <v>0</v>
      </c>
      <c r="Q85" s="184">
        <f>ROUND(I85*H85,2)</f>
        <v>0</v>
      </c>
      <c r="R85" s="184">
        <f>ROUND(J85*H85,2)</f>
        <v>0</v>
      </c>
      <c r="S85" s="63"/>
      <c r="T85" s="185">
        <f>S85*H85</f>
        <v>0</v>
      </c>
      <c r="U85" s="185">
        <v>0</v>
      </c>
      <c r="V85" s="185">
        <f>U85*H85</f>
        <v>0</v>
      </c>
      <c r="W85" s="185">
        <v>0</v>
      </c>
      <c r="X85" s="186">
        <f>W85*H85</f>
        <v>0</v>
      </c>
      <c r="Y85" s="32"/>
      <c r="Z85" s="32"/>
      <c r="AA85" s="32"/>
      <c r="AB85" s="32"/>
      <c r="AC85" s="32"/>
      <c r="AD85" s="32"/>
      <c r="AE85" s="32"/>
      <c r="AR85" s="187" t="s">
        <v>262</v>
      </c>
      <c r="AT85" s="187" t="s">
        <v>366</v>
      </c>
      <c r="AU85" s="187" t="s">
        <v>211</v>
      </c>
      <c r="AY85" s="15" t="s">
        <v>254</v>
      </c>
      <c r="BE85" s="188">
        <f>IF(O85="základní",K85,0)</f>
        <v>0</v>
      </c>
      <c r="BF85" s="188">
        <f>IF(O85="snížená",K85,0)</f>
        <v>0</v>
      </c>
      <c r="BG85" s="188">
        <f>IF(O85="zákl. přenesená",K85,0)</f>
        <v>0</v>
      </c>
      <c r="BH85" s="188">
        <f>IF(O85="sníž. přenesená",K85,0)</f>
        <v>0</v>
      </c>
      <c r="BI85" s="188">
        <f>IF(O85="nulová",K85,0)</f>
        <v>0</v>
      </c>
      <c r="BJ85" s="15" t="s">
        <v>262</v>
      </c>
      <c r="BK85" s="188">
        <f>ROUND(P85*H85,2)</f>
        <v>0</v>
      </c>
      <c r="BL85" s="15" t="s">
        <v>262</v>
      </c>
      <c r="BM85" s="187" t="s">
        <v>603</v>
      </c>
    </row>
    <row r="86" spans="1:65" s="1" customFormat="1" ht="37.9" customHeight="1">
      <c r="A86" s="32"/>
      <c r="B86" s="33"/>
      <c r="C86" s="205" t="s">
        <v>296</v>
      </c>
      <c r="D86" s="205" t="s">
        <v>366</v>
      </c>
      <c r="E86" s="206" t="s">
        <v>604</v>
      </c>
      <c r="F86" s="207" t="s">
        <v>605</v>
      </c>
      <c r="G86" s="208" t="s">
        <v>599</v>
      </c>
      <c r="H86" s="222"/>
      <c r="I86" s="210"/>
      <c r="J86" s="210"/>
      <c r="K86" s="211">
        <f>ROUND(P86*H86,2)</f>
        <v>0</v>
      </c>
      <c r="L86" s="207" t="s">
        <v>260</v>
      </c>
      <c r="M86" s="37"/>
      <c r="N86" s="212" t="s">
        <v>149</v>
      </c>
      <c r="O86" s="183" t="s">
        <v>175</v>
      </c>
      <c r="P86" s="184">
        <f>I86+J86</f>
        <v>0</v>
      </c>
      <c r="Q86" s="184">
        <f>ROUND(I86*H86,2)</f>
        <v>0</v>
      </c>
      <c r="R86" s="184">
        <f>ROUND(J86*H86,2)</f>
        <v>0</v>
      </c>
      <c r="S86" s="63"/>
      <c r="T86" s="185">
        <f>S86*H86</f>
        <v>0</v>
      </c>
      <c r="U86" s="185">
        <v>0</v>
      </c>
      <c r="V86" s="185">
        <f>U86*H86</f>
        <v>0</v>
      </c>
      <c r="W86" s="185">
        <v>0</v>
      </c>
      <c r="X86" s="186">
        <f>W86*H86</f>
        <v>0</v>
      </c>
      <c r="Y86" s="32"/>
      <c r="Z86" s="32"/>
      <c r="AA86" s="32"/>
      <c r="AB86" s="32"/>
      <c r="AC86" s="32"/>
      <c r="AD86" s="32"/>
      <c r="AE86" s="32"/>
      <c r="AR86" s="187" t="s">
        <v>262</v>
      </c>
      <c r="AT86" s="187" t="s">
        <v>366</v>
      </c>
      <c r="AU86" s="187" t="s">
        <v>211</v>
      </c>
      <c r="AY86" s="15" t="s">
        <v>254</v>
      </c>
      <c r="BE86" s="188">
        <f>IF(O86="základní",K86,0)</f>
        <v>0</v>
      </c>
      <c r="BF86" s="188">
        <f>IF(O86="snížená",K86,0)</f>
        <v>0</v>
      </c>
      <c r="BG86" s="188">
        <f>IF(O86="zákl. přenesená",K86,0)</f>
        <v>0</v>
      </c>
      <c r="BH86" s="188">
        <f>IF(O86="sníž. přenesená",K86,0)</f>
        <v>0</v>
      </c>
      <c r="BI86" s="188">
        <f>IF(O86="nulová",K86,0)</f>
        <v>0</v>
      </c>
      <c r="BJ86" s="15" t="s">
        <v>262</v>
      </c>
      <c r="BK86" s="188">
        <f>ROUND(P86*H86,2)</f>
        <v>0</v>
      </c>
      <c r="BL86" s="15" t="s">
        <v>262</v>
      </c>
      <c r="BM86" s="187" t="s">
        <v>606</v>
      </c>
    </row>
    <row r="87" spans="1:65" s="1" customFormat="1" ht="29.25">
      <c r="A87" s="32"/>
      <c r="B87" s="33"/>
      <c r="C87" s="34"/>
      <c r="D87" s="189" t="s">
        <v>462</v>
      </c>
      <c r="E87" s="34"/>
      <c r="F87" s="190" t="s">
        <v>607</v>
      </c>
      <c r="G87" s="34"/>
      <c r="H87" s="34"/>
      <c r="I87" s="191"/>
      <c r="J87" s="191"/>
      <c r="K87" s="34"/>
      <c r="L87" s="34"/>
      <c r="M87" s="37"/>
      <c r="N87" s="192"/>
      <c r="O87" s="193"/>
      <c r="P87" s="63"/>
      <c r="Q87" s="63"/>
      <c r="R87" s="63"/>
      <c r="S87" s="63"/>
      <c r="T87" s="63"/>
      <c r="U87" s="63"/>
      <c r="V87" s="63"/>
      <c r="W87" s="63"/>
      <c r="X87" s="64"/>
      <c r="Y87" s="32"/>
      <c r="Z87" s="32"/>
      <c r="AA87" s="32"/>
      <c r="AB87" s="32"/>
      <c r="AC87" s="32"/>
      <c r="AD87" s="32"/>
      <c r="AE87" s="32"/>
      <c r="AT87" s="15" t="s">
        <v>462</v>
      </c>
      <c r="AU87" s="15" t="s">
        <v>211</v>
      </c>
    </row>
    <row r="88" spans="1:65" s="1" customFormat="1" ht="49.15" customHeight="1">
      <c r="A88" s="32"/>
      <c r="B88" s="33"/>
      <c r="C88" s="205" t="s">
        <v>289</v>
      </c>
      <c r="D88" s="205" t="s">
        <v>366</v>
      </c>
      <c r="E88" s="206" t="s">
        <v>608</v>
      </c>
      <c r="F88" s="207" t="s">
        <v>609</v>
      </c>
      <c r="G88" s="208" t="s">
        <v>599</v>
      </c>
      <c r="H88" s="222"/>
      <c r="I88" s="210"/>
      <c r="J88" s="210"/>
      <c r="K88" s="211">
        <f>ROUND(P88*H88,2)</f>
        <v>0</v>
      </c>
      <c r="L88" s="207" t="s">
        <v>260</v>
      </c>
      <c r="M88" s="37"/>
      <c r="N88" s="212" t="s">
        <v>149</v>
      </c>
      <c r="O88" s="183" t="s">
        <v>175</v>
      </c>
      <c r="P88" s="184">
        <f>I88+J88</f>
        <v>0</v>
      </c>
      <c r="Q88" s="184">
        <f>ROUND(I88*H88,2)</f>
        <v>0</v>
      </c>
      <c r="R88" s="184">
        <f>ROUND(J88*H88,2)</f>
        <v>0</v>
      </c>
      <c r="S88" s="63"/>
      <c r="T88" s="185">
        <f>S88*H88</f>
        <v>0</v>
      </c>
      <c r="U88" s="185">
        <v>0</v>
      </c>
      <c r="V88" s="185">
        <f>U88*H88</f>
        <v>0</v>
      </c>
      <c r="W88" s="185">
        <v>0</v>
      </c>
      <c r="X88" s="186">
        <f>W88*H88</f>
        <v>0</v>
      </c>
      <c r="Y88" s="32"/>
      <c r="Z88" s="32"/>
      <c r="AA88" s="32"/>
      <c r="AB88" s="32"/>
      <c r="AC88" s="32"/>
      <c r="AD88" s="32"/>
      <c r="AE88" s="32"/>
      <c r="AR88" s="187" t="s">
        <v>262</v>
      </c>
      <c r="AT88" s="187" t="s">
        <v>366</v>
      </c>
      <c r="AU88" s="187" t="s">
        <v>211</v>
      </c>
      <c r="AY88" s="15" t="s">
        <v>254</v>
      </c>
      <c r="BE88" s="188">
        <f>IF(O88="základní",K88,0)</f>
        <v>0</v>
      </c>
      <c r="BF88" s="188">
        <f>IF(O88="snížená",K88,0)</f>
        <v>0</v>
      </c>
      <c r="BG88" s="188">
        <f>IF(O88="zákl. přenesená",K88,0)</f>
        <v>0</v>
      </c>
      <c r="BH88" s="188">
        <f>IF(O88="sníž. přenesená",K88,0)</f>
        <v>0</v>
      </c>
      <c r="BI88" s="188">
        <f>IF(O88="nulová",K88,0)</f>
        <v>0</v>
      </c>
      <c r="BJ88" s="15" t="s">
        <v>262</v>
      </c>
      <c r="BK88" s="188">
        <f>ROUND(P88*H88,2)</f>
        <v>0</v>
      </c>
      <c r="BL88" s="15" t="s">
        <v>262</v>
      </c>
      <c r="BM88" s="187" t="s">
        <v>610</v>
      </c>
    </row>
    <row r="89" spans="1:65" s="1" customFormat="1" ht="29.25">
      <c r="A89" s="32"/>
      <c r="B89" s="33"/>
      <c r="C89" s="34"/>
      <c r="D89" s="189" t="s">
        <v>462</v>
      </c>
      <c r="E89" s="34"/>
      <c r="F89" s="190" t="s">
        <v>611</v>
      </c>
      <c r="G89" s="34"/>
      <c r="H89" s="34"/>
      <c r="I89" s="191"/>
      <c r="J89" s="191"/>
      <c r="K89" s="34"/>
      <c r="L89" s="34"/>
      <c r="M89" s="37"/>
      <c r="N89" s="192"/>
      <c r="O89" s="193"/>
      <c r="P89" s="63"/>
      <c r="Q89" s="63"/>
      <c r="R89" s="63"/>
      <c r="S89" s="63"/>
      <c r="T89" s="63"/>
      <c r="U89" s="63"/>
      <c r="V89" s="63"/>
      <c r="W89" s="63"/>
      <c r="X89" s="64"/>
      <c r="Y89" s="32"/>
      <c r="Z89" s="32"/>
      <c r="AA89" s="32"/>
      <c r="AB89" s="32"/>
      <c r="AC89" s="32"/>
      <c r="AD89" s="32"/>
      <c r="AE89" s="32"/>
      <c r="AT89" s="15" t="s">
        <v>462</v>
      </c>
      <c r="AU89" s="15" t="s">
        <v>211</v>
      </c>
    </row>
    <row r="90" spans="1:65" s="1" customFormat="1" ht="24.2" customHeight="1">
      <c r="A90" s="32"/>
      <c r="B90" s="33"/>
      <c r="C90" s="205" t="s">
        <v>261</v>
      </c>
      <c r="D90" s="205" t="s">
        <v>366</v>
      </c>
      <c r="E90" s="206" t="s">
        <v>612</v>
      </c>
      <c r="F90" s="207" t="s">
        <v>613</v>
      </c>
      <c r="G90" s="208" t="s">
        <v>599</v>
      </c>
      <c r="H90" s="222"/>
      <c r="I90" s="210"/>
      <c r="J90" s="210"/>
      <c r="K90" s="211">
        <f>ROUND(P90*H90,2)</f>
        <v>0</v>
      </c>
      <c r="L90" s="207" t="s">
        <v>260</v>
      </c>
      <c r="M90" s="37"/>
      <c r="N90" s="212" t="s">
        <v>149</v>
      </c>
      <c r="O90" s="183" t="s">
        <v>175</v>
      </c>
      <c r="P90" s="184">
        <f>I90+J90</f>
        <v>0</v>
      </c>
      <c r="Q90" s="184">
        <f>ROUND(I90*H90,2)</f>
        <v>0</v>
      </c>
      <c r="R90" s="184">
        <f>ROUND(J90*H90,2)</f>
        <v>0</v>
      </c>
      <c r="S90" s="63"/>
      <c r="T90" s="185">
        <f>S90*H90</f>
        <v>0</v>
      </c>
      <c r="U90" s="185">
        <v>0</v>
      </c>
      <c r="V90" s="185">
        <f>U90*H90</f>
        <v>0</v>
      </c>
      <c r="W90" s="185">
        <v>0</v>
      </c>
      <c r="X90" s="186">
        <f>W90*H90</f>
        <v>0</v>
      </c>
      <c r="Y90" s="32"/>
      <c r="Z90" s="32"/>
      <c r="AA90" s="32"/>
      <c r="AB90" s="32"/>
      <c r="AC90" s="32"/>
      <c r="AD90" s="32"/>
      <c r="AE90" s="32"/>
      <c r="AR90" s="187" t="s">
        <v>262</v>
      </c>
      <c r="AT90" s="187" t="s">
        <v>366</v>
      </c>
      <c r="AU90" s="187" t="s">
        <v>211</v>
      </c>
      <c r="AY90" s="15" t="s">
        <v>254</v>
      </c>
      <c r="BE90" s="188">
        <f>IF(O90="základní",K90,0)</f>
        <v>0</v>
      </c>
      <c r="BF90" s="188">
        <f>IF(O90="snížená",K90,0)</f>
        <v>0</v>
      </c>
      <c r="BG90" s="188">
        <f>IF(O90="zákl. přenesená",K90,0)</f>
        <v>0</v>
      </c>
      <c r="BH90" s="188">
        <f>IF(O90="sníž. přenesená",K90,0)</f>
        <v>0</v>
      </c>
      <c r="BI90" s="188">
        <f>IF(O90="nulová",K90,0)</f>
        <v>0</v>
      </c>
      <c r="BJ90" s="15" t="s">
        <v>262</v>
      </c>
      <c r="BK90" s="188">
        <f>ROUND(P90*H90,2)</f>
        <v>0</v>
      </c>
      <c r="BL90" s="15" t="s">
        <v>262</v>
      </c>
      <c r="BM90" s="187" t="s">
        <v>614</v>
      </c>
    </row>
    <row r="91" spans="1:65" s="1" customFormat="1" ht="37.9" customHeight="1">
      <c r="A91" s="32"/>
      <c r="B91" s="33"/>
      <c r="C91" s="205" t="s">
        <v>284</v>
      </c>
      <c r="D91" s="205" t="s">
        <v>366</v>
      </c>
      <c r="E91" s="206" t="s">
        <v>615</v>
      </c>
      <c r="F91" s="207" t="s">
        <v>616</v>
      </c>
      <c r="G91" s="208" t="s">
        <v>599</v>
      </c>
      <c r="H91" s="222"/>
      <c r="I91" s="210"/>
      <c r="J91" s="210"/>
      <c r="K91" s="211">
        <f>ROUND(P91*H91,2)</f>
        <v>0</v>
      </c>
      <c r="L91" s="207" t="s">
        <v>260</v>
      </c>
      <c r="M91" s="37"/>
      <c r="N91" s="213" t="s">
        <v>149</v>
      </c>
      <c r="O91" s="214" t="s">
        <v>175</v>
      </c>
      <c r="P91" s="215">
        <f>I91+J91</f>
        <v>0</v>
      </c>
      <c r="Q91" s="215">
        <f>ROUND(I91*H91,2)</f>
        <v>0</v>
      </c>
      <c r="R91" s="215">
        <f>ROUND(J91*H91,2)</f>
        <v>0</v>
      </c>
      <c r="S91" s="216"/>
      <c r="T91" s="217">
        <f>S91*H91</f>
        <v>0</v>
      </c>
      <c r="U91" s="217">
        <v>0</v>
      </c>
      <c r="V91" s="217">
        <f>U91*H91</f>
        <v>0</v>
      </c>
      <c r="W91" s="217">
        <v>0</v>
      </c>
      <c r="X91" s="218">
        <f>W91*H91</f>
        <v>0</v>
      </c>
      <c r="Y91" s="32"/>
      <c r="Z91" s="32"/>
      <c r="AA91" s="32"/>
      <c r="AB91" s="32"/>
      <c r="AC91" s="32"/>
      <c r="AD91" s="32"/>
      <c r="AE91" s="32"/>
      <c r="AR91" s="187" t="s">
        <v>262</v>
      </c>
      <c r="AT91" s="187" t="s">
        <v>366</v>
      </c>
      <c r="AU91" s="187" t="s">
        <v>211</v>
      </c>
      <c r="AY91" s="15" t="s">
        <v>254</v>
      </c>
      <c r="BE91" s="188">
        <f>IF(O91="základní",K91,0)</f>
        <v>0</v>
      </c>
      <c r="BF91" s="188">
        <f>IF(O91="snížená",K91,0)</f>
        <v>0</v>
      </c>
      <c r="BG91" s="188">
        <f>IF(O91="zákl. přenesená",K91,0)</f>
        <v>0</v>
      </c>
      <c r="BH91" s="188">
        <f>IF(O91="sníž. přenesená",K91,0)</f>
        <v>0</v>
      </c>
      <c r="BI91" s="188">
        <f>IF(O91="nulová",K91,0)</f>
        <v>0</v>
      </c>
      <c r="BJ91" s="15" t="s">
        <v>262</v>
      </c>
      <c r="BK91" s="188">
        <f>ROUND(P91*H91,2)</f>
        <v>0</v>
      </c>
      <c r="BL91" s="15" t="s">
        <v>262</v>
      </c>
      <c r="BM91" s="187" t="s">
        <v>617</v>
      </c>
    </row>
    <row r="92" spans="1:65" s="1" customFormat="1" ht="6.95" customHeight="1">
      <c r="A92" s="32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37"/>
      <c r="N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</sheetData>
  <sheetProtection sheet="1" objects="1" scenarios="1" formatColumns="0" formatRows="0" autoFilter="0"/>
  <autoFilter ref="C81:L91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honeticPr fontId="0" type="noConversion"/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customFormat="1" ht="37.5" customHeight="1"/>
    <row r="2" spans="2:1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3" customFormat="1" ht="45" customHeight="1">
      <c r="B3" s="227"/>
      <c r="C3" s="355" t="s">
        <v>618</v>
      </c>
      <c r="D3" s="355"/>
      <c r="E3" s="355"/>
      <c r="F3" s="355"/>
      <c r="G3" s="355"/>
      <c r="H3" s="355"/>
      <c r="I3" s="355"/>
      <c r="J3" s="355"/>
      <c r="K3" s="228"/>
    </row>
    <row r="4" spans="2:11" customFormat="1" ht="25.5" customHeight="1">
      <c r="B4" s="229"/>
      <c r="C4" s="356" t="s">
        <v>619</v>
      </c>
      <c r="D4" s="356"/>
      <c r="E4" s="356"/>
      <c r="F4" s="356"/>
      <c r="G4" s="356"/>
      <c r="H4" s="356"/>
      <c r="I4" s="356"/>
      <c r="J4" s="356"/>
      <c r="K4" s="230"/>
    </row>
    <row r="5" spans="2:1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customFormat="1" ht="15" customHeight="1">
      <c r="B6" s="229"/>
      <c r="C6" s="354" t="s">
        <v>620</v>
      </c>
      <c r="D6" s="354"/>
      <c r="E6" s="354"/>
      <c r="F6" s="354"/>
      <c r="G6" s="354"/>
      <c r="H6" s="354"/>
      <c r="I6" s="354"/>
      <c r="J6" s="354"/>
      <c r="K6" s="230"/>
    </row>
    <row r="7" spans="2:11" customFormat="1" ht="15" customHeight="1">
      <c r="B7" s="233"/>
      <c r="C7" s="354" t="s">
        <v>621</v>
      </c>
      <c r="D7" s="354"/>
      <c r="E7" s="354"/>
      <c r="F7" s="354"/>
      <c r="G7" s="354"/>
      <c r="H7" s="354"/>
      <c r="I7" s="354"/>
      <c r="J7" s="354"/>
      <c r="K7" s="230"/>
    </row>
    <row r="8" spans="2:1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customFormat="1" ht="15" customHeight="1">
      <c r="B9" s="233"/>
      <c r="C9" s="354" t="s">
        <v>622</v>
      </c>
      <c r="D9" s="354"/>
      <c r="E9" s="354"/>
      <c r="F9" s="354"/>
      <c r="G9" s="354"/>
      <c r="H9" s="354"/>
      <c r="I9" s="354"/>
      <c r="J9" s="354"/>
      <c r="K9" s="230"/>
    </row>
    <row r="10" spans="2:11" customFormat="1" ht="15" customHeight="1">
      <c r="B10" s="233"/>
      <c r="C10" s="232"/>
      <c r="D10" s="354" t="s">
        <v>623</v>
      </c>
      <c r="E10" s="354"/>
      <c r="F10" s="354"/>
      <c r="G10" s="354"/>
      <c r="H10" s="354"/>
      <c r="I10" s="354"/>
      <c r="J10" s="354"/>
      <c r="K10" s="230"/>
    </row>
    <row r="11" spans="2:11" customFormat="1" ht="15" customHeight="1">
      <c r="B11" s="233"/>
      <c r="C11" s="234"/>
      <c r="D11" s="354" t="s">
        <v>624</v>
      </c>
      <c r="E11" s="354"/>
      <c r="F11" s="354"/>
      <c r="G11" s="354"/>
      <c r="H11" s="354"/>
      <c r="I11" s="354"/>
      <c r="J11" s="354"/>
      <c r="K11" s="230"/>
    </row>
    <row r="12" spans="2:1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customFormat="1" ht="15" customHeight="1">
      <c r="B13" s="233"/>
      <c r="C13" s="234"/>
      <c r="D13" s="235" t="s">
        <v>625</v>
      </c>
      <c r="E13" s="232"/>
      <c r="F13" s="232"/>
      <c r="G13" s="232"/>
      <c r="H13" s="232"/>
      <c r="I13" s="232"/>
      <c r="J13" s="232"/>
      <c r="K13" s="230"/>
    </row>
    <row r="14" spans="2:1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customFormat="1" ht="15" customHeight="1">
      <c r="B15" s="233"/>
      <c r="C15" s="234"/>
      <c r="D15" s="354" t="s">
        <v>626</v>
      </c>
      <c r="E15" s="354"/>
      <c r="F15" s="354"/>
      <c r="G15" s="354"/>
      <c r="H15" s="354"/>
      <c r="I15" s="354"/>
      <c r="J15" s="354"/>
      <c r="K15" s="230"/>
    </row>
    <row r="16" spans="2:11" customFormat="1" ht="15" customHeight="1">
      <c r="B16" s="233"/>
      <c r="C16" s="234"/>
      <c r="D16" s="354" t="s">
        <v>627</v>
      </c>
      <c r="E16" s="354"/>
      <c r="F16" s="354"/>
      <c r="G16" s="354"/>
      <c r="H16" s="354"/>
      <c r="I16" s="354"/>
      <c r="J16" s="354"/>
      <c r="K16" s="230"/>
    </row>
    <row r="17" spans="2:11" customFormat="1" ht="15" customHeight="1">
      <c r="B17" s="233"/>
      <c r="C17" s="234"/>
      <c r="D17" s="354" t="s">
        <v>628</v>
      </c>
      <c r="E17" s="354"/>
      <c r="F17" s="354"/>
      <c r="G17" s="354"/>
      <c r="H17" s="354"/>
      <c r="I17" s="354"/>
      <c r="J17" s="354"/>
      <c r="K17" s="230"/>
    </row>
    <row r="18" spans="2:11" customFormat="1" ht="15" customHeight="1">
      <c r="B18" s="233"/>
      <c r="C18" s="234"/>
      <c r="D18" s="234"/>
      <c r="E18" s="236" t="s">
        <v>210</v>
      </c>
      <c r="F18" s="354" t="s">
        <v>629</v>
      </c>
      <c r="G18" s="354"/>
      <c r="H18" s="354"/>
      <c r="I18" s="354"/>
      <c r="J18" s="354"/>
      <c r="K18" s="230"/>
    </row>
    <row r="19" spans="2:11" customFormat="1" ht="15" customHeight="1">
      <c r="B19" s="233"/>
      <c r="C19" s="234"/>
      <c r="D19" s="234"/>
      <c r="E19" s="236" t="s">
        <v>630</v>
      </c>
      <c r="F19" s="354" t="s">
        <v>631</v>
      </c>
      <c r="G19" s="354"/>
      <c r="H19" s="354"/>
      <c r="I19" s="354"/>
      <c r="J19" s="354"/>
      <c r="K19" s="230"/>
    </row>
    <row r="20" spans="2:11" customFormat="1" ht="15" customHeight="1">
      <c r="B20" s="233"/>
      <c r="C20" s="234"/>
      <c r="D20" s="234"/>
      <c r="E20" s="236" t="s">
        <v>632</v>
      </c>
      <c r="F20" s="354" t="s">
        <v>633</v>
      </c>
      <c r="G20" s="354"/>
      <c r="H20" s="354"/>
      <c r="I20" s="354"/>
      <c r="J20" s="354"/>
      <c r="K20" s="230"/>
    </row>
    <row r="21" spans="2:11" customFormat="1" ht="15" customHeight="1">
      <c r="B21" s="233"/>
      <c r="C21" s="234"/>
      <c r="D21" s="234"/>
      <c r="E21" s="236" t="s">
        <v>219</v>
      </c>
      <c r="F21" s="354" t="s">
        <v>218</v>
      </c>
      <c r="G21" s="354"/>
      <c r="H21" s="354"/>
      <c r="I21" s="354"/>
      <c r="J21" s="354"/>
      <c r="K21" s="230"/>
    </row>
    <row r="22" spans="2:11" customFormat="1" ht="15" customHeight="1">
      <c r="B22" s="233"/>
      <c r="C22" s="234"/>
      <c r="D22" s="234"/>
      <c r="E22" s="236" t="s">
        <v>363</v>
      </c>
      <c r="F22" s="354" t="s">
        <v>364</v>
      </c>
      <c r="G22" s="354"/>
      <c r="H22" s="354"/>
      <c r="I22" s="354"/>
      <c r="J22" s="354"/>
      <c r="K22" s="230"/>
    </row>
    <row r="23" spans="2:11" customFormat="1" ht="15" customHeight="1">
      <c r="B23" s="233"/>
      <c r="C23" s="234"/>
      <c r="D23" s="234"/>
      <c r="E23" s="236" t="s">
        <v>634</v>
      </c>
      <c r="F23" s="354" t="s">
        <v>635</v>
      </c>
      <c r="G23" s="354"/>
      <c r="H23" s="354"/>
      <c r="I23" s="354"/>
      <c r="J23" s="354"/>
      <c r="K23" s="230"/>
    </row>
    <row r="24" spans="2:1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customFormat="1" ht="15" customHeight="1">
      <c r="B25" s="233"/>
      <c r="C25" s="354" t="s">
        <v>636</v>
      </c>
      <c r="D25" s="354"/>
      <c r="E25" s="354"/>
      <c r="F25" s="354"/>
      <c r="G25" s="354"/>
      <c r="H25" s="354"/>
      <c r="I25" s="354"/>
      <c r="J25" s="354"/>
      <c r="K25" s="230"/>
    </row>
    <row r="26" spans="2:11" customFormat="1" ht="15" customHeight="1">
      <c r="B26" s="233"/>
      <c r="C26" s="354" t="s">
        <v>637</v>
      </c>
      <c r="D26" s="354"/>
      <c r="E26" s="354"/>
      <c r="F26" s="354"/>
      <c r="G26" s="354"/>
      <c r="H26" s="354"/>
      <c r="I26" s="354"/>
      <c r="J26" s="354"/>
      <c r="K26" s="230"/>
    </row>
    <row r="27" spans="2:11" customFormat="1" ht="15" customHeight="1">
      <c r="B27" s="233"/>
      <c r="C27" s="232"/>
      <c r="D27" s="354" t="s">
        <v>638</v>
      </c>
      <c r="E27" s="354"/>
      <c r="F27" s="354"/>
      <c r="G27" s="354"/>
      <c r="H27" s="354"/>
      <c r="I27" s="354"/>
      <c r="J27" s="354"/>
      <c r="K27" s="230"/>
    </row>
    <row r="28" spans="2:11" customFormat="1" ht="15" customHeight="1">
      <c r="B28" s="233"/>
      <c r="C28" s="234"/>
      <c r="D28" s="354" t="s">
        <v>639</v>
      </c>
      <c r="E28" s="354"/>
      <c r="F28" s="354"/>
      <c r="G28" s="354"/>
      <c r="H28" s="354"/>
      <c r="I28" s="354"/>
      <c r="J28" s="354"/>
      <c r="K28" s="230"/>
    </row>
    <row r="29" spans="2:1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customFormat="1" ht="15" customHeight="1">
      <c r="B30" s="233"/>
      <c r="C30" s="234"/>
      <c r="D30" s="354" t="s">
        <v>640</v>
      </c>
      <c r="E30" s="354"/>
      <c r="F30" s="354"/>
      <c r="G30" s="354"/>
      <c r="H30" s="354"/>
      <c r="I30" s="354"/>
      <c r="J30" s="354"/>
      <c r="K30" s="230"/>
    </row>
    <row r="31" spans="2:11" customFormat="1" ht="15" customHeight="1">
      <c r="B31" s="233"/>
      <c r="C31" s="234"/>
      <c r="D31" s="354" t="s">
        <v>641</v>
      </c>
      <c r="E31" s="354"/>
      <c r="F31" s="354"/>
      <c r="G31" s="354"/>
      <c r="H31" s="354"/>
      <c r="I31" s="354"/>
      <c r="J31" s="354"/>
      <c r="K31" s="230"/>
    </row>
    <row r="32" spans="2:1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customFormat="1" ht="15" customHeight="1">
      <c r="B33" s="233"/>
      <c r="C33" s="234"/>
      <c r="D33" s="354" t="s">
        <v>642</v>
      </c>
      <c r="E33" s="354"/>
      <c r="F33" s="354"/>
      <c r="G33" s="354"/>
      <c r="H33" s="354"/>
      <c r="I33" s="354"/>
      <c r="J33" s="354"/>
      <c r="K33" s="230"/>
    </row>
    <row r="34" spans="2:11" customFormat="1" ht="15" customHeight="1">
      <c r="B34" s="233"/>
      <c r="C34" s="234"/>
      <c r="D34" s="354" t="s">
        <v>643</v>
      </c>
      <c r="E34" s="354"/>
      <c r="F34" s="354"/>
      <c r="G34" s="354"/>
      <c r="H34" s="354"/>
      <c r="I34" s="354"/>
      <c r="J34" s="354"/>
      <c r="K34" s="230"/>
    </row>
    <row r="35" spans="2:11" customFormat="1" ht="15" customHeight="1">
      <c r="B35" s="233"/>
      <c r="C35" s="234"/>
      <c r="D35" s="354" t="s">
        <v>644</v>
      </c>
      <c r="E35" s="354"/>
      <c r="F35" s="354"/>
      <c r="G35" s="354"/>
      <c r="H35" s="354"/>
      <c r="I35" s="354"/>
      <c r="J35" s="354"/>
      <c r="K35" s="230"/>
    </row>
    <row r="36" spans="2:11" customFormat="1" ht="15" customHeight="1">
      <c r="B36" s="233"/>
      <c r="C36" s="234"/>
      <c r="D36" s="232"/>
      <c r="E36" s="235" t="s">
        <v>236</v>
      </c>
      <c r="F36" s="232"/>
      <c r="G36" s="354" t="s">
        <v>645</v>
      </c>
      <c r="H36" s="354"/>
      <c r="I36" s="354"/>
      <c r="J36" s="354"/>
      <c r="K36" s="230"/>
    </row>
    <row r="37" spans="2:11" customFormat="1" ht="30.75" customHeight="1">
      <c r="B37" s="233"/>
      <c r="C37" s="234"/>
      <c r="D37" s="232"/>
      <c r="E37" s="235" t="s">
        <v>646</v>
      </c>
      <c r="F37" s="232"/>
      <c r="G37" s="354" t="s">
        <v>647</v>
      </c>
      <c r="H37" s="354"/>
      <c r="I37" s="354"/>
      <c r="J37" s="354"/>
      <c r="K37" s="230"/>
    </row>
    <row r="38" spans="2:11" customFormat="1" ht="15" customHeight="1">
      <c r="B38" s="233"/>
      <c r="C38" s="234"/>
      <c r="D38" s="232"/>
      <c r="E38" s="235" t="s">
        <v>183</v>
      </c>
      <c r="F38" s="232"/>
      <c r="G38" s="354" t="s">
        <v>648</v>
      </c>
      <c r="H38" s="354"/>
      <c r="I38" s="354"/>
      <c r="J38" s="354"/>
      <c r="K38" s="230"/>
    </row>
    <row r="39" spans="2:11" customFormat="1" ht="15" customHeight="1">
      <c r="B39" s="233"/>
      <c r="C39" s="234"/>
      <c r="D39" s="232"/>
      <c r="E39" s="235" t="s">
        <v>184</v>
      </c>
      <c r="F39" s="232"/>
      <c r="G39" s="354" t="s">
        <v>649</v>
      </c>
      <c r="H39" s="354"/>
      <c r="I39" s="354"/>
      <c r="J39" s="354"/>
      <c r="K39" s="230"/>
    </row>
    <row r="40" spans="2:11" customFormat="1" ht="15" customHeight="1">
      <c r="B40" s="233"/>
      <c r="C40" s="234"/>
      <c r="D40" s="232"/>
      <c r="E40" s="235" t="s">
        <v>237</v>
      </c>
      <c r="F40" s="232"/>
      <c r="G40" s="354" t="s">
        <v>650</v>
      </c>
      <c r="H40" s="354"/>
      <c r="I40" s="354"/>
      <c r="J40" s="354"/>
      <c r="K40" s="230"/>
    </row>
    <row r="41" spans="2:11" customFormat="1" ht="15" customHeight="1">
      <c r="B41" s="233"/>
      <c r="C41" s="234"/>
      <c r="D41" s="232"/>
      <c r="E41" s="235" t="s">
        <v>238</v>
      </c>
      <c r="F41" s="232"/>
      <c r="G41" s="354" t="s">
        <v>651</v>
      </c>
      <c r="H41" s="354"/>
      <c r="I41" s="354"/>
      <c r="J41" s="354"/>
      <c r="K41" s="230"/>
    </row>
    <row r="42" spans="2:11" customFormat="1" ht="15" customHeight="1">
      <c r="B42" s="233"/>
      <c r="C42" s="234"/>
      <c r="D42" s="232"/>
      <c r="E42" s="235" t="s">
        <v>652</v>
      </c>
      <c r="F42" s="232"/>
      <c r="G42" s="354" t="s">
        <v>653</v>
      </c>
      <c r="H42" s="354"/>
      <c r="I42" s="354"/>
      <c r="J42" s="354"/>
      <c r="K42" s="230"/>
    </row>
    <row r="43" spans="2:11" customFormat="1" ht="15" customHeight="1">
      <c r="B43" s="233"/>
      <c r="C43" s="234"/>
      <c r="D43" s="232"/>
      <c r="E43" s="235"/>
      <c r="F43" s="232"/>
      <c r="G43" s="354" t="s">
        <v>654</v>
      </c>
      <c r="H43" s="354"/>
      <c r="I43" s="354"/>
      <c r="J43" s="354"/>
      <c r="K43" s="230"/>
    </row>
    <row r="44" spans="2:11" customFormat="1" ht="15" customHeight="1">
      <c r="B44" s="233"/>
      <c r="C44" s="234"/>
      <c r="D44" s="232"/>
      <c r="E44" s="235" t="s">
        <v>655</v>
      </c>
      <c r="F44" s="232"/>
      <c r="G44" s="354" t="s">
        <v>656</v>
      </c>
      <c r="H44" s="354"/>
      <c r="I44" s="354"/>
      <c r="J44" s="354"/>
      <c r="K44" s="230"/>
    </row>
    <row r="45" spans="2:11" customFormat="1" ht="15" customHeight="1">
      <c r="B45" s="233"/>
      <c r="C45" s="234"/>
      <c r="D45" s="232"/>
      <c r="E45" s="235" t="s">
        <v>241</v>
      </c>
      <c r="F45" s="232"/>
      <c r="G45" s="354" t="s">
        <v>657</v>
      </c>
      <c r="H45" s="354"/>
      <c r="I45" s="354"/>
      <c r="J45" s="354"/>
      <c r="K45" s="230"/>
    </row>
    <row r="46" spans="2:1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customFormat="1" ht="15" customHeight="1">
      <c r="B47" s="233"/>
      <c r="C47" s="234"/>
      <c r="D47" s="354" t="s">
        <v>658</v>
      </c>
      <c r="E47" s="354"/>
      <c r="F47" s="354"/>
      <c r="G47" s="354"/>
      <c r="H47" s="354"/>
      <c r="I47" s="354"/>
      <c r="J47" s="354"/>
      <c r="K47" s="230"/>
    </row>
    <row r="48" spans="2:11" customFormat="1" ht="15" customHeight="1">
      <c r="B48" s="233"/>
      <c r="C48" s="234"/>
      <c r="D48" s="234"/>
      <c r="E48" s="354" t="s">
        <v>659</v>
      </c>
      <c r="F48" s="354"/>
      <c r="G48" s="354"/>
      <c r="H48" s="354"/>
      <c r="I48" s="354"/>
      <c r="J48" s="354"/>
      <c r="K48" s="230"/>
    </row>
    <row r="49" spans="2:11" customFormat="1" ht="15" customHeight="1">
      <c r="B49" s="233"/>
      <c r="C49" s="234"/>
      <c r="D49" s="234"/>
      <c r="E49" s="354" t="s">
        <v>660</v>
      </c>
      <c r="F49" s="354"/>
      <c r="G49" s="354"/>
      <c r="H49" s="354"/>
      <c r="I49" s="354"/>
      <c r="J49" s="354"/>
      <c r="K49" s="230"/>
    </row>
    <row r="50" spans="2:11" customFormat="1" ht="15" customHeight="1">
      <c r="B50" s="233"/>
      <c r="C50" s="234"/>
      <c r="D50" s="234"/>
      <c r="E50" s="354" t="s">
        <v>661</v>
      </c>
      <c r="F50" s="354"/>
      <c r="G50" s="354"/>
      <c r="H50" s="354"/>
      <c r="I50" s="354"/>
      <c r="J50" s="354"/>
      <c r="K50" s="230"/>
    </row>
    <row r="51" spans="2:11" customFormat="1" ht="15" customHeight="1">
      <c r="B51" s="233"/>
      <c r="C51" s="234"/>
      <c r="D51" s="354" t="s">
        <v>662</v>
      </c>
      <c r="E51" s="354"/>
      <c r="F51" s="354"/>
      <c r="G51" s="354"/>
      <c r="H51" s="354"/>
      <c r="I51" s="354"/>
      <c r="J51" s="354"/>
      <c r="K51" s="230"/>
    </row>
    <row r="52" spans="2:11" customFormat="1" ht="25.5" customHeight="1">
      <c r="B52" s="229"/>
      <c r="C52" s="356" t="s">
        <v>663</v>
      </c>
      <c r="D52" s="356"/>
      <c r="E52" s="356"/>
      <c r="F52" s="356"/>
      <c r="G52" s="356"/>
      <c r="H52" s="356"/>
      <c r="I52" s="356"/>
      <c r="J52" s="356"/>
      <c r="K52" s="230"/>
    </row>
    <row r="53" spans="2:1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customFormat="1" ht="15" customHeight="1">
      <c r="B54" s="229"/>
      <c r="C54" s="354" t="s">
        <v>664</v>
      </c>
      <c r="D54" s="354"/>
      <c r="E54" s="354"/>
      <c r="F54" s="354"/>
      <c r="G54" s="354"/>
      <c r="H54" s="354"/>
      <c r="I54" s="354"/>
      <c r="J54" s="354"/>
      <c r="K54" s="230"/>
    </row>
    <row r="55" spans="2:11" customFormat="1" ht="15" customHeight="1">
      <c r="B55" s="229"/>
      <c r="C55" s="354" t="s">
        <v>665</v>
      </c>
      <c r="D55" s="354"/>
      <c r="E55" s="354"/>
      <c r="F55" s="354"/>
      <c r="G55" s="354"/>
      <c r="H55" s="354"/>
      <c r="I55" s="354"/>
      <c r="J55" s="354"/>
      <c r="K55" s="230"/>
    </row>
    <row r="56" spans="2:1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customFormat="1" ht="15" customHeight="1">
      <c r="B57" s="229"/>
      <c r="C57" s="354" t="s">
        <v>666</v>
      </c>
      <c r="D57" s="354"/>
      <c r="E57" s="354"/>
      <c r="F57" s="354"/>
      <c r="G57" s="354"/>
      <c r="H57" s="354"/>
      <c r="I57" s="354"/>
      <c r="J57" s="354"/>
      <c r="K57" s="230"/>
    </row>
    <row r="58" spans="2:11" customFormat="1" ht="15" customHeight="1">
      <c r="B58" s="229"/>
      <c r="C58" s="234"/>
      <c r="D58" s="354" t="s">
        <v>667</v>
      </c>
      <c r="E58" s="354"/>
      <c r="F58" s="354"/>
      <c r="G58" s="354"/>
      <c r="H58" s="354"/>
      <c r="I58" s="354"/>
      <c r="J58" s="354"/>
      <c r="K58" s="230"/>
    </row>
    <row r="59" spans="2:11" customFormat="1" ht="15" customHeight="1">
      <c r="B59" s="229"/>
      <c r="C59" s="234"/>
      <c r="D59" s="354" t="s">
        <v>668</v>
      </c>
      <c r="E59" s="354"/>
      <c r="F59" s="354"/>
      <c r="G59" s="354"/>
      <c r="H59" s="354"/>
      <c r="I59" s="354"/>
      <c r="J59" s="354"/>
      <c r="K59" s="230"/>
    </row>
    <row r="60" spans="2:11" customFormat="1" ht="15" customHeight="1">
      <c r="B60" s="229"/>
      <c r="C60" s="234"/>
      <c r="D60" s="354" t="s">
        <v>669</v>
      </c>
      <c r="E60" s="354"/>
      <c r="F60" s="354"/>
      <c r="G60" s="354"/>
      <c r="H60" s="354"/>
      <c r="I60" s="354"/>
      <c r="J60" s="354"/>
      <c r="K60" s="230"/>
    </row>
    <row r="61" spans="2:11" customFormat="1" ht="15" customHeight="1">
      <c r="B61" s="229"/>
      <c r="C61" s="234"/>
      <c r="D61" s="354" t="s">
        <v>670</v>
      </c>
      <c r="E61" s="354"/>
      <c r="F61" s="354"/>
      <c r="G61" s="354"/>
      <c r="H61" s="354"/>
      <c r="I61" s="354"/>
      <c r="J61" s="354"/>
      <c r="K61" s="230"/>
    </row>
    <row r="62" spans="2:11" customFormat="1" ht="15" customHeight="1">
      <c r="B62" s="229"/>
      <c r="C62" s="234"/>
      <c r="D62" s="358" t="s">
        <v>671</v>
      </c>
      <c r="E62" s="358"/>
      <c r="F62" s="358"/>
      <c r="G62" s="358"/>
      <c r="H62" s="358"/>
      <c r="I62" s="358"/>
      <c r="J62" s="358"/>
      <c r="K62" s="230"/>
    </row>
    <row r="63" spans="2:11" customFormat="1" ht="15" customHeight="1">
      <c r="B63" s="229"/>
      <c r="C63" s="234"/>
      <c r="D63" s="354" t="s">
        <v>672</v>
      </c>
      <c r="E63" s="354"/>
      <c r="F63" s="354"/>
      <c r="G63" s="354"/>
      <c r="H63" s="354"/>
      <c r="I63" s="354"/>
      <c r="J63" s="354"/>
      <c r="K63" s="230"/>
    </row>
    <row r="64" spans="2:1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customFormat="1" ht="15" customHeight="1">
      <c r="B65" s="229"/>
      <c r="C65" s="234"/>
      <c r="D65" s="354" t="s">
        <v>0</v>
      </c>
      <c r="E65" s="354"/>
      <c r="F65" s="354"/>
      <c r="G65" s="354"/>
      <c r="H65" s="354"/>
      <c r="I65" s="354"/>
      <c r="J65" s="354"/>
      <c r="K65" s="230"/>
    </row>
    <row r="66" spans="2:11" customFormat="1" ht="15" customHeight="1">
      <c r="B66" s="229"/>
      <c r="C66" s="234"/>
      <c r="D66" s="358" t="s">
        <v>1</v>
      </c>
      <c r="E66" s="358"/>
      <c r="F66" s="358"/>
      <c r="G66" s="358"/>
      <c r="H66" s="358"/>
      <c r="I66" s="358"/>
      <c r="J66" s="358"/>
      <c r="K66" s="230"/>
    </row>
    <row r="67" spans="2:11" customFormat="1" ht="15" customHeight="1">
      <c r="B67" s="229"/>
      <c r="C67" s="234"/>
      <c r="D67" s="354" t="s">
        <v>2</v>
      </c>
      <c r="E67" s="354"/>
      <c r="F67" s="354"/>
      <c r="G67" s="354"/>
      <c r="H67" s="354"/>
      <c r="I67" s="354"/>
      <c r="J67" s="354"/>
      <c r="K67" s="230"/>
    </row>
    <row r="68" spans="2:11" customFormat="1" ht="15" customHeight="1">
      <c r="B68" s="229"/>
      <c r="C68" s="234"/>
      <c r="D68" s="354" t="s">
        <v>3</v>
      </c>
      <c r="E68" s="354"/>
      <c r="F68" s="354"/>
      <c r="G68" s="354"/>
      <c r="H68" s="354"/>
      <c r="I68" s="354"/>
      <c r="J68" s="354"/>
      <c r="K68" s="230"/>
    </row>
    <row r="69" spans="2:11" customFormat="1" ht="15" customHeight="1">
      <c r="B69" s="229"/>
      <c r="C69" s="234"/>
      <c r="D69" s="354" t="s">
        <v>4</v>
      </c>
      <c r="E69" s="354"/>
      <c r="F69" s="354"/>
      <c r="G69" s="354"/>
      <c r="H69" s="354"/>
      <c r="I69" s="354"/>
      <c r="J69" s="354"/>
      <c r="K69" s="230"/>
    </row>
    <row r="70" spans="2:11" customFormat="1" ht="15" customHeight="1">
      <c r="B70" s="229"/>
      <c r="C70" s="234"/>
      <c r="D70" s="354" t="s">
        <v>5</v>
      </c>
      <c r="E70" s="354"/>
      <c r="F70" s="354"/>
      <c r="G70" s="354"/>
      <c r="H70" s="354"/>
      <c r="I70" s="354"/>
      <c r="J70" s="354"/>
      <c r="K70" s="230"/>
    </row>
    <row r="71" spans="2:1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customFormat="1" ht="45" customHeight="1">
      <c r="B75" s="246"/>
      <c r="C75" s="357" t="s">
        <v>6</v>
      </c>
      <c r="D75" s="357"/>
      <c r="E75" s="357"/>
      <c r="F75" s="357"/>
      <c r="G75" s="357"/>
      <c r="H75" s="357"/>
      <c r="I75" s="357"/>
      <c r="J75" s="357"/>
      <c r="K75" s="247"/>
    </row>
    <row r="76" spans="2:11" customFormat="1" ht="17.25" customHeight="1">
      <c r="B76" s="246"/>
      <c r="C76" s="248" t="s">
        <v>7</v>
      </c>
      <c r="D76" s="248"/>
      <c r="E76" s="248"/>
      <c r="F76" s="248" t="s">
        <v>8</v>
      </c>
      <c r="G76" s="249"/>
      <c r="H76" s="248" t="s">
        <v>184</v>
      </c>
      <c r="I76" s="248" t="s">
        <v>187</v>
      </c>
      <c r="J76" s="248" t="s">
        <v>9</v>
      </c>
      <c r="K76" s="247"/>
    </row>
    <row r="77" spans="2:11" customFormat="1" ht="17.25" customHeight="1">
      <c r="B77" s="246"/>
      <c r="C77" s="250" t="s">
        <v>10</v>
      </c>
      <c r="D77" s="250"/>
      <c r="E77" s="250"/>
      <c r="F77" s="251" t="s">
        <v>11</v>
      </c>
      <c r="G77" s="252"/>
      <c r="H77" s="250"/>
      <c r="I77" s="250"/>
      <c r="J77" s="250" t="s">
        <v>12</v>
      </c>
      <c r="K77" s="247"/>
    </row>
    <row r="78" spans="2:1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customFormat="1" ht="15" customHeight="1">
      <c r="B79" s="246"/>
      <c r="C79" s="235" t="s">
        <v>183</v>
      </c>
      <c r="D79" s="255"/>
      <c r="E79" s="255"/>
      <c r="F79" s="256" t="s">
        <v>13</v>
      </c>
      <c r="G79" s="257"/>
      <c r="H79" s="235" t="s">
        <v>14</v>
      </c>
      <c r="I79" s="235" t="s">
        <v>15</v>
      </c>
      <c r="J79" s="235">
        <v>20</v>
      </c>
      <c r="K79" s="247"/>
    </row>
    <row r="80" spans="2:11" customFormat="1" ht="15" customHeight="1">
      <c r="B80" s="246"/>
      <c r="C80" s="235" t="s">
        <v>16</v>
      </c>
      <c r="D80" s="235"/>
      <c r="E80" s="235"/>
      <c r="F80" s="256" t="s">
        <v>13</v>
      </c>
      <c r="G80" s="257"/>
      <c r="H80" s="235" t="s">
        <v>17</v>
      </c>
      <c r="I80" s="235" t="s">
        <v>15</v>
      </c>
      <c r="J80" s="235">
        <v>120</v>
      </c>
      <c r="K80" s="247"/>
    </row>
    <row r="81" spans="2:11" customFormat="1" ht="15" customHeight="1">
      <c r="B81" s="258"/>
      <c r="C81" s="235" t="s">
        <v>18</v>
      </c>
      <c r="D81" s="235"/>
      <c r="E81" s="235"/>
      <c r="F81" s="256" t="s">
        <v>19</v>
      </c>
      <c r="G81" s="257"/>
      <c r="H81" s="235" t="s">
        <v>20</v>
      </c>
      <c r="I81" s="235" t="s">
        <v>15</v>
      </c>
      <c r="J81" s="235">
        <v>50</v>
      </c>
      <c r="K81" s="247"/>
    </row>
    <row r="82" spans="2:11" customFormat="1" ht="15" customHeight="1">
      <c r="B82" s="258"/>
      <c r="C82" s="235" t="s">
        <v>21</v>
      </c>
      <c r="D82" s="235"/>
      <c r="E82" s="235"/>
      <c r="F82" s="256" t="s">
        <v>13</v>
      </c>
      <c r="G82" s="257"/>
      <c r="H82" s="235" t="s">
        <v>22</v>
      </c>
      <c r="I82" s="235" t="s">
        <v>23</v>
      </c>
      <c r="J82" s="235"/>
      <c r="K82" s="247"/>
    </row>
    <row r="83" spans="2:11" customFormat="1" ht="15" customHeight="1">
      <c r="B83" s="258"/>
      <c r="C83" s="259" t="s">
        <v>24</v>
      </c>
      <c r="D83" s="259"/>
      <c r="E83" s="259"/>
      <c r="F83" s="260" t="s">
        <v>19</v>
      </c>
      <c r="G83" s="259"/>
      <c r="H83" s="259" t="s">
        <v>25</v>
      </c>
      <c r="I83" s="259" t="s">
        <v>15</v>
      </c>
      <c r="J83" s="259">
        <v>15</v>
      </c>
      <c r="K83" s="247"/>
    </row>
    <row r="84" spans="2:11" customFormat="1" ht="15" customHeight="1">
      <c r="B84" s="258"/>
      <c r="C84" s="259" t="s">
        <v>26</v>
      </c>
      <c r="D84" s="259"/>
      <c r="E84" s="259"/>
      <c r="F84" s="260" t="s">
        <v>19</v>
      </c>
      <c r="G84" s="259"/>
      <c r="H84" s="259" t="s">
        <v>27</v>
      </c>
      <c r="I84" s="259" t="s">
        <v>15</v>
      </c>
      <c r="J84" s="259">
        <v>15</v>
      </c>
      <c r="K84" s="247"/>
    </row>
    <row r="85" spans="2:11" customFormat="1" ht="15" customHeight="1">
      <c r="B85" s="258"/>
      <c r="C85" s="259" t="s">
        <v>28</v>
      </c>
      <c r="D85" s="259"/>
      <c r="E85" s="259"/>
      <c r="F85" s="260" t="s">
        <v>19</v>
      </c>
      <c r="G85" s="259"/>
      <c r="H85" s="259" t="s">
        <v>29</v>
      </c>
      <c r="I85" s="259" t="s">
        <v>15</v>
      </c>
      <c r="J85" s="259">
        <v>20</v>
      </c>
      <c r="K85" s="247"/>
    </row>
    <row r="86" spans="2:11" customFormat="1" ht="15" customHeight="1">
      <c r="B86" s="258"/>
      <c r="C86" s="259" t="s">
        <v>30</v>
      </c>
      <c r="D86" s="259"/>
      <c r="E86" s="259"/>
      <c r="F86" s="260" t="s">
        <v>19</v>
      </c>
      <c r="G86" s="259"/>
      <c r="H86" s="259" t="s">
        <v>31</v>
      </c>
      <c r="I86" s="259" t="s">
        <v>15</v>
      </c>
      <c r="J86" s="259">
        <v>20</v>
      </c>
      <c r="K86" s="247"/>
    </row>
    <row r="87" spans="2:11" customFormat="1" ht="15" customHeight="1">
      <c r="B87" s="258"/>
      <c r="C87" s="235" t="s">
        <v>32</v>
      </c>
      <c r="D87" s="235"/>
      <c r="E87" s="235"/>
      <c r="F87" s="256" t="s">
        <v>19</v>
      </c>
      <c r="G87" s="257"/>
      <c r="H87" s="235" t="s">
        <v>33</v>
      </c>
      <c r="I87" s="235" t="s">
        <v>15</v>
      </c>
      <c r="J87" s="235">
        <v>50</v>
      </c>
      <c r="K87" s="247"/>
    </row>
    <row r="88" spans="2:11" customFormat="1" ht="15" customHeight="1">
      <c r="B88" s="258"/>
      <c r="C88" s="235" t="s">
        <v>34</v>
      </c>
      <c r="D88" s="235"/>
      <c r="E88" s="235"/>
      <c r="F88" s="256" t="s">
        <v>19</v>
      </c>
      <c r="G88" s="257"/>
      <c r="H88" s="235" t="s">
        <v>35</v>
      </c>
      <c r="I88" s="235" t="s">
        <v>15</v>
      </c>
      <c r="J88" s="235">
        <v>20</v>
      </c>
      <c r="K88" s="247"/>
    </row>
    <row r="89" spans="2:11" customFormat="1" ht="15" customHeight="1">
      <c r="B89" s="258"/>
      <c r="C89" s="235" t="s">
        <v>36</v>
      </c>
      <c r="D89" s="235"/>
      <c r="E89" s="235"/>
      <c r="F89" s="256" t="s">
        <v>19</v>
      </c>
      <c r="G89" s="257"/>
      <c r="H89" s="235" t="s">
        <v>37</v>
      </c>
      <c r="I89" s="235" t="s">
        <v>15</v>
      </c>
      <c r="J89" s="235">
        <v>20</v>
      </c>
      <c r="K89" s="247"/>
    </row>
    <row r="90" spans="2:11" customFormat="1" ht="15" customHeight="1">
      <c r="B90" s="258"/>
      <c r="C90" s="235" t="s">
        <v>38</v>
      </c>
      <c r="D90" s="235"/>
      <c r="E90" s="235"/>
      <c r="F90" s="256" t="s">
        <v>19</v>
      </c>
      <c r="G90" s="257"/>
      <c r="H90" s="235" t="s">
        <v>39</v>
      </c>
      <c r="I90" s="235" t="s">
        <v>15</v>
      </c>
      <c r="J90" s="235">
        <v>50</v>
      </c>
      <c r="K90" s="247"/>
    </row>
    <row r="91" spans="2:11" customFormat="1" ht="15" customHeight="1">
      <c r="B91" s="258"/>
      <c r="C91" s="235" t="s">
        <v>40</v>
      </c>
      <c r="D91" s="235"/>
      <c r="E91" s="235"/>
      <c r="F91" s="256" t="s">
        <v>19</v>
      </c>
      <c r="G91" s="257"/>
      <c r="H91" s="235" t="s">
        <v>40</v>
      </c>
      <c r="I91" s="235" t="s">
        <v>15</v>
      </c>
      <c r="J91" s="235">
        <v>50</v>
      </c>
      <c r="K91" s="247"/>
    </row>
    <row r="92" spans="2:11" customFormat="1" ht="15" customHeight="1">
      <c r="B92" s="258"/>
      <c r="C92" s="235" t="s">
        <v>41</v>
      </c>
      <c r="D92" s="235"/>
      <c r="E92" s="235"/>
      <c r="F92" s="256" t="s">
        <v>19</v>
      </c>
      <c r="G92" s="257"/>
      <c r="H92" s="235" t="s">
        <v>42</v>
      </c>
      <c r="I92" s="235" t="s">
        <v>15</v>
      </c>
      <c r="J92" s="235">
        <v>255</v>
      </c>
      <c r="K92" s="247"/>
    </row>
    <row r="93" spans="2:11" customFormat="1" ht="15" customHeight="1">
      <c r="B93" s="258"/>
      <c r="C93" s="235" t="s">
        <v>43</v>
      </c>
      <c r="D93" s="235"/>
      <c r="E93" s="235"/>
      <c r="F93" s="256" t="s">
        <v>13</v>
      </c>
      <c r="G93" s="257"/>
      <c r="H93" s="235" t="s">
        <v>44</v>
      </c>
      <c r="I93" s="235" t="s">
        <v>45</v>
      </c>
      <c r="J93" s="235"/>
      <c r="K93" s="247"/>
    </row>
    <row r="94" spans="2:11" customFormat="1" ht="15" customHeight="1">
      <c r="B94" s="258"/>
      <c r="C94" s="235" t="s">
        <v>46</v>
      </c>
      <c r="D94" s="235"/>
      <c r="E94" s="235"/>
      <c r="F94" s="256" t="s">
        <v>13</v>
      </c>
      <c r="G94" s="257"/>
      <c r="H94" s="235" t="s">
        <v>47</v>
      </c>
      <c r="I94" s="235" t="s">
        <v>48</v>
      </c>
      <c r="J94" s="235"/>
      <c r="K94" s="247"/>
    </row>
    <row r="95" spans="2:11" customFormat="1" ht="15" customHeight="1">
      <c r="B95" s="258"/>
      <c r="C95" s="235" t="s">
        <v>49</v>
      </c>
      <c r="D95" s="235"/>
      <c r="E95" s="235"/>
      <c r="F95" s="256" t="s">
        <v>13</v>
      </c>
      <c r="G95" s="257"/>
      <c r="H95" s="235" t="s">
        <v>49</v>
      </c>
      <c r="I95" s="235" t="s">
        <v>48</v>
      </c>
      <c r="J95" s="235"/>
      <c r="K95" s="247"/>
    </row>
    <row r="96" spans="2:11" customFormat="1" ht="15" customHeight="1">
      <c r="B96" s="258"/>
      <c r="C96" s="235" t="s">
        <v>168</v>
      </c>
      <c r="D96" s="235"/>
      <c r="E96" s="235"/>
      <c r="F96" s="256" t="s">
        <v>13</v>
      </c>
      <c r="G96" s="257"/>
      <c r="H96" s="235" t="s">
        <v>50</v>
      </c>
      <c r="I96" s="235" t="s">
        <v>48</v>
      </c>
      <c r="J96" s="235"/>
      <c r="K96" s="247"/>
    </row>
    <row r="97" spans="2:11" customFormat="1" ht="15" customHeight="1">
      <c r="B97" s="258"/>
      <c r="C97" s="235" t="s">
        <v>178</v>
      </c>
      <c r="D97" s="235"/>
      <c r="E97" s="235"/>
      <c r="F97" s="256" t="s">
        <v>13</v>
      </c>
      <c r="G97" s="257"/>
      <c r="H97" s="235" t="s">
        <v>51</v>
      </c>
      <c r="I97" s="235" t="s">
        <v>48</v>
      </c>
      <c r="J97" s="235"/>
      <c r="K97" s="247"/>
    </row>
    <row r="98" spans="2:1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customFormat="1" ht="45" customHeight="1">
      <c r="B102" s="246"/>
      <c r="C102" s="357" t="s">
        <v>52</v>
      </c>
      <c r="D102" s="357"/>
      <c r="E102" s="357"/>
      <c r="F102" s="357"/>
      <c r="G102" s="357"/>
      <c r="H102" s="357"/>
      <c r="I102" s="357"/>
      <c r="J102" s="357"/>
      <c r="K102" s="247"/>
    </row>
    <row r="103" spans="2:11" customFormat="1" ht="17.25" customHeight="1">
      <c r="B103" s="246"/>
      <c r="C103" s="248" t="s">
        <v>7</v>
      </c>
      <c r="D103" s="248"/>
      <c r="E103" s="248"/>
      <c r="F103" s="248" t="s">
        <v>8</v>
      </c>
      <c r="G103" s="249"/>
      <c r="H103" s="248" t="s">
        <v>184</v>
      </c>
      <c r="I103" s="248" t="s">
        <v>187</v>
      </c>
      <c r="J103" s="248" t="s">
        <v>9</v>
      </c>
      <c r="K103" s="247"/>
    </row>
    <row r="104" spans="2:11" customFormat="1" ht="17.25" customHeight="1">
      <c r="B104" s="246"/>
      <c r="C104" s="250" t="s">
        <v>10</v>
      </c>
      <c r="D104" s="250"/>
      <c r="E104" s="250"/>
      <c r="F104" s="251" t="s">
        <v>11</v>
      </c>
      <c r="G104" s="252"/>
      <c r="H104" s="250"/>
      <c r="I104" s="250"/>
      <c r="J104" s="250" t="s">
        <v>12</v>
      </c>
      <c r="K104" s="247"/>
    </row>
    <row r="105" spans="2:1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customFormat="1" ht="15" customHeight="1">
      <c r="B106" s="246"/>
      <c r="C106" s="235" t="s">
        <v>183</v>
      </c>
      <c r="D106" s="255"/>
      <c r="E106" s="255"/>
      <c r="F106" s="256" t="s">
        <v>13</v>
      </c>
      <c r="G106" s="235"/>
      <c r="H106" s="235" t="s">
        <v>53</v>
      </c>
      <c r="I106" s="235" t="s">
        <v>15</v>
      </c>
      <c r="J106" s="235">
        <v>20</v>
      </c>
      <c r="K106" s="247"/>
    </row>
    <row r="107" spans="2:11" customFormat="1" ht="15" customHeight="1">
      <c r="B107" s="246"/>
      <c r="C107" s="235" t="s">
        <v>16</v>
      </c>
      <c r="D107" s="235"/>
      <c r="E107" s="235"/>
      <c r="F107" s="256" t="s">
        <v>13</v>
      </c>
      <c r="G107" s="235"/>
      <c r="H107" s="235" t="s">
        <v>53</v>
      </c>
      <c r="I107" s="235" t="s">
        <v>15</v>
      </c>
      <c r="J107" s="235">
        <v>120</v>
      </c>
      <c r="K107" s="247"/>
    </row>
    <row r="108" spans="2:11" customFormat="1" ht="15" customHeight="1">
      <c r="B108" s="258"/>
      <c r="C108" s="235" t="s">
        <v>18</v>
      </c>
      <c r="D108" s="235"/>
      <c r="E108" s="235"/>
      <c r="F108" s="256" t="s">
        <v>19</v>
      </c>
      <c r="G108" s="235"/>
      <c r="H108" s="235" t="s">
        <v>53</v>
      </c>
      <c r="I108" s="235" t="s">
        <v>15</v>
      </c>
      <c r="J108" s="235">
        <v>50</v>
      </c>
      <c r="K108" s="247"/>
    </row>
    <row r="109" spans="2:11" customFormat="1" ht="15" customHeight="1">
      <c r="B109" s="258"/>
      <c r="C109" s="235" t="s">
        <v>21</v>
      </c>
      <c r="D109" s="235"/>
      <c r="E109" s="235"/>
      <c r="F109" s="256" t="s">
        <v>13</v>
      </c>
      <c r="G109" s="235"/>
      <c r="H109" s="235" t="s">
        <v>53</v>
      </c>
      <c r="I109" s="235" t="s">
        <v>23</v>
      </c>
      <c r="J109" s="235"/>
      <c r="K109" s="247"/>
    </row>
    <row r="110" spans="2:11" customFormat="1" ht="15" customHeight="1">
      <c r="B110" s="258"/>
      <c r="C110" s="235" t="s">
        <v>32</v>
      </c>
      <c r="D110" s="235"/>
      <c r="E110" s="235"/>
      <c r="F110" s="256" t="s">
        <v>19</v>
      </c>
      <c r="G110" s="235"/>
      <c r="H110" s="235" t="s">
        <v>53</v>
      </c>
      <c r="I110" s="235" t="s">
        <v>15</v>
      </c>
      <c r="J110" s="235">
        <v>50</v>
      </c>
      <c r="K110" s="247"/>
    </row>
    <row r="111" spans="2:11" customFormat="1" ht="15" customHeight="1">
      <c r="B111" s="258"/>
      <c r="C111" s="235" t="s">
        <v>40</v>
      </c>
      <c r="D111" s="235"/>
      <c r="E111" s="235"/>
      <c r="F111" s="256" t="s">
        <v>19</v>
      </c>
      <c r="G111" s="235"/>
      <c r="H111" s="235" t="s">
        <v>53</v>
      </c>
      <c r="I111" s="235" t="s">
        <v>15</v>
      </c>
      <c r="J111" s="235">
        <v>50</v>
      </c>
      <c r="K111" s="247"/>
    </row>
    <row r="112" spans="2:11" customFormat="1" ht="15" customHeight="1">
      <c r="B112" s="258"/>
      <c r="C112" s="235" t="s">
        <v>38</v>
      </c>
      <c r="D112" s="235"/>
      <c r="E112" s="235"/>
      <c r="F112" s="256" t="s">
        <v>19</v>
      </c>
      <c r="G112" s="235"/>
      <c r="H112" s="235" t="s">
        <v>53</v>
      </c>
      <c r="I112" s="235" t="s">
        <v>15</v>
      </c>
      <c r="J112" s="235">
        <v>50</v>
      </c>
      <c r="K112" s="247"/>
    </row>
    <row r="113" spans="2:11" customFormat="1" ht="15" customHeight="1">
      <c r="B113" s="258"/>
      <c r="C113" s="235" t="s">
        <v>183</v>
      </c>
      <c r="D113" s="235"/>
      <c r="E113" s="235"/>
      <c r="F113" s="256" t="s">
        <v>13</v>
      </c>
      <c r="G113" s="235"/>
      <c r="H113" s="235" t="s">
        <v>54</v>
      </c>
      <c r="I113" s="235" t="s">
        <v>15</v>
      </c>
      <c r="J113" s="235">
        <v>20</v>
      </c>
      <c r="K113" s="247"/>
    </row>
    <row r="114" spans="2:11" customFormat="1" ht="15" customHeight="1">
      <c r="B114" s="258"/>
      <c r="C114" s="235" t="s">
        <v>55</v>
      </c>
      <c r="D114" s="235"/>
      <c r="E114" s="235"/>
      <c r="F114" s="256" t="s">
        <v>13</v>
      </c>
      <c r="G114" s="235"/>
      <c r="H114" s="235" t="s">
        <v>56</v>
      </c>
      <c r="I114" s="235" t="s">
        <v>15</v>
      </c>
      <c r="J114" s="235">
        <v>120</v>
      </c>
      <c r="K114" s="247"/>
    </row>
    <row r="115" spans="2:11" customFormat="1" ht="15" customHeight="1">
      <c r="B115" s="258"/>
      <c r="C115" s="235" t="s">
        <v>168</v>
      </c>
      <c r="D115" s="235"/>
      <c r="E115" s="235"/>
      <c r="F115" s="256" t="s">
        <v>13</v>
      </c>
      <c r="G115" s="235"/>
      <c r="H115" s="235" t="s">
        <v>57</v>
      </c>
      <c r="I115" s="235" t="s">
        <v>48</v>
      </c>
      <c r="J115" s="235"/>
      <c r="K115" s="247"/>
    </row>
    <row r="116" spans="2:11" customFormat="1" ht="15" customHeight="1">
      <c r="B116" s="258"/>
      <c r="C116" s="235" t="s">
        <v>178</v>
      </c>
      <c r="D116" s="235"/>
      <c r="E116" s="235"/>
      <c r="F116" s="256" t="s">
        <v>13</v>
      </c>
      <c r="G116" s="235"/>
      <c r="H116" s="235" t="s">
        <v>58</v>
      </c>
      <c r="I116" s="235" t="s">
        <v>48</v>
      </c>
      <c r="J116" s="235"/>
      <c r="K116" s="247"/>
    </row>
    <row r="117" spans="2:11" customFormat="1" ht="15" customHeight="1">
      <c r="B117" s="258"/>
      <c r="C117" s="235" t="s">
        <v>187</v>
      </c>
      <c r="D117" s="235"/>
      <c r="E117" s="235"/>
      <c r="F117" s="256" t="s">
        <v>13</v>
      </c>
      <c r="G117" s="235"/>
      <c r="H117" s="235" t="s">
        <v>59</v>
      </c>
      <c r="I117" s="235" t="s">
        <v>60</v>
      </c>
      <c r="J117" s="235"/>
      <c r="K117" s="247"/>
    </row>
    <row r="118" spans="2:1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customFormat="1" ht="45" customHeight="1">
      <c r="B122" s="274"/>
      <c r="C122" s="355" t="s">
        <v>61</v>
      </c>
      <c r="D122" s="355"/>
      <c r="E122" s="355"/>
      <c r="F122" s="355"/>
      <c r="G122" s="355"/>
      <c r="H122" s="355"/>
      <c r="I122" s="355"/>
      <c r="J122" s="355"/>
      <c r="K122" s="275"/>
    </row>
    <row r="123" spans="2:11" customFormat="1" ht="17.25" customHeight="1">
      <c r="B123" s="276"/>
      <c r="C123" s="248" t="s">
        <v>7</v>
      </c>
      <c r="D123" s="248"/>
      <c r="E123" s="248"/>
      <c r="F123" s="248" t="s">
        <v>8</v>
      </c>
      <c r="G123" s="249"/>
      <c r="H123" s="248" t="s">
        <v>184</v>
      </c>
      <c r="I123" s="248" t="s">
        <v>187</v>
      </c>
      <c r="J123" s="248" t="s">
        <v>9</v>
      </c>
      <c r="K123" s="277"/>
    </row>
    <row r="124" spans="2:11" customFormat="1" ht="17.25" customHeight="1">
      <c r="B124" s="276"/>
      <c r="C124" s="250" t="s">
        <v>10</v>
      </c>
      <c r="D124" s="250"/>
      <c r="E124" s="250"/>
      <c r="F124" s="251" t="s">
        <v>11</v>
      </c>
      <c r="G124" s="252"/>
      <c r="H124" s="250"/>
      <c r="I124" s="250"/>
      <c r="J124" s="250" t="s">
        <v>12</v>
      </c>
      <c r="K124" s="277"/>
    </row>
    <row r="125" spans="2:1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customFormat="1" ht="15" customHeight="1">
      <c r="B126" s="278"/>
      <c r="C126" s="235" t="s">
        <v>16</v>
      </c>
      <c r="D126" s="255"/>
      <c r="E126" s="255"/>
      <c r="F126" s="256" t="s">
        <v>13</v>
      </c>
      <c r="G126" s="235"/>
      <c r="H126" s="235" t="s">
        <v>53</v>
      </c>
      <c r="I126" s="235" t="s">
        <v>15</v>
      </c>
      <c r="J126" s="235">
        <v>120</v>
      </c>
      <c r="K126" s="281"/>
    </row>
    <row r="127" spans="2:11" customFormat="1" ht="15" customHeight="1">
      <c r="B127" s="278"/>
      <c r="C127" s="235" t="s">
        <v>62</v>
      </c>
      <c r="D127" s="235"/>
      <c r="E127" s="235"/>
      <c r="F127" s="256" t="s">
        <v>13</v>
      </c>
      <c r="G127" s="235"/>
      <c r="H127" s="235" t="s">
        <v>63</v>
      </c>
      <c r="I127" s="235" t="s">
        <v>15</v>
      </c>
      <c r="J127" s="235" t="s">
        <v>64</v>
      </c>
      <c r="K127" s="281"/>
    </row>
    <row r="128" spans="2:11" customFormat="1" ht="15" customHeight="1">
      <c r="B128" s="278"/>
      <c r="C128" s="235" t="s">
        <v>634</v>
      </c>
      <c r="D128" s="235"/>
      <c r="E128" s="235"/>
      <c r="F128" s="256" t="s">
        <v>13</v>
      </c>
      <c r="G128" s="235"/>
      <c r="H128" s="235" t="s">
        <v>65</v>
      </c>
      <c r="I128" s="235" t="s">
        <v>15</v>
      </c>
      <c r="J128" s="235" t="s">
        <v>64</v>
      </c>
      <c r="K128" s="281"/>
    </row>
    <row r="129" spans="2:11" customFormat="1" ht="15" customHeight="1">
      <c r="B129" s="278"/>
      <c r="C129" s="235" t="s">
        <v>24</v>
      </c>
      <c r="D129" s="235"/>
      <c r="E129" s="235"/>
      <c r="F129" s="256" t="s">
        <v>19</v>
      </c>
      <c r="G129" s="235"/>
      <c r="H129" s="235" t="s">
        <v>25</v>
      </c>
      <c r="I129" s="235" t="s">
        <v>15</v>
      </c>
      <c r="J129" s="235">
        <v>15</v>
      </c>
      <c r="K129" s="281"/>
    </row>
    <row r="130" spans="2:11" customFormat="1" ht="15" customHeight="1">
      <c r="B130" s="278"/>
      <c r="C130" s="259" t="s">
        <v>26</v>
      </c>
      <c r="D130" s="259"/>
      <c r="E130" s="259"/>
      <c r="F130" s="260" t="s">
        <v>19</v>
      </c>
      <c r="G130" s="259"/>
      <c r="H130" s="259" t="s">
        <v>27</v>
      </c>
      <c r="I130" s="259" t="s">
        <v>15</v>
      </c>
      <c r="J130" s="259">
        <v>15</v>
      </c>
      <c r="K130" s="281"/>
    </row>
    <row r="131" spans="2:11" customFormat="1" ht="15" customHeight="1">
      <c r="B131" s="278"/>
      <c r="C131" s="259" t="s">
        <v>28</v>
      </c>
      <c r="D131" s="259"/>
      <c r="E131" s="259"/>
      <c r="F131" s="260" t="s">
        <v>19</v>
      </c>
      <c r="G131" s="259"/>
      <c r="H131" s="259" t="s">
        <v>29</v>
      </c>
      <c r="I131" s="259" t="s">
        <v>15</v>
      </c>
      <c r="J131" s="259">
        <v>20</v>
      </c>
      <c r="K131" s="281"/>
    </row>
    <row r="132" spans="2:11" customFormat="1" ht="15" customHeight="1">
      <c r="B132" s="278"/>
      <c r="C132" s="259" t="s">
        <v>30</v>
      </c>
      <c r="D132" s="259"/>
      <c r="E132" s="259"/>
      <c r="F132" s="260" t="s">
        <v>19</v>
      </c>
      <c r="G132" s="259"/>
      <c r="H132" s="259" t="s">
        <v>31</v>
      </c>
      <c r="I132" s="259" t="s">
        <v>15</v>
      </c>
      <c r="J132" s="259">
        <v>20</v>
      </c>
      <c r="K132" s="281"/>
    </row>
    <row r="133" spans="2:11" customFormat="1" ht="15" customHeight="1">
      <c r="B133" s="278"/>
      <c r="C133" s="235" t="s">
        <v>18</v>
      </c>
      <c r="D133" s="235"/>
      <c r="E133" s="235"/>
      <c r="F133" s="256" t="s">
        <v>19</v>
      </c>
      <c r="G133" s="235"/>
      <c r="H133" s="235" t="s">
        <v>53</v>
      </c>
      <c r="I133" s="235" t="s">
        <v>15</v>
      </c>
      <c r="J133" s="235">
        <v>50</v>
      </c>
      <c r="K133" s="281"/>
    </row>
    <row r="134" spans="2:11" customFormat="1" ht="15" customHeight="1">
      <c r="B134" s="278"/>
      <c r="C134" s="235" t="s">
        <v>32</v>
      </c>
      <c r="D134" s="235"/>
      <c r="E134" s="235"/>
      <c r="F134" s="256" t="s">
        <v>19</v>
      </c>
      <c r="G134" s="235"/>
      <c r="H134" s="235" t="s">
        <v>53</v>
      </c>
      <c r="I134" s="235" t="s">
        <v>15</v>
      </c>
      <c r="J134" s="235">
        <v>50</v>
      </c>
      <c r="K134" s="281"/>
    </row>
    <row r="135" spans="2:11" customFormat="1" ht="15" customHeight="1">
      <c r="B135" s="278"/>
      <c r="C135" s="235" t="s">
        <v>38</v>
      </c>
      <c r="D135" s="235"/>
      <c r="E135" s="235"/>
      <c r="F135" s="256" t="s">
        <v>19</v>
      </c>
      <c r="G135" s="235"/>
      <c r="H135" s="235" t="s">
        <v>53</v>
      </c>
      <c r="I135" s="235" t="s">
        <v>15</v>
      </c>
      <c r="J135" s="235">
        <v>50</v>
      </c>
      <c r="K135" s="281"/>
    </row>
    <row r="136" spans="2:11" customFormat="1" ht="15" customHeight="1">
      <c r="B136" s="278"/>
      <c r="C136" s="235" t="s">
        <v>40</v>
      </c>
      <c r="D136" s="235"/>
      <c r="E136" s="235"/>
      <c r="F136" s="256" t="s">
        <v>19</v>
      </c>
      <c r="G136" s="235"/>
      <c r="H136" s="235" t="s">
        <v>53</v>
      </c>
      <c r="I136" s="235" t="s">
        <v>15</v>
      </c>
      <c r="J136" s="235">
        <v>50</v>
      </c>
      <c r="K136" s="281"/>
    </row>
    <row r="137" spans="2:11" customFormat="1" ht="15" customHeight="1">
      <c r="B137" s="278"/>
      <c r="C137" s="235" t="s">
        <v>41</v>
      </c>
      <c r="D137" s="235"/>
      <c r="E137" s="235"/>
      <c r="F137" s="256" t="s">
        <v>19</v>
      </c>
      <c r="G137" s="235"/>
      <c r="H137" s="235" t="s">
        <v>66</v>
      </c>
      <c r="I137" s="235" t="s">
        <v>15</v>
      </c>
      <c r="J137" s="235">
        <v>255</v>
      </c>
      <c r="K137" s="281"/>
    </row>
    <row r="138" spans="2:11" customFormat="1" ht="15" customHeight="1">
      <c r="B138" s="278"/>
      <c r="C138" s="235" t="s">
        <v>43</v>
      </c>
      <c r="D138" s="235"/>
      <c r="E138" s="235"/>
      <c r="F138" s="256" t="s">
        <v>13</v>
      </c>
      <c r="G138" s="235"/>
      <c r="H138" s="235" t="s">
        <v>67</v>
      </c>
      <c r="I138" s="235" t="s">
        <v>45</v>
      </c>
      <c r="J138" s="235"/>
      <c r="K138" s="281"/>
    </row>
    <row r="139" spans="2:11" customFormat="1" ht="15" customHeight="1">
      <c r="B139" s="278"/>
      <c r="C139" s="235" t="s">
        <v>46</v>
      </c>
      <c r="D139" s="235"/>
      <c r="E139" s="235"/>
      <c r="F139" s="256" t="s">
        <v>13</v>
      </c>
      <c r="G139" s="235"/>
      <c r="H139" s="235" t="s">
        <v>68</v>
      </c>
      <c r="I139" s="235" t="s">
        <v>48</v>
      </c>
      <c r="J139" s="235"/>
      <c r="K139" s="281"/>
    </row>
    <row r="140" spans="2:11" customFormat="1" ht="15" customHeight="1">
      <c r="B140" s="278"/>
      <c r="C140" s="235" t="s">
        <v>49</v>
      </c>
      <c r="D140" s="235"/>
      <c r="E140" s="235"/>
      <c r="F140" s="256" t="s">
        <v>13</v>
      </c>
      <c r="G140" s="235"/>
      <c r="H140" s="235" t="s">
        <v>49</v>
      </c>
      <c r="I140" s="235" t="s">
        <v>48</v>
      </c>
      <c r="J140" s="235"/>
      <c r="K140" s="281"/>
    </row>
    <row r="141" spans="2:11" customFormat="1" ht="15" customHeight="1">
      <c r="B141" s="278"/>
      <c r="C141" s="235" t="s">
        <v>168</v>
      </c>
      <c r="D141" s="235"/>
      <c r="E141" s="235"/>
      <c r="F141" s="256" t="s">
        <v>13</v>
      </c>
      <c r="G141" s="235"/>
      <c r="H141" s="235" t="s">
        <v>69</v>
      </c>
      <c r="I141" s="235" t="s">
        <v>48</v>
      </c>
      <c r="J141" s="235"/>
      <c r="K141" s="281"/>
    </row>
    <row r="142" spans="2:11" customFormat="1" ht="15" customHeight="1">
      <c r="B142" s="278"/>
      <c r="C142" s="235" t="s">
        <v>70</v>
      </c>
      <c r="D142" s="235"/>
      <c r="E142" s="235"/>
      <c r="F142" s="256" t="s">
        <v>13</v>
      </c>
      <c r="G142" s="235"/>
      <c r="H142" s="235" t="s">
        <v>71</v>
      </c>
      <c r="I142" s="235" t="s">
        <v>48</v>
      </c>
      <c r="J142" s="235"/>
      <c r="K142" s="281"/>
    </row>
    <row r="143" spans="2:1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customFormat="1" ht="45" customHeight="1">
      <c r="B147" s="246"/>
      <c r="C147" s="357" t="s">
        <v>72</v>
      </c>
      <c r="D147" s="357"/>
      <c r="E147" s="357"/>
      <c r="F147" s="357"/>
      <c r="G147" s="357"/>
      <c r="H147" s="357"/>
      <c r="I147" s="357"/>
      <c r="J147" s="357"/>
      <c r="K147" s="247"/>
    </row>
    <row r="148" spans="2:11" customFormat="1" ht="17.25" customHeight="1">
      <c r="B148" s="246"/>
      <c r="C148" s="248" t="s">
        <v>7</v>
      </c>
      <c r="D148" s="248"/>
      <c r="E148" s="248"/>
      <c r="F148" s="248" t="s">
        <v>8</v>
      </c>
      <c r="G148" s="249"/>
      <c r="H148" s="248" t="s">
        <v>184</v>
      </c>
      <c r="I148" s="248" t="s">
        <v>187</v>
      </c>
      <c r="J148" s="248" t="s">
        <v>9</v>
      </c>
      <c r="K148" s="247"/>
    </row>
    <row r="149" spans="2:11" customFormat="1" ht="17.25" customHeight="1">
      <c r="B149" s="246"/>
      <c r="C149" s="250" t="s">
        <v>10</v>
      </c>
      <c r="D149" s="250"/>
      <c r="E149" s="250"/>
      <c r="F149" s="251" t="s">
        <v>11</v>
      </c>
      <c r="G149" s="252"/>
      <c r="H149" s="250"/>
      <c r="I149" s="250"/>
      <c r="J149" s="250" t="s">
        <v>12</v>
      </c>
      <c r="K149" s="247"/>
    </row>
    <row r="150" spans="2:1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customFormat="1" ht="15" customHeight="1">
      <c r="B151" s="258"/>
      <c r="C151" s="285" t="s">
        <v>16</v>
      </c>
      <c r="D151" s="235"/>
      <c r="E151" s="235"/>
      <c r="F151" s="286" t="s">
        <v>13</v>
      </c>
      <c r="G151" s="235"/>
      <c r="H151" s="285" t="s">
        <v>53</v>
      </c>
      <c r="I151" s="285" t="s">
        <v>15</v>
      </c>
      <c r="J151" s="285">
        <v>120</v>
      </c>
      <c r="K151" s="281"/>
    </row>
    <row r="152" spans="2:11" customFormat="1" ht="15" customHeight="1">
      <c r="B152" s="258"/>
      <c r="C152" s="285" t="s">
        <v>62</v>
      </c>
      <c r="D152" s="235"/>
      <c r="E152" s="235"/>
      <c r="F152" s="286" t="s">
        <v>13</v>
      </c>
      <c r="G152" s="235"/>
      <c r="H152" s="285" t="s">
        <v>73</v>
      </c>
      <c r="I152" s="285" t="s">
        <v>15</v>
      </c>
      <c r="J152" s="285" t="s">
        <v>64</v>
      </c>
      <c r="K152" s="281"/>
    </row>
    <row r="153" spans="2:11" customFormat="1" ht="15" customHeight="1">
      <c r="B153" s="258"/>
      <c r="C153" s="285" t="s">
        <v>634</v>
      </c>
      <c r="D153" s="235"/>
      <c r="E153" s="235"/>
      <c r="F153" s="286" t="s">
        <v>13</v>
      </c>
      <c r="G153" s="235"/>
      <c r="H153" s="285" t="s">
        <v>74</v>
      </c>
      <c r="I153" s="285" t="s">
        <v>15</v>
      </c>
      <c r="J153" s="285" t="s">
        <v>64</v>
      </c>
      <c r="K153" s="281"/>
    </row>
    <row r="154" spans="2:11" customFormat="1" ht="15" customHeight="1">
      <c r="B154" s="258"/>
      <c r="C154" s="285" t="s">
        <v>18</v>
      </c>
      <c r="D154" s="235"/>
      <c r="E154" s="235"/>
      <c r="F154" s="286" t="s">
        <v>19</v>
      </c>
      <c r="G154" s="235"/>
      <c r="H154" s="285" t="s">
        <v>53</v>
      </c>
      <c r="I154" s="285" t="s">
        <v>15</v>
      </c>
      <c r="J154" s="285">
        <v>50</v>
      </c>
      <c r="K154" s="281"/>
    </row>
    <row r="155" spans="2:11" customFormat="1" ht="15" customHeight="1">
      <c r="B155" s="258"/>
      <c r="C155" s="285" t="s">
        <v>21</v>
      </c>
      <c r="D155" s="235"/>
      <c r="E155" s="235"/>
      <c r="F155" s="286" t="s">
        <v>13</v>
      </c>
      <c r="G155" s="235"/>
      <c r="H155" s="285" t="s">
        <v>53</v>
      </c>
      <c r="I155" s="285" t="s">
        <v>23</v>
      </c>
      <c r="J155" s="285"/>
      <c r="K155" s="281"/>
    </row>
    <row r="156" spans="2:11" customFormat="1" ht="15" customHeight="1">
      <c r="B156" s="258"/>
      <c r="C156" s="285" t="s">
        <v>32</v>
      </c>
      <c r="D156" s="235"/>
      <c r="E156" s="235"/>
      <c r="F156" s="286" t="s">
        <v>19</v>
      </c>
      <c r="G156" s="235"/>
      <c r="H156" s="285" t="s">
        <v>53</v>
      </c>
      <c r="I156" s="285" t="s">
        <v>15</v>
      </c>
      <c r="J156" s="285">
        <v>50</v>
      </c>
      <c r="K156" s="281"/>
    </row>
    <row r="157" spans="2:11" customFormat="1" ht="15" customHeight="1">
      <c r="B157" s="258"/>
      <c r="C157" s="285" t="s">
        <v>40</v>
      </c>
      <c r="D157" s="235"/>
      <c r="E157" s="235"/>
      <c r="F157" s="286" t="s">
        <v>19</v>
      </c>
      <c r="G157" s="235"/>
      <c r="H157" s="285" t="s">
        <v>53</v>
      </c>
      <c r="I157" s="285" t="s">
        <v>15</v>
      </c>
      <c r="J157" s="285">
        <v>50</v>
      </c>
      <c r="K157" s="281"/>
    </row>
    <row r="158" spans="2:11" customFormat="1" ht="15" customHeight="1">
      <c r="B158" s="258"/>
      <c r="C158" s="285" t="s">
        <v>38</v>
      </c>
      <c r="D158" s="235"/>
      <c r="E158" s="235"/>
      <c r="F158" s="286" t="s">
        <v>19</v>
      </c>
      <c r="G158" s="235"/>
      <c r="H158" s="285" t="s">
        <v>53</v>
      </c>
      <c r="I158" s="285" t="s">
        <v>15</v>
      </c>
      <c r="J158" s="285">
        <v>50</v>
      </c>
      <c r="K158" s="281"/>
    </row>
    <row r="159" spans="2:11" customFormat="1" ht="15" customHeight="1">
      <c r="B159" s="258"/>
      <c r="C159" s="285" t="s">
        <v>227</v>
      </c>
      <c r="D159" s="235"/>
      <c r="E159" s="235"/>
      <c r="F159" s="286" t="s">
        <v>13</v>
      </c>
      <c r="G159" s="235"/>
      <c r="H159" s="285" t="s">
        <v>75</v>
      </c>
      <c r="I159" s="285" t="s">
        <v>15</v>
      </c>
      <c r="J159" s="285" t="s">
        <v>76</v>
      </c>
      <c r="K159" s="281"/>
    </row>
    <row r="160" spans="2:11" customFormat="1" ht="15" customHeight="1">
      <c r="B160" s="258"/>
      <c r="C160" s="285" t="s">
        <v>77</v>
      </c>
      <c r="D160" s="235"/>
      <c r="E160" s="235"/>
      <c r="F160" s="286" t="s">
        <v>13</v>
      </c>
      <c r="G160" s="235"/>
      <c r="H160" s="285" t="s">
        <v>78</v>
      </c>
      <c r="I160" s="285" t="s">
        <v>48</v>
      </c>
      <c r="J160" s="285"/>
      <c r="K160" s="281"/>
    </row>
    <row r="161" spans="2:1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customFormat="1" ht="45" customHeight="1">
      <c r="B165" s="227"/>
      <c r="C165" s="355" t="s">
        <v>79</v>
      </c>
      <c r="D165" s="355"/>
      <c r="E165" s="355"/>
      <c r="F165" s="355"/>
      <c r="G165" s="355"/>
      <c r="H165" s="355"/>
      <c r="I165" s="355"/>
      <c r="J165" s="355"/>
      <c r="K165" s="228"/>
    </row>
    <row r="166" spans="2:11" customFormat="1" ht="17.25" customHeight="1">
      <c r="B166" s="227"/>
      <c r="C166" s="248" t="s">
        <v>7</v>
      </c>
      <c r="D166" s="248"/>
      <c r="E166" s="248"/>
      <c r="F166" s="248" t="s">
        <v>8</v>
      </c>
      <c r="G166" s="290"/>
      <c r="H166" s="291" t="s">
        <v>184</v>
      </c>
      <c r="I166" s="291" t="s">
        <v>187</v>
      </c>
      <c r="J166" s="248" t="s">
        <v>9</v>
      </c>
      <c r="K166" s="228"/>
    </row>
    <row r="167" spans="2:11" customFormat="1" ht="17.25" customHeight="1">
      <c r="B167" s="229"/>
      <c r="C167" s="250" t="s">
        <v>10</v>
      </c>
      <c r="D167" s="250"/>
      <c r="E167" s="250"/>
      <c r="F167" s="251" t="s">
        <v>11</v>
      </c>
      <c r="G167" s="292"/>
      <c r="H167" s="293"/>
      <c r="I167" s="293"/>
      <c r="J167" s="250" t="s">
        <v>12</v>
      </c>
      <c r="K167" s="230"/>
    </row>
    <row r="168" spans="2:1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customFormat="1" ht="15" customHeight="1">
      <c r="B169" s="258"/>
      <c r="C169" s="235" t="s">
        <v>16</v>
      </c>
      <c r="D169" s="235"/>
      <c r="E169" s="235"/>
      <c r="F169" s="256" t="s">
        <v>13</v>
      </c>
      <c r="G169" s="235"/>
      <c r="H169" s="235" t="s">
        <v>53</v>
      </c>
      <c r="I169" s="235" t="s">
        <v>15</v>
      </c>
      <c r="J169" s="235">
        <v>120</v>
      </c>
      <c r="K169" s="281"/>
    </row>
    <row r="170" spans="2:11" customFormat="1" ht="15" customHeight="1">
      <c r="B170" s="258"/>
      <c r="C170" s="235" t="s">
        <v>62</v>
      </c>
      <c r="D170" s="235"/>
      <c r="E170" s="235"/>
      <c r="F170" s="256" t="s">
        <v>13</v>
      </c>
      <c r="G170" s="235"/>
      <c r="H170" s="235" t="s">
        <v>63</v>
      </c>
      <c r="I170" s="235" t="s">
        <v>15</v>
      </c>
      <c r="J170" s="235" t="s">
        <v>64</v>
      </c>
      <c r="K170" s="281"/>
    </row>
    <row r="171" spans="2:11" customFormat="1" ht="15" customHeight="1">
      <c r="B171" s="258"/>
      <c r="C171" s="235" t="s">
        <v>634</v>
      </c>
      <c r="D171" s="235"/>
      <c r="E171" s="235"/>
      <c r="F171" s="256" t="s">
        <v>13</v>
      </c>
      <c r="G171" s="235"/>
      <c r="H171" s="235" t="s">
        <v>80</v>
      </c>
      <c r="I171" s="235" t="s">
        <v>15</v>
      </c>
      <c r="J171" s="235" t="s">
        <v>64</v>
      </c>
      <c r="K171" s="281"/>
    </row>
    <row r="172" spans="2:11" customFormat="1" ht="15" customHeight="1">
      <c r="B172" s="258"/>
      <c r="C172" s="235" t="s">
        <v>18</v>
      </c>
      <c r="D172" s="235"/>
      <c r="E172" s="235"/>
      <c r="F172" s="256" t="s">
        <v>19</v>
      </c>
      <c r="G172" s="235"/>
      <c r="H172" s="235" t="s">
        <v>80</v>
      </c>
      <c r="I172" s="235" t="s">
        <v>15</v>
      </c>
      <c r="J172" s="235">
        <v>50</v>
      </c>
      <c r="K172" s="281"/>
    </row>
    <row r="173" spans="2:11" customFormat="1" ht="15" customHeight="1">
      <c r="B173" s="258"/>
      <c r="C173" s="235" t="s">
        <v>21</v>
      </c>
      <c r="D173" s="235"/>
      <c r="E173" s="235"/>
      <c r="F173" s="256" t="s">
        <v>13</v>
      </c>
      <c r="G173" s="235"/>
      <c r="H173" s="235" t="s">
        <v>80</v>
      </c>
      <c r="I173" s="235" t="s">
        <v>23</v>
      </c>
      <c r="J173" s="235"/>
      <c r="K173" s="281"/>
    </row>
    <row r="174" spans="2:11" customFormat="1" ht="15" customHeight="1">
      <c r="B174" s="258"/>
      <c r="C174" s="235" t="s">
        <v>32</v>
      </c>
      <c r="D174" s="235"/>
      <c r="E174" s="235"/>
      <c r="F174" s="256" t="s">
        <v>19</v>
      </c>
      <c r="G174" s="235"/>
      <c r="H174" s="235" t="s">
        <v>80</v>
      </c>
      <c r="I174" s="235" t="s">
        <v>15</v>
      </c>
      <c r="J174" s="235">
        <v>50</v>
      </c>
      <c r="K174" s="281"/>
    </row>
    <row r="175" spans="2:11" customFormat="1" ht="15" customHeight="1">
      <c r="B175" s="258"/>
      <c r="C175" s="235" t="s">
        <v>40</v>
      </c>
      <c r="D175" s="235"/>
      <c r="E175" s="235"/>
      <c r="F175" s="256" t="s">
        <v>19</v>
      </c>
      <c r="G175" s="235"/>
      <c r="H175" s="235" t="s">
        <v>80</v>
      </c>
      <c r="I175" s="235" t="s">
        <v>15</v>
      </c>
      <c r="J175" s="235">
        <v>50</v>
      </c>
      <c r="K175" s="281"/>
    </row>
    <row r="176" spans="2:11" customFormat="1" ht="15" customHeight="1">
      <c r="B176" s="258"/>
      <c r="C176" s="235" t="s">
        <v>38</v>
      </c>
      <c r="D176" s="235"/>
      <c r="E176" s="235"/>
      <c r="F176" s="256" t="s">
        <v>19</v>
      </c>
      <c r="G176" s="235"/>
      <c r="H176" s="235" t="s">
        <v>80</v>
      </c>
      <c r="I176" s="235" t="s">
        <v>15</v>
      </c>
      <c r="J176" s="235">
        <v>50</v>
      </c>
      <c r="K176" s="281"/>
    </row>
    <row r="177" spans="2:11" customFormat="1" ht="15" customHeight="1">
      <c r="B177" s="258"/>
      <c r="C177" s="235" t="s">
        <v>236</v>
      </c>
      <c r="D177" s="235"/>
      <c r="E177" s="235"/>
      <c r="F177" s="256" t="s">
        <v>13</v>
      </c>
      <c r="G177" s="235"/>
      <c r="H177" s="235" t="s">
        <v>81</v>
      </c>
      <c r="I177" s="235" t="s">
        <v>82</v>
      </c>
      <c r="J177" s="235"/>
      <c r="K177" s="281"/>
    </row>
    <row r="178" spans="2:11" customFormat="1" ht="15" customHeight="1">
      <c r="B178" s="258"/>
      <c r="C178" s="235" t="s">
        <v>187</v>
      </c>
      <c r="D178" s="235"/>
      <c r="E178" s="235"/>
      <c r="F178" s="256" t="s">
        <v>13</v>
      </c>
      <c r="G178" s="235"/>
      <c r="H178" s="235" t="s">
        <v>83</v>
      </c>
      <c r="I178" s="235" t="s">
        <v>84</v>
      </c>
      <c r="J178" s="235">
        <v>1</v>
      </c>
      <c r="K178" s="281"/>
    </row>
    <row r="179" spans="2:11" customFormat="1" ht="15" customHeight="1">
      <c r="B179" s="258"/>
      <c r="C179" s="235" t="s">
        <v>183</v>
      </c>
      <c r="D179" s="235"/>
      <c r="E179" s="235"/>
      <c r="F179" s="256" t="s">
        <v>13</v>
      </c>
      <c r="G179" s="235"/>
      <c r="H179" s="235" t="s">
        <v>85</v>
      </c>
      <c r="I179" s="235" t="s">
        <v>15</v>
      </c>
      <c r="J179" s="235">
        <v>20</v>
      </c>
      <c r="K179" s="281"/>
    </row>
    <row r="180" spans="2:11" customFormat="1" ht="15" customHeight="1">
      <c r="B180" s="258"/>
      <c r="C180" s="235" t="s">
        <v>184</v>
      </c>
      <c r="D180" s="235"/>
      <c r="E180" s="235"/>
      <c r="F180" s="256" t="s">
        <v>13</v>
      </c>
      <c r="G180" s="235"/>
      <c r="H180" s="235" t="s">
        <v>86</v>
      </c>
      <c r="I180" s="235" t="s">
        <v>15</v>
      </c>
      <c r="J180" s="235">
        <v>255</v>
      </c>
      <c r="K180" s="281"/>
    </row>
    <row r="181" spans="2:11" customFormat="1" ht="15" customHeight="1">
      <c r="B181" s="258"/>
      <c r="C181" s="235" t="s">
        <v>237</v>
      </c>
      <c r="D181" s="235"/>
      <c r="E181" s="235"/>
      <c r="F181" s="256" t="s">
        <v>13</v>
      </c>
      <c r="G181" s="235"/>
      <c r="H181" s="235" t="s">
        <v>650</v>
      </c>
      <c r="I181" s="235" t="s">
        <v>15</v>
      </c>
      <c r="J181" s="235">
        <v>10</v>
      </c>
      <c r="K181" s="281"/>
    </row>
    <row r="182" spans="2:11" customFormat="1" ht="15" customHeight="1">
      <c r="B182" s="258"/>
      <c r="C182" s="235" t="s">
        <v>238</v>
      </c>
      <c r="D182" s="235"/>
      <c r="E182" s="235"/>
      <c r="F182" s="256" t="s">
        <v>13</v>
      </c>
      <c r="G182" s="235"/>
      <c r="H182" s="235" t="s">
        <v>87</v>
      </c>
      <c r="I182" s="235" t="s">
        <v>48</v>
      </c>
      <c r="J182" s="235"/>
      <c r="K182" s="281"/>
    </row>
    <row r="183" spans="2:11" customFormat="1" ht="15" customHeight="1">
      <c r="B183" s="258"/>
      <c r="C183" s="235" t="s">
        <v>88</v>
      </c>
      <c r="D183" s="235"/>
      <c r="E183" s="235"/>
      <c r="F183" s="256" t="s">
        <v>13</v>
      </c>
      <c r="G183" s="235"/>
      <c r="H183" s="235" t="s">
        <v>89</v>
      </c>
      <c r="I183" s="235" t="s">
        <v>48</v>
      </c>
      <c r="J183" s="235"/>
      <c r="K183" s="281"/>
    </row>
    <row r="184" spans="2:11" customFormat="1" ht="15" customHeight="1">
      <c r="B184" s="258"/>
      <c r="C184" s="235" t="s">
        <v>77</v>
      </c>
      <c r="D184" s="235"/>
      <c r="E184" s="235"/>
      <c r="F184" s="256" t="s">
        <v>13</v>
      </c>
      <c r="G184" s="235"/>
      <c r="H184" s="235" t="s">
        <v>90</v>
      </c>
      <c r="I184" s="235" t="s">
        <v>48</v>
      </c>
      <c r="J184" s="235"/>
      <c r="K184" s="281"/>
    </row>
    <row r="185" spans="2:11" customFormat="1" ht="15" customHeight="1">
      <c r="B185" s="258"/>
      <c r="C185" s="235" t="s">
        <v>241</v>
      </c>
      <c r="D185" s="235"/>
      <c r="E185" s="235"/>
      <c r="F185" s="256" t="s">
        <v>19</v>
      </c>
      <c r="G185" s="235"/>
      <c r="H185" s="235" t="s">
        <v>91</v>
      </c>
      <c r="I185" s="235" t="s">
        <v>15</v>
      </c>
      <c r="J185" s="235">
        <v>50</v>
      </c>
      <c r="K185" s="281"/>
    </row>
    <row r="186" spans="2:11" customFormat="1" ht="15" customHeight="1">
      <c r="B186" s="258"/>
      <c r="C186" s="235" t="s">
        <v>92</v>
      </c>
      <c r="D186" s="235"/>
      <c r="E186" s="235"/>
      <c r="F186" s="256" t="s">
        <v>19</v>
      </c>
      <c r="G186" s="235"/>
      <c r="H186" s="235" t="s">
        <v>93</v>
      </c>
      <c r="I186" s="235" t="s">
        <v>94</v>
      </c>
      <c r="J186" s="235"/>
      <c r="K186" s="281"/>
    </row>
    <row r="187" spans="2:11" customFormat="1" ht="15" customHeight="1">
      <c r="B187" s="258"/>
      <c r="C187" s="235" t="s">
        <v>95</v>
      </c>
      <c r="D187" s="235"/>
      <c r="E187" s="235"/>
      <c r="F187" s="256" t="s">
        <v>19</v>
      </c>
      <c r="G187" s="235"/>
      <c r="H187" s="235" t="s">
        <v>96</v>
      </c>
      <c r="I187" s="235" t="s">
        <v>94</v>
      </c>
      <c r="J187" s="235"/>
      <c r="K187" s="281"/>
    </row>
    <row r="188" spans="2:11" customFormat="1" ht="15" customHeight="1">
      <c r="B188" s="258"/>
      <c r="C188" s="235" t="s">
        <v>97</v>
      </c>
      <c r="D188" s="235"/>
      <c r="E188" s="235"/>
      <c r="F188" s="256" t="s">
        <v>19</v>
      </c>
      <c r="G188" s="235"/>
      <c r="H188" s="235" t="s">
        <v>98</v>
      </c>
      <c r="I188" s="235" t="s">
        <v>94</v>
      </c>
      <c r="J188" s="235"/>
      <c r="K188" s="281"/>
    </row>
    <row r="189" spans="2:11" customFormat="1" ht="15" customHeight="1">
      <c r="B189" s="258"/>
      <c r="C189" s="294" t="s">
        <v>99</v>
      </c>
      <c r="D189" s="235"/>
      <c r="E189" s="235"/>
      <c r="F189" s="256" t="s">
        <v>19</v>
      </c>
      <c r="G189" s="235"/>
      <c r="H189" s="235" t="s">
        <v>100</v>
      </c>
      <c r="I189" s="235" t="s">
        <v>101</v>
      </c>
      <c r="J189" s="295" t="s">
        <v>102</v>
      </c>
      <c r="K189" s="281"/>
    </row>
    <row r="190" spans="2:11" customFormat="1" ht="15" customHeight="1">
      <c r="B190" s="258"/>
      <c r="C190" s="294" t="s">
        <v>172</v>
      </c>
      <c r="D190" s="235"/>
      <c r="E190" s="235"/>
      <c r="F190" s="256" t="s">
        <v>13</v>
      </c>
      <c r="G190" s="235"/>
      <c r="H190" s="232" t="s">
        <v>103</v>
      </c>
      <c r="I190" s="235" t="s">
        <v>104</v>
      </c>
      <c r="J190" s="235"/>
      <c r="K190" s="281"/>
    </row>
    <row r="191" spans="2:11" customFormat="1" ht="15" customHeight="1">
      <c r="B191" s="258"/>
      <c r="C191" s="294" t="s">
        <v>105</v>
      </c>
      <c r="D191" s="235"/>
      <c r="E191" s="235"/>
      <c r="F191" s="256" t="s">
        <v>13</v>
      </c>
      <c r="G191" s="235"/>
      <c r="H191" s="235" t="s">
        <v>106</v>
      </c>
      <c r="I191" s="235" t="s">
        <v>48</v>
      </c>
      <c r="J191" s="235"/>
      <c r="K191" s="281"/>
    </row>
    <row r="192" spans="2:11" customFormat="1" ht="15" customHeight="1">
      <c r="B192" s="258"/>
      <c r="C192" s="294" t="s">
        <v>107</v>
      </c>
      <c r="D192" s="235"/>
      <c r="E192" s="235"/>
      <c r="F192" s="256" t="s">
        <v>13</v>
      </c>
      <c r="G192" s="235"/>
      <c r="H192" s="235" t="s">
        <v>108</v>
      </c>
      <c r="I192" s="235" t="s">
        <v>48</v>
      </c>
      <c r="J192" s="235"/>
      <c r="K192" s="281"/>
    </row>
    <row r="193" spans="2:11" customFormat="1" ht="15" customHeight="1">
      <c r="B193" s="258"/>
      <c r="C193" s="294" t="s">
        <v>109</v>
      </c>
      <c r="D193" s="235"/>
      <c r="E193" s="235"/>
      <c r="F193" s="256" t="s">
        <v>19</v>
      </c>
      <c r="G193" s="235"/>
      <c r="H193" s="235" t="s">
        <v>110</v>
      </c>
      <c r="I193" s="235" t="s">
        <v>48</v>
      </c>
      <c r="J193" s="235"/>
      <c r="K193" s="281"/>
    </row>
    <row r="194" spans="2:1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customFormat="1" ht="21">
      <c r="B199" s="227"/>
      <c r="C199" s="355" t="s">
        <v>111</v>
      </c>
      <c r="D199" s="355"/>
      <c r="E199" s="355"/>
      <c r="F199" s="355"/>
      <c r="G199" s="355"/>
      <c r="H199" s="355"/>
      <c r="I199" s="355"/>
      <c r="J199" s="355"/>
      <c r="K199" s="228"/>
    </row>
    <row r="200" spans="2:11" customFormat="1" ht="25.5" customHeight="1">
      <c r="B200" s="227"/>
      <c r="C200" s="297" t="s">
        <v>112</v>
      </c>
      <c r="D200" s="297"/>
      <c r="E200" s="297"/>
      <c r="F200" s="297" t="s">
        <v>113</v>
      </c>
      <c r="G200" s="298"/>
      <c r="H200" s="360" t="s">
        <v>114</v>
      </c>
      <c r="I200" s="360"/>
      <c r="J200" s="360"/>
      <c r="K200" s="228"/>
    </row>
    <row r="201" spans="2:1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customFormat="1" ht="15" customHeight="1">
      <c r="B202" s="258"/>
      <c r="C202" s="235" t="s">
        <v>104</v>
      </c>
      <c r="D202" s="235"/>
      <c r="E202" s="235"/>
      <c r="F202" s="256" t="s">
        <v>173</v>
      </c>
      <c r="G202" s="235"/>
      <c r="H202" s="361" t="s">
        <v>115</v>
      </c>
      <c r="I202" s="361"/>
      <c r="J202" s="361"/>
      <c r="K202" s="281"/>
    </row>
    <row r="203" spans="2:11" customFormat="1" ht="15" customHeight="1">
      <c r="B203" s="258"/>
      <c r="C203" s="235"/>
      <c r="D203" s="235"/>
      <c r="E203" s="235"/>
      <c r="F203" s="256" t="s">
        <v>174</v>
      </c>
      <c r="G203" s="235"/>
      <c r="H203" s="361" t="s">
        <v>116</v>
      </c>
      <c r="I203" s="361"/>
      <c r="J203" s="361"/>
      <c r="K203" s="281"/>
    </row>
    <row r="204" spans="2:11" customFormat="1" ht="15" customHeight="1">
      <c r="B204" s="258"/>
      <c r="C204" s="235"/>
      <c r="D204" s="235"/>
      <c r="E204" s="235"/>
      <c r="F204" s="256" t="s">
        <v>177</v>
      </c>
      <c r="G204" s="235"/>
      <c r="H204" s="361" t="s">
        <v>117</v>
      </c>
      <c r="I204" s="361"/>
      <c r="J204" s="361"/>
      <c r="K204" s="281"/>
    </row>
    <row r="205" spans="2:11" customFormat="1" ht="15" customHeight="1">
      <c r="B205" s="258"/>
      <c r="C205" s="235"/>
      <c r="D205" s="235"/>
      <c r="E205" s="235"/>
      <c r="F205" s="256" t="s">
        <v>175</v>
      </c>
      <c r="G205" s="235"/>
      <c r="H205" s="361" t="s">
        <v>118</v>
      </c>
      <c r="I205" s="361"/>
      <c r="J205" s="361"/>
      <c r="K205" s="281"/>
    </row>
    <row r="206" spans="2:11" customFormat="1" ht="15" customHeight="1">
      <c r="B206" s="258"/>
      <c r="C206" s="235"/>
      <c r="D206" s="235"/>
      <c r="E206" s="235"/>
      <c r="F206" s="256" t="s">
        <v>176</v>
      </c>
      <c r="G206" s="235"/>
      <c r="H206" s="361" t="s">
        <v>119</v>
      </c>
      <c r="I206" s="361"/>
      <c r="J206" s="361"/>
      <c r="K206" s="281"/>
    </row>
    <row r="207" spans="2:1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customFormat="1" ht="15" customHeight="1">
      <c r="B208" s="258"/>
      <c r="C208" s="235" t="s">
        <v>60</v>
      </c>
      <c r="D208" s="235"/>
      <c r="E208" s="235"/>
      <c r="F208" s="256" t="s">
        <v>210</v>
      </c>
      <c r="G208" s="235"/>
      <c r="H208" s="361" t="s">
        <v>120</v>
      </c>
      <c r="I208" s="361"/>
      <c r="J208" s="361"/>
      <c r="K208" s="281"/>
    </row>
    <row r="209" spans="2:11" customFormat="1" ht="15" customHeight="1">
      <c r="B209" s="258"/>
      <c r="C209" s="235"/>
      <c r="D209" s="235"/>
      <c r="E209" s="235"/>
      <c r="F209" s="256" t="s">
        <v>632</v>
      </c>
      <c r="G209" s="235"/>
      <c r="H209" s="361" t="s">
        <v>633</v>
      </c>
      <c r="I209" s="361"/>
      <c r="J209" s="361"/>
      <c r="K209" s="281"/>
    </row>
    <row r="210" spans="2:11" customFormat="1" ht="15" customHeight="1">
      <c r="B210" s="258"/>
      <c r="C210" s="235"/>
      <c r="D210" s="235"/>
      <c r="E210" s="235"/>
      <c r="F210" s="256" t="s">
        <v>630</v>
      </c>
      <c r="G210" s="235"/>
      <c r="H210" s="361" t="s">
        <v>121</v>
      </c>
      <c r="I210" s="361"/>
      <c r="J210" s="361"/>
      <c r="K210" s="281"/>
    </row>
    <row r="211" spans="2:11" customFormat="1" ht="15" customHeight="1">
      <c r="B211" s="299"/>
      <c r="C211" s="235"/>
      <c r="D211" s="235"/>
      <c r="E211" s="235"/>
      <c r="F211" s="256" t="s">
        <v>219</v>
      </c>
      <c r="G211" s="294"/>
      <c r="H211" s="359" t="s">
        <v>218</v>
      </c>
      <c r="I211" s="359"/>
      <c r="J211" s="359"/>
      <c r="K211" s="300"/>
    </row>
    <row r="212" spans="2:11" customFormat="1" ht="15" customHeight="1">
      <c r="B212" s="299"/>
      <c r="C212" s="235"/>
      <c r="D212" s="235"/>
      <c r="E212" s="235"/>
      <c r="F212" s="256" t="s">
        <v>363</v>
      </c>
      <c r="G212" s="294"/>
      <c r="H212" s="359" t="s">
        <v>122</v>
      </c>
      <c r="I212" s="359"/>
      <c r="J212" s="359"/>
      <c r="K212" s="300"/>
    </row>
    <row r="213" spans="2:1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customFormat="1" ht="15" customHeight="1">
      <c r="B214" s="299"/>
      <c r="C214" s="235" t="s">
        <v>84</v>
      </c>
      <c r="D214" s="235"/>
      <c r="E214" s="235"/>
      <c r="F214" s="256">
        <v>1</v>
      </c>
      <c r="G214" s="294"/>
      <c r="H214" s="359" t="s">
        <v>123</v>
      </c>
      <c r="I214" s="359"/>
      <c r="J214" s="359"/>
      <c r="K214" s="300"/>
    </row>
    <row r="215" spans="2:11" customFormat="1" ht="15" customHeight="1">
      <c r="B215" s="299"/>
      <c r="C215" s="235"/>
      <c r="D215" s="235"/>
      <c r="E215" s="235"/>
      <c r="F215" s="256">
        <v>2</v>
      </c>
      <c r="G215" s="294"/>
      <c r="H215" s="359" t="s">
        <v>124</v>
      </c>
      <c r="I215" s="359"/>
      <c r="J215" s="359"/>
      <c r="K215" s="300"/>
    </row>
    <row r="216" spans="2:11" customFormat="1" ht="15" customHeight="1">
      <c r="B216" s="299"/>
      <c r="C216" s="235"/>
      <c r="D216" s="235"/>
      <c r="E216" s="235"/>
      <c r="F216" s="256">
        <v>3</v>
      </c>
      <c r="G216" s="294"/>
      <c r="H216" s="359" t="s">
        <v>125</v>
      </c>
      <c r="I216" s="359"/>
      <c r="J216" s="359"/>
      <c r="K216" s="300"/>
    </row>
    <row r="217" spans="2:11" customFormat="1" ht="15" customHeight="1">
      <c r="B217" s="299"/>
      <c r="C217" s="235"/>
      <c r="D217" s="235"/>
      <c r="E217" s="235"/>
      <c r="F217" s="256">
        <v>4</v>
      </c>
      <c r="G217" s="294"/>
      <c r="H217" s="359" t="s">
        <v>126</v>
      </c>
      <c r="I217" s="359"/>
      <c r="J217" s="359"/>
      <c r="K217" s="300"/>
    </row>
    <row r="218" spans="2:1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H216:J216"/>
    <mergeCell ref="H217:J217"/>
    <mergeCell ref="H206:J206"/>
    <mergeCell ref="H208:J208"/>
    <mergeCell ref="H209:J209"/>
    <mergeCell ref="H210:J210"/>
    <mergeCell ref="H211:J211"/>
    <mergeCell ref="D51:J51"/>
    <mergeCell ref="H212:J212"/>
    <mergeCell ref="H214:J214"/>
    <mergeCell ref="H215:J215"/>
    <mergeCell ref="H200:J200"/>
    <mergeCell ref="H202:J202"/>
    <mergeCell ref="H203:J203"/>
    <mergeCell ref="H204:J204"/>
    <mergeCell ref="H205:J205"/>
    <mergeCell ref="C122:J122"/>
    <mergeCell ref="C147:J147"/>
    <mergeCell ref="C165:J165"/>
    <mergeCell ref="C199:J199"/>
    <mergeCell ref="C102:J102"/>
    <mergeCell ref="D47:J47"/>
    <mergeCell ref="E48:J48"/>
    <mergeCell ref="E49:J49"/>
    <mergeCell ref="E50:J50"/>
    <mergeCell ref="C54:J54"/>
    <mergeCell ref="C55:J55"/>
    <mergeCell ref="C57:J57"/>
    <mergeCell ref="D58:J58"/>
    <mergeCell ref="D66:J66"/>
    <mergeCell ref="D67:J67"/>
    <mergeCell ref="D68:J68"/>
    <mergeCell ref="D69:J69"/>
    <mergeCell ref="F23:J23"/>
    <mergeCell ref="C25:J25"/>
    <mergeCell ref="C26:J26"/>
    <mergeCell ref="D65:J65"/>
    <mergeCell ref="D59:J59"/>
    <mergeCell ref="D60:J60"/>
    <mergeCell ref="D61:J61"/>
    <mergeCell ref="F21:J21"/>
    <mergeCell ref="F22:J22"/>
    <mergeCell ref="D33:J33"/>
    <mergeCell ref="D28:J28"/>
    <mergeCell ref="D30:J30"/>
    <mergeCell ref="G38:J38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D27:J27"/>
    <mergeCell ref="D62:J62"/>
    <mergeCell ref="D63:J63"/>
    <mergeCell ref="C52:J52"/>
    <mergeCell ref="F19:J19"/>
    <mergeCell ref="F20:J20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D31:J31"/>
    <mergeCell ref="G43:J43"/>
    <mergeCell ref="D34:J34"/>
    <mergeCell ref="D35:J35"/>
    <mergeCell ref="G36:J36"/>
    <mergeCell ref="G37:J37"/>
  </mergeCells>
  <phoneticPr fontId="0" type="noConversion"/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SO02 - Oprava osvětlení D...</vt:lpstr>
      <vt:lpstr>SO02.1 - Stavební práce</vt:lpstr>
      <vt:lpstr>VRN - Vedlejší a ostatní ...</vt:lpstr>
      <vt:lpstr>Pokyny pro vyplnění</vt:lpstr>
      <vt:lpstr>'Rekapitulace stavby'!Názvy_tisku</vt:lpstr>
      <vt:lpstr>'SO02 - Oprava osvětlení D...'!Názvy_tisku</vt:lpstr>
      <vt:lpstr>'SO02.1 - Stavební práce'!Názvy_tisku</vt:lpstr>
      <vt:lpstr>'VRN - Vedlejší a ostatní ...'!Názvy_tisku</vt:lpstr>
      <vt:lpstr>'Pokyny pro vyplnění'!Oblast_tisku</vt:lpstr>
      <vt:lpstr>'Rekapitulace stavby'!Oblast_tisku</vt:lpstr>
      <vt:lpstr>'SO02 - Oprava osvětlení D...'!Oblast_tisku</vt:lpstr>
      <vt:lpstr>'SO02.1 - Stavební práce'!Oblast_tisku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Lukáš, Ing.</dc:creator>
  <cp:lastModifiedBy>Duda Vlastimil, Ing.</cp:lastModifiedBy>
  <cp:lastPrinted>2020-07-31T12:26:33Z</cp:lastPrinted>
  <dcterms:created xsi:type="dcterms:W3CDTF">2020-07-28T05:18:31Z</dcterms:created>
  <dcterms:modified xsi:type="dcterms:W3CDTF">2020-08-28T11:09:13Z</dcterms:modified>
</cp:coreProperties>
</file>