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0\REALIZACE\ST OLC\ST OLC (-63320209-) Opr. nástupišť v obv. OŘ OLC\ZD pro uchazeče\Díl 4 Soupis prací s výkazem výměr\"/>
    </mc:Choice>
  </mc:AlternateContent>
  <bookViews>
    <workbookView xWindow="0" yWindow="0" windowWidth="21570" windowHeight="9405"/>
  </bookViews>
  <sheets>
    <sheet name="Rekapitulace stavby" sheetId="1" r:id="rId1"/>
    <sheet name="SO 01 - železniční svršek" sheetId="2" r:id="rId2"/>
    <sheet name="SO 03 - Nástupiště" sheetId="3" r:id="rId3"/>
    <sheet name="SO 05 - VON" sheetId="4" r:id="rId4"/>
    <sheet name="SO 06 - Materiál dodávaný SŽ" sheetId="5" r:id="rId5"/>
  </sheets>
  <definedNames>
    <definedName name="_xlnm._FilterDatabase" localSheetId="1" hidden="1">'SO 01 - železniční svršek'!$C$118:$K$243</definedName>
    <definedName name="_xlnm._FilterDatabase" localSheetId="2" hidden="1">'SO 03 - Nástupiště'!$C$120:$K$211</definedName>
    <definedName name="_xlnm._FilterDatabase" localSheetId="3" hidden="1">'SO 05 - VON'!$C$116:$K$143</definedName>
    <definedName name="_xlnm._FilterDatabase" localSheetId="4" hidden="1">'SO 06 - Materiál dodávaný SŽ'!$C$115:$K$138</definedName>
    <definedName name="_xlnm.Print_Titles" localSheetId="0">'Rekapitulace stavby'!$92:$92</definedName>
    <definedName name="_xlnm.Print_Titles" localSheetId="1">'SO 01 - železniční svršek'!$118:$118</definedName>
    <definedName name="_xlnm.Print_Titles" localSheetId="2">'SO 03 - Nástupiště'!$120:$120</definedName>
    <definedName name="_xlnm.Print_Titles" localSheetId="3">'SO 05 - VON'!$116:$116</definedName>
    <definedName name="_xlnm.Print_Titles" localSheetId="4">'SO 06 - Materiál dodávaný SŽ'!$115:$115</definedName>
    <definedName name="_xlnm.Print_Area" localSheetId="0">'Rekapitulace stavby'!$D$4:$AO$76,'Rekapitulace stavby'!$C$82:$AQ$99</definedName>
    <definedName name="_xlnm.Print_Area" localSheetId="1">'SO 01 - železniční svršek'!$C$4:$J$76,'SO 01 - železniční svršek'!$C$82:$J$100,'SO 01 - železniční svršek'!$C$106:$J$243</definedName>
    <definedName name="_xlnm.Print_Area" localSheetId="2">'SO 03 - Nástupiště'!$C$4:$J$76,'SO 03 - Nástupiště'!$C$82:$J$102,'SO 03 - Nástupiště'!$C$108:$J$211</definedName>
    <definedName name="_xlnm.Print_Area" localSheetId="3">'SO 05 - VON'!$C$4:$J$76,'SO 05 - VON'!$C$82:$J$98,'SO 05 - VON'!$C$104:$J$143</definedName>
    <definedName name="_xlnm.Print_Area" localSheetId="4">'SO 06 - Materiál dodávaný SŽ'!$C$4:$J$76,'SO 06 - Materiál dodávaný SŽ'!$C$82:$J$97,'SO 06 - Materiál dodávaný SŽ'!$C$103:$J$138</definedName>
  </definedNames>
  <calcPr calcId="162913"/>
</workbook>
</file>

<file path=xl/calcChain.xml><?xml version="1.0" encoding="utf-8"?>
<calcChain xmlns="http://schemas.openxmlformats.org/spreadsheetml/2006/main">
  <c r="J37" i="5" l="1"/>
  <c r="J36" i="5"/>
  <c r="AY98" i="1" s="1"/>
  <c r="J35" i="5"/>
  <c r="AX98" i="1" s="1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29" i="5"/>
  <c r="BH129" i="5"/>
  <c r="BG129" i="5"/>
  <c r="BF129" i="5"/>
  <c r="T129" i="5"/>
  <c r="R129" i="5"/>
  <c r="P129" i="5"/>
  <c r="BI127" i="5"/>
  <c r="BH127" i="5"/>
  <c r="BG127" i="5"/>
  <c r="BF127" i="5"/>
  <c r="T127" i="5"/>
  <c r="R127" i="5"/>
  <c r="P127" i="5"/>
  <c r="BI125" i="5"/>
  <c r="BH125" i="5"/>
  <c r="BG125" i="5"/>
  <c r="BF125" i="5"/>
  <c r="T125" i="5"/>
  <c r="R125" i="5"/>
  <c r="P125" i="5"/>
  <c r="BI123" i="5"/>
  <c r="BH123" i="5"/>
  <c r="BG123" i="5"/>
  <c r="BF123" i="5"/>
  <c r="T123" i="5"/>
  <c r="R123" i="5"/>
  <c r="P123" i="5"/>
  <c r="BI121" i="5"/>
  <c r="BH121" i="5"/>
  <c r="BG121" i="5"/>
  <c r="BF121" i="5"/>
  <c r="T121" i="5"/>
  <c r="R121" i="5"/>
  <c r="P121" i="5"/>
  <c r="BI119" i="5"/>
  <c r="BH119" i="5"/>
  <c r="BG119" i="5"/>
  <c r="BF119" i="5"/>
  <c r="T119" i="5"/>
  <c r="R119" i="5"/>
  <c r="P119" i="5"/>
  <c r="BI117" i="5"/>
  <c r="BH117" i="5"/>
  <c r="BG117" i="5"/>
  <c r="BF117" i="5"/>
  <c r="T117" i="5"/>
  <c r="R117" i="5"/>
  <c r="P117" i="5"/>
  <c r="F110" i="5"/>
  <c r="E108" i="5"/>
  <c r="F89" i="5"/>
  <c r="E87" i="5"/>
  <c r="J24" i="5"/>
  <c r="E24" i="5"/>
  <c r="J113" i="5" s="1"/>
  <c r="J23" i="5"/>
  <c r="J21" i="5"/>
  <c r="E21" i="5"/>
  <c r="J112" i="5" s="1"/>
  <c r="J20" i="5"/>
  <c r="J18" i="5"/>
  <c r="E18" i="5"/>
  <c r="F92" i="5" s="1"/>
  <c r="J17" i="5"/>
  <c r="J15" i="5"/>
  <c r="E15" i="5"/>
  <c r="F91" i="5" s="1"/>
  <c r="J14" i="5"/>
  <c r="J12" i="5"/>
  <c r="J110" i="5" s="1"/>
  <c r="E7" i="5"/>
  <c r="E85" i="5" s="1"/>
  <c r="J37" i="4"/>
  <c r="J36" i="4"/>
  <c r="AY97" i="1" s="1"/>
  <c r="J35" i="4"/>
  <c r="AX97" i="1" s="1"/>
  <c r="BI141" i="4"/>
  <c r="BH141" i="4"/>
  <c r="BG141" i="4"/>
  <c r="BF141" i="4"/>
  <c r="T141" i="4"/>
  <c r="R141" i="4"/>
  <c r="P141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BI119" i="4"/>
  <c r="BH119" i="4"/>
  <c r="BG119" i="4"/>
  <c r="BF119" i="4"/>
  <c r="T119" i="4"/>
  <c r="R119" i="4"/>
  <c r="P119" i="4"/>
  <c r="F111" i="4"/>
  <c r="E109" i="4"/>
  <c r="F89" i="4"/>
  <c r="E87" i="4"/>
  <c r="J24" i="4"/>
  <c r="E24" i="4"/>
  <c r="J114" i="4" s="1"/>
  <c r="J23" i="4"/>
  <c r="J21" i="4"/>
  <c r="E21" i="4"/>
  <c r="J113" i="4" s="1"/>
  <c r="J20" i="4"/>
  <c r="J18" i="4"/>
  <c r="E18" i="4"/>
  <c r="F114" i="4" s="1"/>
  <c r="J17" i="4"/>
  <c r="J15" i="4"/>
  <c r="E15" i="4"/>
  <c r="F91" i="4" s="1"/>
  <c r="J14" i="4"/>
  <c r="J12" i="4"/>
  <c r="J111" i="4" s="1"/>
  <c r="E7" i="4"/>
  <c r="E107" i="4" s="1"/>
  <c r="J37" i="3"/>
  <c r="J36" i="3"/>
  <c r="AY96" i="1" s="1"/>
  <c r="J35" i="3"/>
  <c r="AX96" i="1" s="1"/>
  <c r="BI209" i="3"/>
  <c r="BH209" i="3"/>
  <c r="BG209" i="3"/>
  <c r="BF209" i="3"/>
  <c r="T209" i="3"/>
  <c r="R209" i="3"/>
  <c r="P209" i="3"/>
  <c r="BI206" i="3"/>
  <c r="BH206" i="3"/>
  <c r="BG206" i="3"/>
  <c r="BF206" i="3"/>
  <c r="T206" i="3"/>
  <c r="R206" i="3"/>
  <c r="P206" i="3"/>
  <c r="BI204" i="3"/>
  <c r="BH204" i="3"/>
  <c r="BG204" i="3"/>
  <c r="BF204" i="3"/>
  <c r="T204" i="3"/>
  <c r="R204" i="3"/>
  <c r="P204" i="3"/>
  <c r="BI201" i="3"/>
  <c r="BH201" i="3"/>
  <c r="BG201" i="3"/>
  <c r="BF201" i="3"/>
  <c r="T201" i="3"/>
  <c r="R201" i="3"/>
  <c r="P201" i="3"/>
  <c r="BI198" i="3"/>
  <c r="BH198" i="3"/>
  <c r="BG198" i="3"/>
  <c r="BF198" i="3"/>
  <c r="T198" i="3"/>
  <c r="R198" i="3"/>
  <c r="P198" i="3"/>
  <c r="BI194" i="3"/>
  <c r="BH194" i="3"/>
  <c r="BG194" i="3"/>
  <c r="BF194" i="3"/>
  <c r="T194" i="3"/>
  <c r="T193" i="3" s="1"/>
  <c r="R194" i="3"/>
  <c r="R193" i="3"/>
  <c r="P194" i="3"/>
  <c r="P193" i="3" s="1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3" i="3"/>
  <c r="BH183" i="3"/>
  <c r="BG183" i="3"/>
  <c r="BF183" i="3"/>
  <c r="T183" i="3"/>
  <c r="R183" i="3"/>
  <c r="P183" i="3"/>
  <c r="BI180" i="3"/>
  <c r="BH180" i="3"/>
  <c r="BG180" i="3"/>
  <c r="BF180" i="3"/>
  <c r="T180" i="3"/>
  <c r="R180" i="3"/>
  <c r="P180" i="3"/>
  <c r="BI177" i="3"/>
  <c r="BH177" i="3"/>
  <c r="BG177" i="3"/>
  <c r="BF177" i="3"/>
  <c r="T177" i="3"/>
  <c r="R177" i="3"/>
  <c r="P177" i="3"/>
  <c r="BI174" i="3"/>
  <c r="BH174" i="3"/>
  <c r="BG174" i="3"/>
  <c r="BF174" i="3"/>
  <c r="T174" i="3"/>
  <c r="R174" i="3"/>
  <c r="P174" i="3"/>
  <c r="BI171" i="3"/>
  <c r="BH171" i="3"/>
  <c r="BG171" i="3"/>
  <c r="BF171" i="3"/>
  <c r="T171" i="3"/>
  <c r="R171" i="3"/>
  <c r="P171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0" i="3"/>
  <c r="BH160" i="3"/>
  <c r="BG160" i="3"/>
  <c r="BF160" i="3"/>
  <c r="T160" i="3"/>
  <c r="R160" i="3"/>
  <c r="P160" i="3"/>
  <c r="BI157" i="3"/>
  <c r="BH157" i="3"/>
  <c r="BG157" i="3"/>
  <c r="BF157" i="3"/>
  <c r="T157" i="3"/>
  <c r="R157" i="3"/>
  <c r="P157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F115" i="3"/>
  <c r="E113" i="3"/>
  <c r="F89" i="3"/>
  <c r="E87" i="3"/>
  <c r="J24" i="3"/>
  <c r="E24" i="3"/>
  <c r="J92" i="3" s="1"/>
  <c r="J23" i="3"/>
  <c r="J21" i="3"/>
  <c r="E21" i="3"/>
  <c r="J117" i="3" s="1"/>
  <c r="J20" i="3"/>
  <c r="J18" i="3"/>
  <c r="E18" i="3"/>
  <c r="F118" i="3" s="1"/>
  <c r="J17" i="3"/>
  <c r="J15" i="3"/>
  <c r="E15" i="3"/>
  <c r="F117" i="3" s="1"/>
  <c r="J14" i="3"/>
  <c r="J12" i="3"/>
  <c r="J89" i="3" s="1"/>
  <c r="E7" i="3"/>
  <c r="E111" i="3" s="1"/>
  <c r="J37" i="2"/>
  <c r="J36" i="2"/>
  <c r="AY95" i="1" s="1"/>
  <c r="J35" i="2"/>
  <c r="AX95" i="1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2" i="2"/>
  <c r="BH222" i="2"/>
  <c r="BG222" i="2"/>
  <c r="BF222" i="2"/>
  <c r="T222" i="2"/>
  <c r="R222" i="2"/>
  <c r="P222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3" i="2"/>
  <c r="BH123" i="2"/>
  <c r="BG123" i="2"/>
  <c r="BF123" i="2"/>
  <c r="T123" i="2"/>
  <c r="R123" i="2"/>
  <c r="P123" i="2"/>
  <c r="BI120" i="2"/>
  <c r="BH120" i="2"/>
  <c r="BG120" i="2"/>
  <c r="BF120" i="2"/>
  <c r="T120" i="2"/>
  <c r="R120" i="2"/>
  <c r="P120" i="2"/>
  <c r="F113" i="2"/>
  <c r="E111" i="2"/>
  <c r="F89" i="2"/>
  <c r="E87" i="2"/>
  <c r="J24" i="2"/>
  <c r="E24" i="2"/>
  <c r="J116" i="2" s="1"/>
  <c r="J23" i="2"/>
  <c r="J21" i="2"/>
  <c r="E21" i="2"/>
  <c r="J115" i="2" s="1"/>
  <c r="J20" i="2"/>
  <c r="J18" i="2"/>
  <c r="E18" i="2"/>
  <c r="F116" i="2" s="1"/>
  <c r="J17" i="2"/>
  <c r="J15" i="2"/>
  <c r="E15" i="2"/>
  <c r="F115" i="2" s="1"/>
  <c r="J14" i="2"/>
  <c r="J12" i="2"/>
  <c r="J89" i="2" s="1"/>
  <c r="E7" i="2"/>
  <c r="E109" i="2" s="1"/>
  <c r="L90" i="1"/>
  <c r="AM90" i="1"/>
  <c r="AM89" i="1"/>
  <c r="L89" i="1"/>
  <c r="AM87" i="1"/>
  <c r="L87" i="1"/>
  <c r="L85" i="1"/>
  <c r="L84" i="1"/>
  <c r="J137" i="5"/>
  <c r="BK135" i="5"/>
  <c r="J133" i="5"/>
  <c r="J131" i="5"/>
  <c r="BK129" i="5"/>
  <c r="BK127" i="5"/>
  <c r="BK125" i="5"/>
  <c r="J123" i="5"/>
  <c r="J121" i="5"/>
  <c r="BK119" i="5"/>
  <c r="J119" i="5"/>
  <c r="BK117" i="5"/>
  <c r="BK141" i="4"/>
  <c r="J141" i="4"/>
  <c r="J138" i="4"/>
  <c r="J136" i="4"/>
  <c r="BK134" i="4"/>
  <c r="BK132" i="4"/>
  <c r="J129" i="4"/>
  <c r="BK127" i="4"/>
  <c r="BK125" i="4"/>
  <c r="BK123" i="4"/>
  <c r="J121" i="4"/>
  <c r="J209" i="3"/>
  <c r="BK206" i="3"/>
  <c r="BK201" i="3"/>
  <c r="J198" i="3"/>
  <c r="BK190" i="3"/>
  <c r="BK188" i="3"/>
  <c r="BK186" i="3"/>
  <c r="J183" i="3"/>
  <c r="BK180" i="3"/>
  <c r="BK177" i="3"/>
  <c r="J177" i="3"/>
  <c r="J171" i="3"/>
  <c r="BK168" i="3"/>
  <c r="J165" i="3"/>
  <c r="BK160" i="3"/>
  <c r="BK157" i="3"/>
  <c r="BK154" i="3"/>
  <c r="J152" i="3"/>
  <c r="BK150" i="3"/>
  <c r="BK148" i="3"/>
  <c r="BK145" i="3"/>
  <c r="BK142" i="3"/>
  <c r="J142" i="3"/>
  <c r="J140" i="3"/>
  <c r="BK138" i="3"/>
  <c r="J136" i="3"/>
  <c r="BK134" i="3"/>
  <c r="J132" i="3"/>
  <c r="BK130" i="3"/>
  <c r="J125" i="3"/>
  <c r="BK122" i="3"/>
  <c r="J242" i="2"/>
  <c r="BK240" i="2"/>
  <c r="BK238" i="2"/>
  <c r="BK235" i="2"/>
  <c r="BK232" i="2"/>
  <c r="J230" i="2"/>
  <c r="BK228" i="2"/>
  <c r="BK222" i="2"/>
  <c r="J222" i="2"/>
  <c r="J219" i="2"/>
  <c r="J216" i="2"/>
  <c r="J213" i="2"/>
  <c r="BK210" i="2"/>
  <c r="BK207" i="2"/>
  <c r="J204" i="2"/>
  <c r="J201" i="2"/>
  <c r="BK199" i="2"/>
  <c r="BK197" i="2"/>
  <c r="BK195" i="2"/>
  <c r="BK192" i="2"/>
  <c r="BK189" i="2"/>
  <c r="J186" i="2"/>
  <c r="BK183" i="2"/>
  <c r="BK181" i="2"/>
  <c r="J178" i="2"/>
  <c r="BK176" i="2"/>
  <c r="J174" i="2"/>
  <c r="J172" i="2"/>
  <c r="BK170" i="2"/>
  <c r="BK168" i="2"/>
  <c r="J164" i="2"/>
  <c r="J162" i="2"/>
  <c r="BK160" i="2"/>
  <c r="J158" i="2"/>
  <c r="J156" i="2"/>
  <c r="J153" i="2"/>
  <c r="BK151" i="2"/>
  <c r="BK149" i="2"/>
  <c r="J149" i="2"/>
  <c r="J146" i="2"/>
  <c r="BK143" i="2"/>
  <c r="J143" i="2"/>
  <c r="J141" i="2"/>
  <c r="BK138" i="2"/>
  <c r="J136" i="2"/>
  <c r="J134" i="2"/>
  <c r="BK131" i="2"/>
  <c r="J128" i="2"/>
  <c r="BK123" i="2"/>
  <c r="BK120" i="2"/>
  <c r="AS94" i="1"/>
  <c r="BK137" i="5"/>
  <c r="J135" i="5"/>
  <c r="BK133" i="5"/>
  <c r="BK131" i="5"/>
  <c r="J129" i="5"/>
  <c r="J127" i="5"/>
  <c r="J125" i="5"/>
  <c r="BK123" i="5"/>
  <c r="BK121" i="5"/>
  <c r="BK138" i="4"/>
  <c r="BK129" i="4"/>
  <c r="J125" i="4"/>
  <c r="J123" i="4"/>
  <c r="BK119" i="4"/>
  <c r="BK204" i="3"/>
  <c r="J201" i="3"/>
  <c r="BK194" i="3"/>
  <c r="J186" i="3"/>
  <c r="BK183" i="3"/>
  <c r="J180" i="3"/>
  <c r="J174" i="3"/>
  <c r="BK171" i="3"/>
  <c r="J168" i="3"/>
  <c r="J160" i="3"/>
  <c r="J154" i="3"/>
  <c r="BK152" i="3"/>
  <c r="BK140" i="3"/>
  <c r="J138" i="3"/>
  <c r="BK128" i="3"/>
  <c r="BK242" i="2"/>
  <c r="J235" i="2"/>
  <c r="BK226" i="2"/>
  <c r="BK219" i="2"/>
  <c r="BK216" i="2"/>
  <c r="BK213" i="2"/>
  <c r="J197" i="2"/>
  <c r="J195" i="2"/>
  <c r="J189" i="2"/>
  <c r="BK186" i="2"/>
  <c r="J183" i="2"/>
  <c r="J181" i="2"/>
  <c r="BK178" i="2"/>
  <c r="J176" i="2"/>
  <c r="BK174" i="2"/>
  <c r="J166" i="2"/>
  <c r="BK164" i="2"/>
  <c r="BK162" i="2"/>
  <c r="J160" i="2"/>
  <c r="BK158" i="2"/>
  <c r="BK156" i="2"/>
  <c r="BK146" i="2"/>
  <c r="BK136" i="2"/>
  <c r="BK134" i="2"/>
  <c r="J131" i="2"/>
  <c r="J117" i="5"/>
  <c r="BK136" i="4"/>
  <c r="J134" i="4"/>
  <c r="J132" i="4"/>
  <c r="J127" i="4"/>
  <c r="BK121" i="4"/>
  <c r="J119" i="4"/>
  <c r="BK209" i="3"/>
  <c r="J206" i="3"/>
  <c r="J204" i="3"/>
  <c r="BK198" i="3"/>
  <c r="J194" i="3"/>
  <c r="J190" i="3"/>
  <c r="J188" i="3"/>
  <c r="BK174" i="3"/>
  <c r="BK165" i="3"/>
  <c r="J157" i="3"/>
  <c r="J150" i="3"/>
  <c r="J148" i="3"/>
  <c r="J145" i="3"/>
  <c r="BK136" i="3"/>
  <c r="J134" i="3"/>
  <c r="BK132" i="3"/>
  <c r="J130" i="3"/>
  <c r="J128" i="3"/>
  <c r="BK125" i="3"/>
  <c r="J122" i="3"/>
  <c r="J240" i="2"/>
  <c r="J238" i="2"/>
  <c r="J232" i="2"/>
  <c r="BK230" i="2"/>
  <c r="J228" i="2"/>
  <c r="J226" i="2"/>
  <c r="J210" i="2"/>
  <c r="J207" i="2"/>
  <c r="BK204" i="2"/>
  <c r="BK201" i="2"/>
  <c r="J199" i="2"/>
  <c r="J192" i="2"/>
  <c r="BK172" i="2"/>
  <c r="J170" i="2"/>
  <c r="J168" i="2"/>
  <c r="BK166" i="2"/>
  <c r="BK153" i="2"/>
  <c r="J151" i="2"/>
  <c r="BK141" i="2"/>
  <c r="J138" i="2"/>
  <c r="BK128" i="2"/>
  <c r="J123" i="2"/>
  <c r="J120" i="2"/>
  <c r="T127" i="2" l="1"/>
  <c r="T126" i="2" s="1"/>
  <c r="T225" i="2"/>
  <c r="T164" i="3"/>
  <c r="R170" i="3"/>
  <c r="R197" i="3"/>
  <c r="R121" i="3" s="1"/>
  <c r="P118" i="4"/>
  <c r="P117" i="4" s="1"/>
  <c r="AU97" i="1" s="1"/>
  <c r="R127" i="2"/>
  <c r="R126" i="2" s="1"/>
  <c r="R225" i="2"/>
  <c r="P164" i="3"/>
  <c r="P170" i="3"/>
  <c r="P197" i="3"/>
  <c r="R118" i="4"/>
  <c r="R117" i="4" s="1"/>
  <c r="BK116" i="5"/>
  <c r="J116" i="5" s="1"/>
  <c r="J96" i="5" s="1"/>
  <c r="BK127" i="2"/>
  <c r="J127" i="2"/>
  <c r="J98" i="2" s="1"/>
  <c r="P127" i="2"/>
  <c r="P126" i="2" s="1"/>
  <c r="BK225" i="2"/>
  <c r="J225" i="2" s="1"/>
  <c r="J99" i="2" s="1"/>
  <c r="P225" i="2"/>
  <c r="BK164" i="3"/>
  <c r="J164" i="3" s="1"/>
  <c r="J98" i="3" s="1"/>
  <c r="R164" i="3"/>
  <c r="R163" i="3"/>
  <c r="BK170" i="3"/>
  <c r="J170" i="3" s="1"/>
  <c r="J99" i="3" s="1"/>
  <c r="T170" i="3"/>
  <c r="BK197" i="3"/>
  <c r="J197" i="3" s="1"/>
  <c r="J101" i="3" s="1"/>
  <c r="T197" i="3"/>
  <c r="BK118" i="4"/>
  <c r="J118" i="4" s="1"/>
  <c r="J97" i="4" s="1"/>
  <c r="T118" i="4"/>
  <c r="T117" i="4"/>
  <c r="P116" i="5"/>
  <c r="AU98" i="1"/>
  <c r="R116" i="5"/>
  <c r="T116" i="5"/>
  <c r="J91" i="2"/>
  <c r="J113" i="2"/>
  <c r="BE131" i="2"/>
  <c r="BE143" i="2"/>
  <c r="BE146" i="2"/>
  <c r="BE158" i="2"/>
  <c r="BE160" i="2"/>
  <c r="BE162" i="2"/>
  <c r="BE168" i="2"/>
  <c r="BE174" i="2"/>
  <c r="BE176" i="2"/>
  <c r="BE181" i="2"/>
  <c r="BE186" i="2"/>
  <c r="BE195" i="2"/>
  <c r="BE213" i="2"/>
  <c r="BE216" i="2"/>
  <c r="BE219" i="2"/>
  <c r="BE232" i="2"/>
  <c r="F92" i="3"/>
  <c r="J115" i="3"/>
  <c r="BE138" i="3"/>
  <c r="BE150" i="3"/>
  <c r="BE152" i="3"/>
  <c r="BE160" i="3"/>
  <c r="BE168" i="3"/>
  <c r="BE180" i="3"/>
  <c r="BE183" i="3"/>
  <c r="J89" i="4"/>
  <c r="F92" i="4"/>
  <c r="F113" i="4"/>
  <c r="BE123" i="4"/>
  <c r="BE138" i="4"/>
  <c r="J89" i="5"/>
  <c r="J92" i="5"/>
  <c r="BE119" i="5"/>
  <c r="BE121" i="5"/>
  <c r="E85" i="2"/>
  <c r="F91" i="2"/>
  <c r="J92" i="2"/>
  <c r="BE123" i="2"/>
  <c r="BE138" i="2"/>
  <c r="BE149" i="2"/>
  <c r="BE170" i="2"/>
  <c r="BE199" i="2"/>
  <c r="BE204" i="2"/>
  <c r="BE207" i="2"/>
  <c r="BE228" i="2"/>
  <c r="BE238" i="2"/>
  <c r="E85" i="3"/>
  <c r="F91" i="3"/>
  <c r="J118" i="3"/>
  <c r="BE128" i="3"/>
  <c r="BE130" i="3"/>
  <c r="BE132" i="3"/>
  <c r="BE134" i="3"/>
  <c r="BE142" i="3"/>
  <c r="BE145" i="3"/>
  <c r="BE148" i="3"/>
  <c r="BE188" i="3"/>
  <c r="BE206" i="3"/>
  <c r="BK193" i="3"/>
  <c r="J193" i="3" s="1"/>
  <c r="J100" i="3" s="1"/>
  <c r="J91" i="4"/>
  <c r="BE121" i="4"/>
  <c r="BE125" i="4"/>
  <c r="BE134" i="4"/>
  <c r="BE141" i="4"/>
  <c r="J91" i="5"/>
  <c r="E106" i="5"/>
  <c r="F112" i="5"/>
  <c r="F113" i="5"/>
  <c r="BE117" i="5"/>
  <c r="BE125" i="5"/>
  <c r="BE127" i="5"/>
  <c r="BE129" i="5"/>
  <c r="BE135" i="5"/>
  <c r="F92" i="2"/>
  <c r="BE120" i="2"/>
  <c r="BE128" i="2"/>
  <c r="BE134" i="2"/>
  <c r="BE136" i="2"/>
  <c r="BE141" i="2"/>
  <c r="BE151" i="2"/>
  <c r="BE153" i="2"/>
  <c r="BE156" i="2"/>
  <c r="BE164" i="2"/>
  <c r="BE166" i="2"/>
  <c r="BE172" i="2"/>
  <c r="BE178" i="2"/>
  <c r="BE183" i="2"/>
  <c r="BE189" i="2"/>
  <c r="BE192" i="2"/>
  <c r="BE197" i="2"/>
  <c r="BE201" i="2"/>
  <c r="BE210" i="2"/>
  <c r="BE222" i="2"/>
  <c r="BE226" i="2"/>
  <c r="BE230" i="2"/>
  <c r="BE235" i="2"/>
  <c r="BE240" i="2"/>
  <c r="BE242" i="2"/>
  <c r="J91" i="3"/>
  <c r="BE122" i="3"/>
  <c r="BE125" i="3"/>
  <c r="BE136" i="3"/>
  <c r="BE140" i="3"/>
  <c r="BE154" i="3"/>
  <c r="BE157" i="3"/>
  <c r="BE165" i="3"/>
  <c r="BE171" i="3"/>
  <c r="BE174" i="3"/>
  <c r="BE177" i="3"/>
  <c r="BE186" i="3"/>
  <c r="BE190" i="3"/>
  <c r="BE194" i="3"/>
  <c r="BE198" i="3"/>
  <c r="BE201" i="3"/>
  <c r="BE204" i="3"/>
  <c r="BE209" i="3"/>
  <c r="E85" i="4"/>
  <c r="J92" i="4"/>
  <c r="BE119" i="4"/>
  <c r="BE127" i="4"/>
  <c r="BE129" i="4"/>
  <c r="BE132" i="4"/>
  <c r="BE136" i="4"/>
  <c r="BE123" i="5"/>
  <c r="BE131" i="5"/>
  <c r="BE133" i="5"/>
  <c r="BE137" i="5"/>
  <c r="F37" i="2"/>
  <c r="BD95" i="1" s="1"/>
  <c r="F34" i="3"/>
  <c r="BA96" i="1" s="1"/>
  <c r="F35" i="4"/>
  <c r="BB97" i="1" s="1"/>
  <c r="F37" i="3"/>
  <c r="BD96" i="1" s="1"/>
  <c r="F34" i="5"/>
  <c r="BA98" i="1" s="1"/>
  <c r="F35" i="2"/>
  <c r="BB95" i="1"/>
  <c r="J34" i="3"/>
  <c r="AW96" i="1" s="1"/>
  <c r="F36" i="3"/>
  <c r="BC96" i="1"/>
  <c r="F34" i="4"/>
  <c r="BA97" i="1" s="1"/>
  <c r="F37" i="4"/>
  <c r="BD97" i="1" s="1"/>
  <c r="J34" i="5"/>
  <c r="AW98" i="1" s="1"/>
  <c r="F37" i="5"/>
  <c r="BD98" i="1" s="1"/>
  <c r="F34" i="2"/>
  <c r="BA95" i="1" s="1"/>
  <c r="F35" i="3"/>
  <c r="BB96" i="1"/>
  <c r="F36" i="2"/>
  <c r="BC95" i="1" s="1"/>
  <c r="J34" i="2"/>
  <c r="AW95" i="1"/>
  <c r="F35" i="5"/>
  <c r="BB98" i="1" s="1"/>
  <c r="F36" i="4"/>
  <c r="BC97" i="1" s="1"/>
  <c r="F36" i="5"/>
  <c r="BC98" i="1" s="1"/>
  <c r="J34" i="4"/>
  <c r="AW97" i="1" s="1"/>
  <c r="P119" i="2" l="1"/>
  <c r="AU95" i="1" s="1"/>
  <c r="T119" i="2"/>
  <c r="R119" i="2"/>
  <c r="P163" i="3"/>
  <c r="P121" i="3"/>
  <c r="AU96" i="1" s="1"/>
  <c r="AU94" i="1" s="1"/>
  <c r="T163" i="3"/>
  <c r="T121" i="3" s="1"/>
  <c r="BK163" i="3"/>
  <c r="J163" i="3"/>
  <c r="J97" i="3" s="1"/>
  <c r="BK117" i="4"/>
  <c r="J117" i="4" s="1"/>
  <c r="J96" i="4" s="1"/>
  <c r="BK126" i="2"/>
  <c r="J126" i="2" s="1"/>
  <c r="J97" i="2" s="1"/>
  <c r="J30" i="5"/>
  <c r="AG98" i="1" s="1"/>
  <c r="BC94" i="1"/>
  <c r="W32" i="1" s="1"/>
  <c r="BB94" i="1"/>
  <c r="AX94" i="1" s="1"/>
  <c r="J33" i="2"/>
  <c r="AV95" i="1" s="1"/>
  <c r="AT95" i="1" s="1"/>
  <c r="BA94" i="1"/>
  <c r="W30" i="1" s="1"/>
  <c r="BD94" i="1"/>
  <c r="W33" i="1"/>
  <c r="F33" i="3"/>
  <c r="AZ96" i="1" s="1"/>
  <c r="J33" i="5"/>
  <c r="AV98" i="1"/>
  <c r="AT98" i="1" s="1"/>
  <c r="F33" i="4"/>
  <c r="AZ97" i="1" s="1"/>
  <c r="J33" i="3"/>
  <c r="AV96" i="1" s="1"/>
  <c r="AT96" i="1" s="1"/>
  <c r="J33" i="4"/>
  <c r="AV97" i="1"/>
  <c r="AT97" i="1" s="1"/>
  <c r="F33" i="2"/>
  <c r="AZ95" i="1" s="1"/>
  <c r="F33" i="5"/>
  <c r="AZ98" i="1" s="1"/>
  <c r="J39" i="5" l="1"/>
  <c r="BK119" i="2"/>
  <c r="J119" i="2" s="1"/>
  <c r="J30" i="2" s="1"/>
  <c r="AG95" i="1" s="1"/>
  <c r="AN95" i="1" s="1"/>
  <c r="BK121" i="3"/>
  <c r="J121" i="3"/>
  <c r="J96" i="3"/>
  <c r="AN98" i="1"/>
  <c r="AZ94" i="1"/>
  <c r="AV94" i="1" s="1"/>
  <c r="AK29" i="1" s="1"/>
  <c r="W31" i="1"/>
  <c r="J30" i="4"/>
  <c r="AG97" i="1"/>
  <c r="AN97" i="1"/>
  <c r="AY94" i="1"/>
  <c r="AW94" i="1"/>
  <c r="AK30" i="1" s="1"/>
  <c r="J96" i="2" l="1"/>
  <c r="J39" i="4"/>
  <c r="J39" i="2"/>
  <c r="W29" i="1"/>
  <c r="J30" i="3"/>
  <c r="AG96" i="1"/>
  <c r="AN96" i="1" s="1"/>
  <c r="AT94" i="1"/>
  <c r="J39" i="3" l="1"/>
  <c r="AG94" i="1"/>
  <c r="AN94" i="1" s="1"/>
  <c r="AK26" i="1" l="1"/>
  <c r="AK35" i="1" s="1"/>
</calcChain>
</file>

<file path=xl/sharedStrings.xml><?xml version="1.0" encoding="utf-8"?>
<sst xmlns="http://schemas.openxmlformats.org/spreadsheetml/2006/main" count="2908" uniqueCount="597">
  <si>
    <t>Export Komplet</t>
  </si>
  <si>
    <t/>
  </si>
  <si>
    <t>2.0</t>
  </si>
  <si>
    <t>False</t>
  </si>
  <si>
    <t>{87d55dc8-f98d-460d-99bb-81224f302481}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</si>
  <si>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</si>
  <si>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</si>
  <si>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</si>
  <si>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</si>
  <si>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</si>
  <si>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</si>
  <si>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</si>
  <si>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</si>
  <si>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</si>
  <si>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20_014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</si>
  <si>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</si>
  <si>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</si>
  <si>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nástupišť v obvodu OŘ OLC - Drahanovice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</si>
  <si>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</si>
  <si>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</si>
  <si>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</si>
  <si>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</si>
  <si>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</si>
  <si>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</si>
  <si>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</si>
  <si>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</si>
  <si>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</si>
  <si>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</si>
  <si>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</si>
  <si>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</si>
  <si>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</si>
  <si>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</si>
  <si>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</si>
  <si>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</si>
  <si>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</si>
  <si>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</si>
  <si>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</si>
  <si>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</si>
  <si>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</si>
  <si>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</si>
  <si>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</si>
  <si>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</si>
  <si>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</si>
  <si>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</si>
  <si>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</si>
  <si>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</si>
  <si>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</si>
  <si>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</si>
  <si>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</si>
  <si>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</si>
  <si>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</si>
  <si>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</si>
  <si>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</si>
  <si>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</si>
  <si>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</si>
  <si>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</si>
  <si>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</si>
  <si>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</si>
  <si>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</si>
  <si>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</si>
  <si>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</si>
  <si>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</si>
  <si>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</si>
  <si>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</si>
  <si>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</si>
  <si>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</si>
  <si>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</si>
  <si>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</si>
  <si>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</si>
  <si>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</si>
  <si>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</si>
  <si>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</si>
  <si>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</si>
  <si>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</si>
  <si>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</si>
  <si>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</si>
  <si>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</si>
  <si>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</si>
  <si>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železniční svršek</t>
  </si>
  <si>
    <t>STA</t>
  </si>
  <si>
    <t>1</t>
  </si>
  <si>
    <t>{ccbb801a-3329-4a6f-b2fb-056029e8c7eb}</t>
  </si>
  <si>
    <t>2</t>
  </si>
  <si>
    <t>SO 03</t>
  </si>
  <si>
    <t>Nástupiště</t>
  </si>
  <si>
    <t>{4c118b31-156f-4977-9d92-d47ebb2bba05}</t>
  </si>
  <si>
    <t>SO 05</t>
  </si>
  <si>
    <t>VON</t>
  </si>
  <si>
    <t>{ba7446df-d3eb-4fd0-a8ae-3df5a0d1328e}</t>
  </si>
  <si>
    <t>SO 06</t>
  </si>
  <si>
    <t>Materiál dodávaný SŽ</t>
  </si>
  <si>
    <t>{d862f884-66d7-49ac-b315-e9941b87866f}</t>
  </si>
  <si>
    <t>KRYCÍ LIST SOUPISU PRACÍ</t>
  </si>
  <si>
    <t>Objekt:</t>
  </si>
  <si>
    <t>SO 01 - železniční svršek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</si>
  <si>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</si>
  <si>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</si>
  <si>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</si>
  <si>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</si>
  <si>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</si>
  <si>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</si>
  <si>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</si>
  <si>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</si>
  <si>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</si>
  <si>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</si>
  <si>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</si>
  <si>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</si>
  <si>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</si>
  <si>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</si>
  <si>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</si>
  <si>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</si>
  <si>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</si>
  <si>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</si>
  <si>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</si>
  <si>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</si>
  <si>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</si>
  <si>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</si>
  <si>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5955101005</t>
  </si>
  <si>
    <t>Kamenivo drcené štěrk frakce 31,5/63 třídy min. BII</t>
  </si>
  <si>
    <t>t</t>
  </si>
  <si>
    <t>8</t>
  </si>
  <si>
    <t>ROZPOCET</t>
  </si>
  <si>
    <t>4</t>
  </si>
  <si>
    <t>654884377</t>
  </si>
  <si>
    <t>PP</t>
  </si>
  <si>
    <t>VV</t>
  </si>
  <si>
    <t>1899*0,257*1,67+120*1,67</t>
  </si>
  <si>
    <t>5955101030</t>
  </si>
  <si>
    <t>Kamenivo drcené drť frakce 8/16</t>
  </si>
  <si>
    <t>1318183002</t>
  </si>
  <si>
    <t>25,7*1,8</t>
  </si>
  <si>
    <t>HSV</t>
  </si>
  <si>
    <t>Práce a dodávky HSV</t>
  </si>
  <si>
    <t>5</t>
  </si>
  <si>
    <t>Komunikace pozemní</t>
  </si>
  <si>
    <t>3</t>
  </si>
  <si>
    <t>K</t>
  </si>
  <si>
    <t>5905023020</t>
  </si>
  <si>
    <t>Úprava povrchu stezky rozprostřením štěrkodrtě přes 3 do 5 cm</t>
  </si>
  <si>
    <t>m2</t>
  </si>
  <si>
    <t>1418609514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</si>
  <si>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drtě.</t>
  </si>
  <si>
    <t>257*2</t>
  </si>
  <si>
    <t>5905025110</t>
  </si>
  <si>
    <t>Doplnění stezky štěrkodrtí souvislé</t>
  </si>
  <si>
    <t>m3</t>
  </si>
  <si>
    <t>-1227217511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</si>
  <si>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</si>
  <si>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514*0,05</t>
  </si>
  <si>
    <t>5905050010</t>
  </si>
  <si>
    <t>Souvislá výměna KL se snesením KR koleje pražce dřevěné rozdělení "c"</t>
  </si>
  <si>
    <t>km</t>
  </si>
  <si>
    <t>-122950834</t>
  </si>
  <si>
    <t>Souvislá výměna KL se snesením KR koleje pražce dřevěné rozdělení "c".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</si>
  <si>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6</t>
  </si>
  <si>
    <t>5905050050</t>
  </si>
  <si>
    <t>Souvislá výměna KL se snesením KR koleje pražce betonové rozdělení "c"</t>
  </si>
  <si>
    <t>-1436887715</t>
  </si>
  <si>
    <t>Souvislá výměna KL se snesením KR koleje pražce betonové rozdělení "c".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</si>
  <si>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7</t>
  </si>
  <si>
    <t>5905105030</t>
  </si>
  <si>
    <t>Doplnění KL kamenivem souvisle strojně v koleji</t>
  </si>
  <si>
    <t>1832281648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</si>
  <si>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</si>
  <si>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4*30</t>
  </si>
  <si>
    <t>5906020010</t>
  </si>
  <si>
    <t>Souvislá výměna pražců v KL otevřeném i zapuštěném pražce dřevěné příčné nevystrojené</t>
  </si>
  <si>
    <t>kus</t>
  </si>
  <si>
    <t>1323121699</t>
  </si>
  <si>
    <t>Souvislá výměna pražců v KL otevřeném i zapuštěném pražce dřevěné příčné nevystrojené.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</si>
  <si>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9</t>
  </si>
  <si>
    <t>5906020030</t>
  </si>
  <si>
    <t>Souvislá výměna pražců v KL otevřeném i zapuštěném pražce dřevěné výhybkové délky do 3 m</t>
  </si>
  <si>
    <t>320406627</t>
  </si>
  <si>
    <t>Souvislá výměna pražců v KL otevřeném i zapuštěném pražce dřevěné výhybkové délky do 3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</si>
  <si>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5+19</t>
  </si>
  <si>
    <t>10</t>
  </si>
  <si>
    <t>5906020040</t>
  </si>
  <si>
    <t>Souvislá výměna pražců v KL otevřeném i zapuštěném pražce dřevěné výhybkové délky přes 3 do 4 m</t>
  </si>
  <si>
    <t>-1176286020</t>
  </si>
  <si>
    <t>Souvislá výměna pražců v KL otevřeném i zapuštěném pražce dřevěné výhybkové délky přes 3 do 4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</si>
  <si>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1+17</t>
  </si>
  <si>
    <t>11</t>
  </si>
  <si>
    <t>5906020050</t>
  </si>
  <si>
    <t>Souvislá výměna pražců v KL otevřeném i zapuštěném pražce dřevěné výhybkové délky přes 4 do 5 m</t>
  </si>
  <si>
    <t>1449091592</t>
  </si>
  <si>
    <t>Souvislá výměna pražců v KL otevřeném i zapuštěném pražce dřevěné výhybkové délky přes 4 do 5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</si>
  <si>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12</t>
  </si>
  <si>
    <t>5906130070</t>
  </si>
  <si>
    <t>Montáž kolejového roštu v ose koleje pražce dřevěné nevystrojené tv. S49 rozdělení "c"</t>
  </si>
  <si>
    <t>301899164</t>
  </si>
  <si>
    <t>Montáž kolejového roštu v ose koleje pražce dřevěné nevystrojené tv. S49 rozdělení "c". Poznámka: 1. V cenách jsou započteny náklady na manipulaci a montáž KR, u pražců dřevěných nevystrojených i na vrtání pražců. 2. V cenách nejsou obsaženy náklady na dodávku materiálu.</t>
  </si>
  <si>
    <t>13</t>
  </si>
  <si>
    <t>5906130380</t>
  </si>
  <si>
    <t>Montáž kolejového roštu v ose koleje pražce betonové vystrojené tv. S49 rozdělení "c"</t>
  </si>
  <si>
    <t>353695648</t>
  </si>
  <si>
    <t>Montáž kolejového roštu v ose koleje pražce betonové vystrojené tv. S49 rozdělení "c". Poznámka: 1. V cenách jsou započteny náklady na manipulaci a montáž KR, u pražců dřevěných nevystrojených i na vrtání pražců. 2. V cenách nejsou obsaženy náklady na dodávku materiálu.</t>
  </si>
  <si>
    <t>0,247</t>
  </si>
  <si>
    <t>14</t>
  </si>
  <si>
    <t>5906135100</t>
  </si>
  <si>
    <t>Demontáž kolejového roštu koleje na úložišti pražce dřevěné tv. T nebo A rozdělení "c"</t>
  </si>
  <si>
    <t>-2039163003</t>
  </si>
  <si>
    <t>Demontáž kolejového roštu koleje na úložišti pražce dřevěné tv. T nebo A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</si>
  <si>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5906135220</t>
  </si>
  <si>
    <t>Demontáž kolejového roštu koleje na úložišti pražce betonové tv. T nebo A rozdělení "c"</t>
  </si>
  <si>
    <t>-1274250957</t>
  </si>
  <si>
    <t>Demontáž kolejového roštu koleje na úložišti pražce betonové tv. T nebo A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</si>
  <si>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16</t>
  </si>
  <si>
    <t>5912065210</t>
  </si>
  <si>
    <t>Montáž zajišťovací značky včetně sloupku a základu konzolové</t>
  </si>
  <si>
    <t>-185849515</t>
  </si>
  <si>
    <t>Montáž zajišťovací značky včetně sloupku a základu konzolové. Poznámka: 1. V cenách jsou započteny náklady na montáž součástí značky včetně zemních prací a úpravy terénu. 2. V cenách nejsou obsaženy náklady na dodávku materiálu.</t>
  </si>
  <si>
    <t>17</t>
  </si>
  <si>
    <t>5913105010</t>
  </si>
  <si>
    <t>Demontáž zádlažbové přejezdové konstrukce část vnější a vnitřní bez závěrných zídek</t>
  </si>
  <si>
    <t>m</t>
  </si>
  <si>
    <t>-749786704</t>
  </si>
  <si>
    <t>Demontáž zádlažbové přejezdové konstrukce část vnější a vnitřní bez závěrných zídek. Poznámka: 1. V cenách jsou započteny náklady na demontáž konstrukce a naložení na dopravní prostředek.</t>
  </si>
  <si>
    <t>18</t>
  </si>
  <si>
    <t>5914145020</t>
  </si>
  <si>
    <t>Demontáž zarážedla kolejnicového</t>
  </si>
  <si>
    <t>-297111529</t>
  </si>
  <si>
    <t>Demontáž zarážedla kolejnicového. Poznámka: 1. V cenách jsou započteny náklady na vybourání, odstranění a naložení výzisku na dopravní prostředek.</t>
  </si>
  <si>
    <t>19</t>
  </si>
  <si>
    <t>5914152020</t>
  </si>
  <si>
    <t>Zřízení zarážedla kolejnicového</t>
  </si>
  <si>
    <t>806487375</t>
  </si>
  <si>
    <t>Zřízení zarážedla kolejnicového. Poznámka: 1. V cenách jsou započteny náklady na zřízení podle vzorového listu. 2. V cenách nejsou obsaženy náklady na dodávku materiálu.</t>
  </si>
  <si>
    <t>20</t>
  </si>
  <si>
    <t>5915005010</t>
  </si>
  <si>
    <t>Hloubení rýh nebo jam na železničním spodku I. třídy</t>
  </si>
  <si>
    <t>-1795652111</t>
  </si>
  <si>
    <t>Hloubení rýh nebo jam na železničním spodku I. třídy. Poznámka: 1. V cenách jsou započteny náklady na hloubení a uložení výzisku na terén nebo naložení na dopravní prostředek a uložení na úložišti.</t>
  </si>
  <si>
    <t>5964161010</t>
  </si>
  <si>
    <t>Beton lehce zhutnitelný C 20/25;X0 F5 2 285 2 765</t>
  </si>
  <si>
    <t>-794101320</t>
  </si>
  <si>
    <t>22</t>
  </si>
  <si>
    <t>5962119020</t>
  </si>
  <si>
    <t>Zajištění PPK štítek konzolové a hřebové značky</t>
  </si>
  <si>
    <t>-204925800</t>
  </si>
  <si>
    <t>23</t>
  </si>
  <si>
    <t>5962119025</t>
  </si>
  <si>
    <t>Zajištění PPK betonový sloupek pro konzolovou značku</t>
  </si>
  <si>
    <t>172895275</t>
  </si>
  <si>
    <t>24</t>
  </si>
  <si>
    <t>5907050120</t>
  </si>
  <si>
    <t>Dělení kolejnic kyslíkem tv. S49</t>
  </si>
  <si>
    <t>1595796221</t>
  </si>
  <si>
    <t>Dělení kolejnic kyslíkem tv. S49. Poznámka: 1. V cenách jsou započteny náklady na manipulaci podložení, označení a provedení řezu kolejnice.</t>
  </si>
  <si>
    <t>25</t>
  </si>
  <si>
    <t>5908056010</t>
  </si>
  <si>
    <t>Příplatek za kompletaci na úložišti ŽS4</t>
  </si>
  <si>
    <t>1335870759</t>
  </si>
  <si>
    <t>Příplatek za kompletaci na úložišti ŽS4. Poznámka: 1. V cenách jsou započteny i náklady na ošetření závitů antikorozním přípravkem, kompletaci nových nebo užitých součástí a případnou manipulaci.</t>
  </si>
  <si>
    <t>400*4</t>
  </si>
  <si>
    <t>26</t>
  </si>
  <si>
    <t>5909030020</t>
  </si>
  <si>
    <t>Následná úprava GPK koleje směrové a výškové uspořádání pražce betonové</t>
  </si>
  <si>
    <t>1896869647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</si>
  <si>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</si>
  <si>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27</t>
  </si>
  <si>
    <t>5909032020</t>
  </si>
  <si>
    <t>Přesná úprava GPK koleje směrové a výškové uspořádání pražce betonové</t>
  </si>
  <si>
    <t>-1858133165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</si>
  <si>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</si>
  <si>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0,284+0,2</t>
  </si>
  <si>
    <t>28</t>
  </si>
  <si>
    <t>5909042010</t>
  </si>
  <si>
    <t>Přesná úprava GPK výhybky směrové a výškové uspořádání pražce dřevěné nebo ocelové</t>
  </si>
  <si>
    <t>-502919287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</si>
  <si>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</si>
  <si>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3*50+60+50</t>
  </si>
  <si>
    <t>29</t>
  </si>
  <si>
    <t>5910010030</t>
  </si>
  <si>
    <t>Odtavovací stykové svařování kolejnic užitých ve stabilní svařovně vstupní délky do 10 m tv. S49</t>
  </si>
  <si>
    <t>1325878670</t>
  </si>
  <si>
    <t>Odtavovací stykové svařování kolejnic užitých ve stabilní svařovně vstupní délky do 10 m tv. S49.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svaru, kontrola svaru ultrazvukem a vedení výrobní dokumentace. 2. V cenách nejsou obsaženy náklady na kontrolu svaru ultrazvukem a dodávku kolejnic.</t>
  </si>
  <si>
    <t>2*60</t>
  </si>
  <si>
    <t>30</t>
  </si>
  <si>
    <t>5910010130</t>
  </si>
  <si>
    <t>Odtavovací stykové svařování kolejnic užitých ve stabilní svařovně vstupní délky přes 10 m tv. S49</t>
  </si>
  <si>
    <t>1078591231</t>
  </si>
  <si>
    <t>Odtavovací stykové svařování kolejnic užitých ve stabilní svařovně vstupní délky přes 10 m tv. S49.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svaru, kontrola svaru ultrazvukem a vedení výrobní dokumentace. 2. V cenách nejsou obsaženy náklady na kontrolu svaru ultrazvukem a dodávku kolejnic.</t>
  </si>
  <si>
    <t>4*100</t>
  </si>
  <si>
    <t>31</t>
  </si>
  <si>
    <t>5910020030</t>
  </si>
  <si>
    <t>Svařování kolejnic termitem plný předehřev standardní spára svar sériový tv. S49</t>
  </si>
  <si>
    <t>svar</t>
  </si>
  <si>
    <t>1880715976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</si>
  <si>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</si>
  <si>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32</t>
  </si>
  <si>
    <t>5910020130</t>
  </si>
  <si>
    <t>Svařování kolejnic termitem plný předehřev standardní spára svar jednotlivý tv. S49</t>
  </si>
  <si>
    <t>272680543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</si>
  <si>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</si>
  <si>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33</t>
  </si>
  <si>
    <t>5910035030</t>
  </si>
  <si>
    <t>Dosažení dovolené upínací teploty v BK prodloužením kolejnicového pásu v koleji tv. S49</t>
  </si>
  <si>
    <t>282502567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</si>
  <si>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</si>
  <si>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34</t>
  </si>
  <si>
    <t>5910040310</t>
  </si>
  <si>
    <t>Umožnění volné dilatace kolejnice demontáž upevňovadel s osazením kluzných podložek rozdělení pražců "c"</t>
  </si>
  <si>
    <t>-940455566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</si>
  <si>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</si>
  <si>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260*2</t>
  </si>
  <si>
    <t>35</t>
  </si>
  <si>
    <t>5910040410</t>
  </si>
  <si>
    <t>Umožnění volné dilatace kolejnice montáž upevňovadel s odstraněním kluzných podložek rozdělení pražců "c"</t>
  </si>
  <si>
    <t>15557949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</si>
  <si>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</si>
  <si>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36</t>
  </si>
  <si>
    <t>5913040030</t>
  </si>
  <si>
    <t>Montáž celopryžové přejezdové konstrukce málo zatížené v koleji část vnější a vnitřní včetně závěrných zídek</t>
  </si>
  <si>
    <t>-692850438</t>
  </si>
  <si>
    <t>Montáž celopryžové přejezdové konstrukce málo zatížené v koleji část vnější a vnitřní včetně závěrných zídek. Poznámka: 1. V cenách jsou započteny náklady na montáž konstrukce. 2. V cenách nejsou obsaženy náklady na dodávku materiálu.</t>
  </si>
  <si>
    <t>2*1,8</t>
  </si>
  <si>
    <t>37</t>
  </si>
  <si>
    <t>5963101007</t>
  </si>
  <si>
    <t>Přejezd celopryžový pro nezatížené komunikace se závěrnou zídkou tv. T</t>
  </si>
  <si>
    <t>-1474265698</t>
  </si>
  <si>
    <t>38</t>
  </si>
  <si>
    <t>5958125010</t>
  </si>
  <si>
    <t>Komplety s antikorozní úpravou ŽS 4 (svěrka ŽS4, šroub RS 1, matice M24, podložka Fe6)</t>
  </si>
  <si>
    <t>1205712080</t>
  </si>
  <si>
    <t>4*4*2</t>
  </si>
  <si>
    <t>39</t>
  </si>
  <si>
    <t>5915015010</t>
  </si>
  <si>
    <t>Svahování zemního tělesa železničního spodku v náspu</t>
  </si>
  <si>
    <t>-692847408</t>
  </si>
  <si>
    <t>Svahování zemního tělesa železničního spodku v náspu. Poznámka: 1. V cenách jsou započteny náklady na svahování železničního tělesa a uložení výzisku na terén nebo naložení na dopravní prostředek.</t>
  </si>
  <si>
    <t>40</t>
  </si>
  <si>
    <t>5915020010</t>
  </si>
  <si>
    <t>Povrchová úprava plochy železničního spodku</t>
  </si>
  <si>
    <t>56902118</t>
  </si>
  <si>
    <t>Povrchová úprava plochy železničního spodku. Poznámka: 1. V cenách jsou započteny náklady na urovnání a úpravu ploch nebo skládek výzisku kameniva a zeminy s jejich případnou rekultivací.</t>
  </si>
  <si>
    <t>100*3,5</t>
  </si>
  <si>
    <t>41</t>
  </si>
  <si>
    <t>5999010020</t>
  </si>
  <si>
    <t>Vyjmutí a snesení konstrukcí nebo dílů hmotnosti přes 10 do 20 t</t>
  </si>
  <si>
    <t>-1069601810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</si>
  <si>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</si>
  <si>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0,257*501,609+0,1*259,550</t>
  </si>
  <si>
    <t>OST</t>
  </si>
  <si>
    <t>Ostatní</t>
  </si>
  <si>
    <t>42</t>
  </si>
  <si>
    <t>7592005074</t>
  </si>
  <si>
    <t>Montáž počítacího bodu počítače náprav SIEMENS</t>
  </si>
  <si>
    <t>512</t>
  </si>
  <si>
    <t>2018606380</t>
  </si>
  <si>
    <t>Montáž počítacího bodu počítače náprav SIEMENS - uložení a připevnění na určené místo, seřízení polohy, přezkoušení</t>
  </si>
  <si>
    <t>43</t>
  </si>
  <si>
    <t>7592007074</t>
  </si>
  <si>
    <t>Demontáž počítacího bodu počítače náprav SIEMENS</t>
  </si>
  <si>
    <t>2026013025</t>
  </si>
  <si>
    <t>44</t>
  </si>
  <si>
    <t>9902300200</t>
  </si>
  <si>
    <t>Doprava jednosměrná (např. nakupovaného materiálu) mechanizací o nosnosti přes 3,5 t sypanin (kameniva, písku, suti, dlažebních kostek, atd.) do 20 km - výzisk</t>
  </si>
  <si>
    <t>-1615761850</t>
  </si>
  <si>
    <t>Doprava jednosměrná (např. nakupovaného materiálu)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</si>
  <si>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45</t>
  </si>
  <si>
    <t>9902300400</t>
  </si>
  <si>
    <t>Doprava jednosměrná (např. nakupovaného materiálu) mechanizací o nosnosti přes 3,5 t sypanin (kameniva, písku, suti, dlažebních kostek, atd.) do 40 km - štěrky</t>
  </si>
  <si>
    <t>-1193549297</t>
  </si>
  <si>
    <t>Doprava jednosměrná (např. nakupovaného materiálu) mechanizací o nosnosti přes 3,5 t sypanin (kameniva, písku, suti, dlažebních kostek, atd.)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</si>
  <si>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1015,432+46,260</t>
  </si>
  <si>
    <t>46</t>
  </si>
  <si>
    <t>9902400600</t>
  </si>
  <si>
    <t>Doprava jednosměrná (např. nakupovaného materiálu) mechanizací o nosnosti přes 3,5 t objemnějšího kusového materiálu (prefabrikátů, stožárů, výhybek, rozvaděčů, vybouraných hmot atd.) do 80 km - (pražce SB6 a reg. kolejnice)</t>
  </si>
  <si>
    <t>-673595806</t>
  </si>
  <si>
    <t>Doprava jednosměrná (např. nakupovaného materiálu) mechanizací o nosnosti přes 3,5 t objemnějšího kusového materiálu (prefabrikátů, stožárů, výhybek, rozvaděčů, vybouraných hmot atd.) do 80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</si>
  <si>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380*0,275+4*100*0,049+2*60*0,049</t>
  </si>
  <si>
    <t>47</t>
  </si>
  <si>
    <t>9902900200</t>
  </si>
  <si>
    <t>Naložení objemnějšího kusového materiálu, vybouraných hmot (pražce sb6 a regenerované kolejnice)</t>
  </si>
  <si>
    <t>341685509</t>
  </si>
  <si>
    <t>Naložení objemnějšího kusového materiálu, vybouraných hmot  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</si>
  <si>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48</t>
  </si>
  <si>
    <t>9903200100</t>
  </si>
  <si>
    <t>Přeprava mechanizace na místo prováděných prací o hmotnosti přes 12 t přes 50 do 100 km (ASP 2x, UK, Pušl 2x)</t>
  </si>
  <si>
    <t>493352520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</si>
  <si>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</si>
  <si>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49</t>
  </si>
  <si>
    <t>9909000100</t>
  </si>
  <si>
    <t>Poplatek za uložení suti nebo hmot na oficiální skládku</t>
  </si>
  <si>
    <t>985274837</t>
  </si>
  <si>
    <t>Poplatek za uložení suti nebo hmot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</si>
  <si>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SO 03 - Nástupiště</t>
  </si>
  <si>
    <t xml:space="preserve">    3 - Svislé a kompletní konstrukce</t>
  </si>
  <si>
    <t xml:space="preserve">    9 - Ostatní konstrukce a práce, bourání</t>
  </si>
  <si>
    <t>5955101020</t>
  </si>
  <si>
    <t>Kamenivo drcené štěrkodrť frakce 0/32</t>
  </si>
  <si>
    <t>1252005349</t>
  </si>
  <si>
    <t>((60*2*2,3+1,3*8,7*2+1,8*5,6+1,8*11+6*4)*0,15+60*2*1,5*0,2)*1,8</t>
  </si>
  <si>
    <t>5955101025</t>
  </si>
  <si>
    <t>Kamenivo drcené drť frakce 4/8</t>
  </si>
  <si>
    <t>-848325868</t>
  </si>
  <si>
    <t>352,5*0,05*1,8</t>
  </si>
  <si>
    <t>5962107000</t>
  </si>
  <si>
    <t>Piktogramy zákaz vstupu</t>
  </si>
  <si>
    <t>1263475125</t>
  </si>
  <si>
    <t>5962110000</t>
  </si>
  <si>
    <t>Značení zastávek tabule s názvem</t>
  </si>
  <si>
    <t>-128123254</t>
  </si>
  <si>
    <t>5962113000</t>
  </si>
  <si>
    <t>Sloupek ocelový pozinkovaný 70 mm</t>
  </si>
  <si>
    <t>-1427292351</t>
  </si>
  <si>
    <t>5962114000</t>
  </si>
  <si>
    <t>Výstroj sloupku objímka 50 až 100 mm kompletní</t>
  </si>
  <si>
    <t>547027056</t>
  </si>
  <si>
    <t>5962101045</t>
  </si>
  <si>
    <t>Návěstidlo konec nástupiště</t>
  </si>
  <si>
    <t>-438680622</t>
  </si>
  <si>
    <t>5964147150</t>
  </si>
  <si>
    <t>Nástupištní díly dlažební deska VLsVP 99,7x94,7x8</t>
  </si>
  <si>
    <t>-754688872</t>
  </si>
  <si>
    <t>5964147155</t>
  </si>
  <si>
    <t>Nástupištní díly dlažební deska VLsVP 99,7x94,7x8 s přerušením</t>
  </si>
  <si>
    <t>1295600905</t>
  </si>
  <si>
    <t>5964147130</t>
  </si>
  <si>
    <t>Nástupištní díly hrana H 130 základní</t>
  </si>
  <si>
    <t>-1832493834</t>
  </si>
  <si>
    <t>2*30</t>
  </si>
  <si>
    <t>5964151005</t>
  </si>
  <si>
    <t>Dlažba zámková hladká kostka</t>
  </si>
  <si>
    <t>-857182460</t>
  </si>
  <si>
    <t>(352,5-(120*0,95))*1,1</t>
  </si>
  <si>
    <t>5964151030</t>
  </si>
  <si>
    <t>Dlažba zámková pro nevidomé kostka</t>
  </si>
  <si>
    <t>-726012022</t>
  </si>
  <si>
    <t>5964159005</t>
  </si>
  <si>
    <t>Obrubník chodníkový</t>
  </si>
  <si>
    <t>-684712998</t>
  </si>
  <si>
    <t>5964165000</t>
  </si>
  <si>
    <t>Betonová patka sloupku malá prefabrikát</t>
  </si>
  <si>
    <t>-762686411</t>
  </si>
  <si>
    <t>5964161000</t>
  </si>
  <si>
    <t>Beton lehce zhutnitelný C 12/15;X0 F5 2 080 2 517</t>
  </si>
  <si>
    <t>-461954027</t>
  </si>
  <si>
    <t>60*1,5*0,1*2+0,5</t>
  </si>
  <si>
    <t>5964161020</t>
  </si>
  <si>
    <t>Beton lehce zhutnitelný C 25/30;X0 F5 2 395 2 898</t>
  </si>
  <si>
    <t>-160525785</t>
  </si>
  <si>
    <t>2,5*0,3*1,3*4+2*5*0,3*1</t>
  </si>
  <si>
    <t>801656617</t>
  </si>
  <si>
    <t>198*0,1*0,3+1</t>
  </si>
  <si>
    <t>Svislé a kompletní konstrukce</t>
  </si>
  <si>
    <t>348942132 R</t>
  </si>
  <si>
    <t>Zábradlí ocelové osazené do bloků z betonu ze tří vodorovných trubek</t>
  </si>
  <si>
    <t>689976829</t>
  </si>
  <si>
    <t>Zábradlí ocelové přímé nebo v oblouku výšky 1,1 m  ze sloupků z válcovaných tyčí I č.10-12 s osazením do bloků z betonu prostého rozměru 200x200x500 mm ze tří vodorovných trubek průměru 51 mm</t>
  </si>
  <si>
    <t>1,7+4,3+7+7+1,7</t>
  </si>
  <si>
    <t>74910602 R</t>
  </si>
  <si>
    <t>zábradlí městské obloukové bezpečnostní lakovaný povrch 1000x1000mm</t>
  </si>
  <si>
    <t>69767431</t>
  </si>
  <si>
    <t>5913285035</t>
  </si>
  <si>
    <t>Montáž dílů komunikace ze zámkové dlažby uložení v podsypu</t>
  </si>
  <si>
    <t>320454857</t>
  </si>
  <si>
    <t>Montáž dílů komunikace ze zámkové dlažby uložení v podsypu. Poznámka: 1. V cenách jsou započteny náklady na osazení dlažby nebo obrubníku. 2. V cenách nejsou obsaženy náklady na dodávku materiálu.</t>
  </si>
  <si>
    <t>60*2*2,3+1,3*8,7*2+1,8*5,6+1,8*11+6*4</t>
  </si>
  <si>
    <t>5913285210</t>
  </si>
  <si>
    <t>Montáž dílů komunikace obrubníku uložení v betonu</t>
  </si>
  <si>
    <t>-839548463</t>
  </si>
  <si>
    <t>Montáž dílů komunikace obrubníku uložení v betonu. Poznámka: 1. V cenách jsou započteny náklady na osazení dlažby nebo obrubníku. 2. V cenách nejsou obsaženy náklady na dodávku materiálu.</t>
  </si>
  <si>
    <t>60*2+20*2+38</t>
  </si>
  <si>
    <t>5913440030</t>
  </si>
  <si>
    <t>Nátěr vizuálně kontrastního pruhu nástupiště šíře do 150 mm</t>
  </si>
  <si>
    <t>-1076081715</t>
  </si>
  <si>
    <t>Nátěr vizuálně kontrastního pruhu nástupiště šíře do 150 mm. Poznámka: 1. V cenách jsou započteny náklady na očištění povrchu pásu od starého nátěru a nečistot a jeho obnovení barvou schváleného typu a odstínu. 2. V cenách nejsou obsaženy náklady na dodávku materiálu.</t>
  </si>
  <si>
    <t>60*2</t>
  </si>
  <si>
    <t>5914035110 R</t>
  </si>
  <si>
    <t>Zřízení zídky monolitická betonová</t>
  </si>
  <si>
    <t>-1870683660</t>
  </si>
  <si>
    <t>Zřízení zídky monolitická betonová.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</si>
  <si>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2,5*2*2+5+5</t>
  </si>
  <si>
    <t>5914075010</t>
  </si>
  <si>
    <t>Zřízení konstrukční vrstvy pražcového podloží bez geomateriálu tl. 0,15 m</t>
  </si>
  <si>
    <t>959193324</t>
  </si>
  <si>
    <t>Zřízení konstrukční vrstvy pražcového podloží bez geomateriálu tl. 0,15 m. Poznámka: 1. V cenách jsou započteny náklady na naložení výzisku na dopravní prostředek. 2. V cenách nejsou obsaženy náklady na dodávku materiálu a odtěžení zeminy.</t>
  </si>
  <si>
    <t>5914120030</t>
  </si>
  <si>
    <t>Demontáž nástupiště úrovňového Tischer jednostranného včetně podložek</t>
  </si>
  <si>
    <t>1215485724</t>
  </si>
  <si>
    <t>Demontáž nástupiště úrovňového Tischer jednostranného včetně podložek. Poznámka: 1. V cenách jsou započteny náklady na snesení dílů i zásypu a jejich uložení na plochu nebo naložení na dopravní prostředek a uložení na úložišti.</t>
  </si>
  <si>
    <t>5914120050</t>
  </si>
  <si>
    <t>Demontáž nástupiště úrovňového Sudop K (KD,KS) 145</t>
  </si>
  <si>
    <t>-2127876482</t>
  </si>
  <si>
    <t>Demontáž nástupiště úrovňového Sudop K (KD,KS) 145. Poznámka: 1. V cenách jsou započteny náklady na snesení dílů i zásypu a jejich uložení na plochu nebo naložení na dopravní prostředek a uložení na úložišti.</t>
  </si>
  <si>
    <t>5915010010</t>
  </si>
  <si>
    <t>Těžení zeminy nebo horniny železničního spodku I. třídy</t>
  </si>
  <si>
    <t>259875044</t>
  </si>
  <si>
    <t>Těžení zeminy nebo horniny železničního spodku I. třídy. Poznámka: 1. V cenách jsou započteny náklady na těžení a uložení výzisku na terén nebo naložení na dopravní prostředek a uložení na úložišti.</t>
  </si>
  <si>
    <t>(1,3*8,7*2+1,8*5,6*2+1,8*11+6*4)*0,25</t>
  </si>
  <si>
    <t>Ostatní konstrukce a práce, bourání</t>
  </si>
  <si>
    <t>923101211 R</t>
  </si>
  <si>
    <t>Mimoúrovňové nástupiště L bez konzolových desek vnější</t>
  </si>
  <si>
    <t>362593707</t>
  </si>
  <si>
    <t xml:space="preserve">Železniční nástupiště mimoúrovňové typ L bez konzolových desek vnější
Montáž nástupiště mimoúrovňového H130. Poznámka: 1. V cenách jsou započteny náklady na úpravu terénu, montáž a zásyp podle vzorového listu (včetně podlití a penetračních nátěrů). 2. V cenách nejsou obsaženy náklady na dodávku materiálu.
 u mimoúrovňových nástupišť typu L bez konzolových desek (vzorový list železničního spodku ČD Ž 8.42-N):
- výkop pro uložení nástupištních prefabrikátů,
- nástupištní prefabrikát L na podkladní a vyrovnávací vrstvě z betonu,
- zásyp nástupištních prefabrikátů nenamrzavou zeminou a štěrkodrtí,
</t>
  </si>
  <si>
    <t>9902100200</t>
  </si>
  <si>
    <t>Doprava obousměrná (např. dodávek z vlastních zásob zhotovitele nebo objednatele nebo výzisku) mechanizací o nosnosti přes 3,5 t sypanin (kameniva, písku, suti, dlažebních kostek, atd.) do 20 km (štěrky, beton)</t>
  </si>
  <si>
    <t>1187290890</t>
  </si>
  <si>
    <t>Doprava obousměrná (např. dodávek z vlastních zásob zhotovitele nebo objednatele nebo výzisku)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</si>
  <si>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159,975+31,725+(18,5+6,9+6,94)*2,2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</si>
  <si>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</si>
  <si>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 (dlažba, obrubníky</t>
  </si>
  <si>
    <t>1333737827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</si>
  <si>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 (dlažba, obrubníky)</t>
  </si>
  <si>
    <t>262,35*0,06*2,2+11,682</t>
  </si>
  <si>
    <t>Doprava jednosměrná (např. nakupovaného materiálu) mechanizací o nosnosti přes 3,5 t sypanin (kameniva, písku, suti, dlažebních kostek, atd.) do 20 km (skládka)</t>
  </si>
  <si>
    <t>74135912</t>
  </si>
  <si>
    <t>9902400400</t>
  </si>
  <si>
    <t xml:space="preserve">Doprava jednosměrná (např. nakupovaného materiálu) mechanizací o nosnosti přes 3,5 t objemnějšího kusového materiálu (prefabrikátů, stožárů, výhybek, rozvaděčů, vybouraných hmot atd.) do 40 km (nástupištní bloky + desky) </t>
  </si>
  <si>
    <t>-999661921</t>
  </si>
  <si>
    <t>Doprava jednosměrná (např. nakupovaného materiálu) mechanizací o nosnosti přes 3,5 t objemnějšího kusového materiálu (prefabrikátů, stožárů, výhybek, rozvaděčů, vybouraných hmot atd.)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</si>
  <si>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1,438*60+120*0,179</t>
  </si>
  <si>
    <t>1787774005</t>
  </si>
  <si>
    <t>2*60*1,5*0,8*1,8</t>
  </si>
  <si>
    <t>SO 05 - VON</t>
  </si>
  <si>
    <t>VRN - Vedlejší rozpočtové náklady</t>
  </si>
  <si>
    <t>VRN</t>
  </si>
  <si>
    <t>Vedlejší rozpočtové náklady</t>
  </si>
  <si>
    <t>011101001</t>
  </si>
  <si>
    <t>Finanční náklady pojistné</t>
  </si>
  <si>
    <t>%</t>
  </si>
  <si>
    <t>576359637</t>
  </si>
  <si>
    <t>021211001</t>
  </si>
  <si>
    <t>Průzkumné práce pro opravy Doplňující laboratorní rozbor kontaminace zeminy nebo kol. lože</t>
  </si>
  <si>
    <t>338537714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</si>
  <si>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</si>
  <si>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022101001</t>
  </si>
  <si>
    <t>Geodetické práce Geodetické práce před opravou</t>
  </si>
  <si>
    <t>93130150</t>
  </si>
  <si>
    <t>022101011</t>
  </si>
  <si>
    <t>Geodetické práce Geodetické práce v průběhu opravy</t>
  </si>
  <si>
    <t>1740925938</t>
  </si>
  <si>
    <t>022101021</t>
  </si>
  <si>
    <t>Geodetické práce Geodetické práce po ukončení opravy</t>
  </si>
  <si>
    <t>132382648</t>
  </si>
  <si>
    <t>022111001</t>
  </si>
  <si>
    <t>Geodetické práce Kontrola PPK při směrové a výškové úpravě koleje zaměřením APK trať jednokolejná</t>
  </si>
  <si>
    <t>-1565633031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</si>
  <si>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</si>
  <si>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0,25*4+0,4*2</t>
  </si>
  <si>
    <t>022121001</t>
  </si>
  <si>
    <t>Geodetické práce Diagnostika technické infrastruktury Vytýčení trasy inženýrských sítí</t>
  </si>
  <si>
    <t>ks</t>
  </si>
  <si>
    <t>-1946900749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</si>
  <si>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</si>
  <si>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024101401</t>
  </si>
  <si>
    <t>Inženýrská činnost koordinační a kompletační činnost</t>
  </si>
  <si>
    <t>-1631115106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</si>
  <si>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</si>
  <si>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</si>
  <si>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-465008526</t>
  </si>
  <si>
    <t>033131001</t>
  </si>
  <si>
    <t>Provozní vlivy Organizační zajištění prací při zřizování a udržování BK kolejí a výhybek</t>
  </si>
  <si>
    <t>893459747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</si>
  <si>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</si>
  <si>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260</t>
  </si>
  <si>
    <t>034111001</t>
  </si>
  <si>
    <t>Další náklady na pracovníky Zákonné příplatky ke mzdě za práci o sobotách, nedělích a státem uznaných svátcích</t>
  </si>
  <si>
    <t>Kč/hod</t>
  </si>
  <si>
    <t>536196338</t>
  </si>
  <si>
    <t>4*6*10</t>
  </si>
  <si>
    <t>SO 06 - Materiál dodávaný SŽ</t>
  </si>
  <si>
    <t>5956213040</t>
  </si>
  <si>
    <t>Pražec betonový příčný vystrojený  užitý SB6</t>
  </si>
  <si>
    <t>238004460</t>
  </si>
  <si>
    <t>5957201010</t>
  </si>
  <si>
    <t>Kolejnice užité tv. S49</t>
  </si>
  <si>
    <t>-1383481464</t>
  </si>
  <si>
    <t>5958134025</t>
  </si>
  <si>
    <t>Součásti upevňovací svěrka ŽS 4</t>
  </si>
  <si>
    <t>1625524871</t>
  </si>
  <si>
    <t>5958134044</t>
  </si>
  <si>
    <t>Součásti upevňovací šroub svěrkový RS 1 (M24x80)</t>
  </si>
  <si>
    <t>-1378828336</t>
  </si>
  <si>
    <t>5958134115</t>
  </si>
  <si>
    <t>Součásti upevňovací matice M24</t>
  </si>
  <si>
    <t>1373620316</t>
  </si>
  <si>
    <t>5958158005</t>
  </si>
  <si>
    <t>Podložka pryžová pod patu kolejnice S49  183/126/6</t>
  </si>
  <si>
    <t>1602670976</t>
  </si>
  <si>
    <t>5958140005</t>
  </si>
  <si>
    <t>Podkladnice žebrová tv. S4pl</t>
  </si>
  <si>
    <t>-942096353</t>
  </si>
  <si>
    <t>5958134075</t>
  </si>
  <si>
    <t>Součásti upevňovací vrtule R1(145)</t>
  </si>
  <si>
    <t>1503667827</t>
  </si>
  <si>
    <t>5958158070</t>
  </si>
  <si>
    <t>Podložka polyetylenová pod podkladnici 380/160/2 (S4, R4)</t>
  </si>
  <si>
    <t>1274335594</t>
  </si>
  <si>
    <t>5956101000</t>
  </si>
  <si>
    <t>Pražec dřevěný příčný nevystrojený dub 2600x260x160 mm</t>
  </si>
  <si>
    <t>937611532</t>
  </si>
  <si>
    <t>5958134040</t>
  </si>
  <si>
    <t>Součásti upevňovací kroužek pružný dvojitý Fe 6</t>
  </si>
  <si>
    <t>750601593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</si>
</sst>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/>
    <xf numFmtId="0" fontId="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9" fillId="0" borderId="14" xfId="0" applyFont="1" applyBorder="1" applyAlignment="1"/>
    <xf numFmtId="0" fontId="9" fillId="0" borderId="0" xfId="0" applyFont="1" applyBorder="1" applyAlignment="1"/>
    <xf numFmtId="166" fontId="9" fillId="0" borderId="0" xfId="0" applyNumberFormat="1" applyFont="1" applyBorder="1" applyAlignment="1"/>
    <xf numFmtId="166" fontId="9" fillId="0" borderId="15" xfId="0" applyNumberFormat="1" applyFont="1" applyBorder="1" applyAlignment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167" fontId="20" fillId="3" borderId="22" xfId="0" applyNumberFormat="1" applyFont="1" applyFill="1" applyBorder="1" applyAlignment="1" applyProtection="1">
      <alignment vertical="center"/>
      <protection locked="0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>
      <selection activeCell="AN8" sqref="AN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s="1" customFormat="1" ht="36.950000000000003" customHeight="1">
      <c r="AR2" s="189" t="s">
        <v>5</v>
      </c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s="1" customFormat="1" ht="12" customHeight="1">
      <c r="B5" s="18"/>
      <c r="D5" s="22" t="s">
        <v>13</v>
      </c>
      <c r="K5" s="201" t="s">
        <v>14</v>
      </c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K5" s="190"/>
      <c r="AL5" s="190"/>
      <c r="AM5" s="190"/>
      <c r="AN5" s="190"/>
      <c r="AO5" s="190"/>
      <c r="AR5" s="18"/>
      <c r="BE5" s="198" t="s">
        <v>15</v>
      </c>
      <c r="BS5" s="15" t="s">
        <v>6</v>
      </c>
    </row>
    <row r="6" spans="1:74" s="1" customFormat="1" ht="36.950000000000003" customHeight="1">
      <c r="B6" s="18"/>
      <c r="D6" s="24" t="s">
        <v>16</v>
      </c>
      <c r="K6" s="202" t="s">
        <v>17</v>
      </c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  <c r="AH6" s="190"/>
      <c r="AI6" s="190"/>
      <c r="AJ6" s="190"/>
      <c r="AK6" s="190"/>
      <c r="AL6" s="190"/>
      <c r="AM6" s="190"/>
      <c r="AN6" s="190"/>
      <c r="AO6" s="190"/>
      <c r="AR6" s="18"/>
      <c r="BE6" s="199"/>
      <c r="BS6" s="15" t="s">
        <v>6</v>
      </c>
    </row>
    <row r="7" spans="1:74" s="1" customFormat="1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199"/>
      <c r="BS7" s="15" t="s">
        <v>6</v>
      </c>
    </row>
    <row r="8" spans="1:74" s="1" customFormat="1" ht="12" customHeight="1">
      <c r="B8" s="18"/>
      <c r="D8" s="25" t="s">
        <v>20</v>
      </c>
      <c r="K8" s="23" t="s">
        <v>21</v>
      </c>
      <c r="AK8" s="25" t="s">
        <v>22</v>
      </c>
      <c r="AN8" s="26"/>
      <c r="AR8" s="18"/>
      <c r="BE8" s="199"/>
      <c r="BS8" s="15" t="s">
        <v>6</v>
      </c>
    </row>
    <row r="9" spans="1:74" s="1" customFormat="1" ht="14.45" customHeight="1">
      <c r="B9" s="18"/>
      <c r="AR9" s="18"/>
      <c r="BE9" s="199"/>
      <c r="BS9" s="15" t="s">
        <v>6</v>
      </c>
    </row>
    <row r="10" spans="1:74" s="1" customFormat="1" ht="12" customHeight="1">
      <c r="B10" s="18"/>
      <c r="D10" s="25" t="s">
        <v>23</v>
      </c>
      <c r="AK10" s="25" t="s">
        <v>24</v>
      </c>
      <c r="AN10" s="23" t="s">
        <v>1</v>
      </c>
      <c r="AR10" s="18"/>
      <c r="BE10" s="199"/>
      <c r="BS10" s="15" t="s">
        <v>6</v>
      </c>
    </row>
    <row r="11" spans="1:74" s="1" customFormat="1" ht="18.399999999999999" customHeight="1">
      <c r="B11" s="18"/>
      <c r="E11" s="23" t="s">
        <v>21</v>
      </c>
      <c r="AK11" s="25" t="s">
        <v>25</v>
      </c>
      <c r="AN11" s="23" t="s">
        <v>1</v>
      </c>
      <c r="AR11" s="18"/>
      <c r="BE11" s="199"/>
      <c r="BS11" s="15" t="s">
        <v>6</v>
      </c>
    </row>
    <row r="12" spans="1:74" s="1" customFormat="1" ht="6.95" customHeight="1">
      <c r="B12" s="18"/>
      <c r="AR12" s="18"/>
      <c r="BE12" s="199"/>
      <c r="BS12" s="15" t="s">
        <v>6</v>
      </c>
    </row>
    <row r="13" spans="1:74" s="1" customFormat="1" ht="12" customHeight="1">
      <c r="B13" s="18"/>
      <c r="D13" s="25" t="s">
        <v>26</v>
      </c>
      <c r="AK13" s="25" t="s">
        <v>24</v>
      </c>
      <c r="AN13" s="27" t="s">
        <v>27</v>
      </c>
      <c r="AR13" s="18"/>
      <c r="BE13" s="199"/>
      <c r="BS13" s="15" t="s">
        <v>6</v>
      </c>
    </row>
    <row r="14" spans="1:74" ht="12.75">
      <c r="B14" s="18"/>
      <c r="E14" s="203" t="s">
        <v>27</v>
      </c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  <c r="AD14" s="204"/>
      <c r="AE14" s="204"/>
      <c r="AF14" s="204"/>
      <c r="AG14" s="204"/>
      <c r="AH14" s="204"/>
      <c r="AI14" s="204"/>
      <c r="AJ14" s="204"/>
      <c r="AK14" s="25" t="s">
        <v>25</v>
      </c>
      <c r="AN14" s="27" t="s">
        <v>27</v>
      </c>
      <c r="AR14" s="18"/>
      <c r="BE14" s="199"/>
      <c r="BS14" s="15" t="s">
        <v>6</v>
      </c>
    </row>
    <row r="15" spans="1:74" s="1" customFormat="1" ht="6.95" customHeight="1">
      <c r="B15" s="18"/>
      <c r="AR15" s="18"/>
      <c r="BE15" s="199"/>
      <c r="BS15" s="15" t="s">
        <v>3</v>
      </c>
    </row>
    <row r="16" spans="1:74" s="1" customFormat="1" ht="12" customHeight="1">
      <c r="B16" s="18"/>
      <c r="D16" s="25" t="s">
        <v>28</v>
      </c>
      <c r="AK16" s="25" t="s">
        <v>24</v>
      </c>
      <c r="AN16" s="23" t="s">
        <v>1</v>
      </c>
      <c r="AR16" s="18"/>
      <c r="BE16" s="199"/>
      <c r="BS16" s="15" t="s">
        <v>3</v>
      </c>
    </row>
    <row r="17" spans="1:71" s="1" customFormat="1" ht="18.399999999999999" customHeight="1">
      <c r="B17" s="18"/>
      <c r="E17" s="23" t="s">
        <v>21</v>
      </c>
      <c r="AK17" s="25" t="s">
        <v>25</v>
      </c>
      <c r="AN17" s="23" t="s">
        <v>1</v>
      </c>
      <c r="AR17" s="18"/>
      <c r="BE17" s="199"/>
      <c r="BS17" s="15" t="s">
        <v>29</v>
      </c>
    </row>
    <row r="18" spans="1:71" s="1" customFormat="1" ht="6.95" customHeight="1">
      <c r="B18" s="18"/>
      <c r="AR18" s="18"/>
      <c r="BE18" s="199"/>
      <c r="BS18" s="15" t="s">
        <v>6</v>
      </c>
    </row>
    <row r="19" spans="1:71" s="1" customFormat="1" ht="12" customHeight="1">
      <c r="B19" s="18"/>
      <c r="D19" s="25" t="s">
        <v>30</v>
      </c>
      <c r="AK19" s="25" t="s">
        <v>24</v>
      </c>
      <c r="AN19" s="23" t="s">
        <v>1</v>
      </c>
      <c r="AR19" s="18"/>
      <c r="BE19" s="199"/>
      <c r="BS19" s="15" t="s">
        <v>6</v>
      </c>
    </row>
    <row r="20" spans="1:71" s="1" customFormat="1" ht="18.399999999999999" customHeight="1">
      <c r="B20" s="18"/>
      <c r="E20" s="23" t="s">
        <v>21</v>
      </c>
      <c r="AK20" s="25" t="s">
        <v>25</v>
      </c>
      <c r="AN20" s="23" t="s">
        <v>1</v>
      </c>
      <c r="AR20" s="18"/>
      <c r="BE20" s="199"/>
      <c r="BS20" s="15" t="s">
        <v>29</v>
      </c>
    </row>
    <row r="21" spans="1:71" s="1" customFormat="1" ht="6.95" customHeight="1">
      <c r="B21" s="18"/>
      <c r="AR21" s="18"/>
      <c r="BE21" s="199"/>
    </row>
    <row r="22" spans="1:71" s="1" customFormat="1" ht="12" customHeight="1">
      <c r="B22" s="18"/>
      <c r="D22" s="25" t="s">
        <v>31</v>
      </c>
      <c r="AR22" s="18"/>
      <c r="BE22" s="199"/>
    </row>
    <row r="23" spans="1:71" s="1" customFormat="1" ht="16.5" customHeight="1">
      <c r="B23" s="18"/>
      <c r="E23" s="205" t="s">
        <v>1</v>
      </c>
      <c r="F23" s="205"/>
      <c r="G23" s="205"/>
      <c r="H23" s="205"/>
      <c r="I23" s="205"/>
      <c r="J23" s="205"/>
      <c r="K23" s="205"/>
      <c r="L23" s="205"/>
      <c r="M23" s="205"/>
      <c r="N23" s="205"/>
      <c r="O23" s="205"/>
      <c r="P23" s="205"/>
      <c r="Q23" s="205"/>
      <c r="R23" s="205"/>
      <c r="S23" s="205"/>
      <c r="T23" s="205"/>
      <c r="U23" s="205"/>
      <c r="V23" s="205"/>
      <c r="W23" s="205"/>
      <c r="X23" s="205"/>
      <c r="Y23" s="205"/>
      <c r="Z23" s="205"/>
      <c r="AA23" s="205"/>
      <c r="AB23" s="205"/>
      <c r="AC23" s="205"/>
      <c r="AD23" s="205"/>
      <c r="AE23" s="205"/>
      <c r="AF23" s="205"/>
      <c r="AG23" s="205"/>
      <c r="AH23" s="205"/>
      <c r="AI23" s="205"/>
      <c r="AJ23" s="205"/>
      <c r="AK23" s="205"/>
      <c r="AL23" s="205"/>
      <c r="AM23" s="205"/>
      <c r="AN23" s="205"/>
      <c r="AR23" s="18"/>
      <c r="BE23" s="199"/>
    </row>
    <row r="24" spans="1:71" s="1" customFormat="1" ht="6.95" customHeight="1">
      <c r="B24" s="18"/>
      <c r="AR24" s="18"/>
      <c r="BE24" s="199"/>
    </row>
    <row r="25" spans="1:71" s="1" customFormat="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99"/>
    </row>
    <row r="26" spans="1:71" s="2" customFormat="1" ht="25.9" customHeight="1">
      <c r="A26" s="30"/>
      <c r="B26" s="31"/>
      <c r="C26" s="30"/>
      <c r="D26" s="32" t="s">
        <v>32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06">
        <f>ROUND(AG94,2)</f>
        <v>306800</v>
      </c>
      <c r="AL26" s="207"/>
      <c r="AM26" s="207"/>
      <c r="AN26" s="207"/>
      <c r="AO26" s="207"/>
      <c r="AP26" s="30"/>
      <c r="AQ26" s="30"/>
      <c r="AR26" s="31"/>
      <c r="BE26" s="199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199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08" t="s">
        <v>33</v>
      </c>
      <c r="M28" s="208"/>
      <c r="N28" s="208"/>
      <c r="O28" s="208"/>
      <c r="P28" s="208"/>
      <c r="Q28" s="30"/>
      <c r="R28" s="30"/>
      <c r="S28" s="30"/>
      <c r="T28" s="30"/>
      <c r="U28" s="30"/>
      <c r="V28" s="30"/>
      <c r="W28" s="208" t="s">
        <v>34</v>
      </c>
      <c r="X28" s="208"/>
      <c r="Y28" s="208"/>
      <c r="Z28" s="208"/>
      <c r="AA28" s="208"/>
      <c r="AB28" s="208"/>
      <c r="AC28" s="208"/>
      <c r="AD28" s="208"/>
      <c r="AE28" s="208"/>
      <c r="AF28" s="30"/>
      <c r="AG28" s="30"/>
      <c r="AH28" s="30"/>
      <c r="AI28" s="30"/>
      <c r="AJ28" s="30"/>
      <c r="AK28" s="208" t="s">
        <v>35</v>
      </c>
      <c r="AL28" s="208"/>
      <c r="AM28" s="208"/>
      <c r="AN28" s="208"/>
      <c r="AO28" s="208"/>
      <c r="AP28" s="30"/>
      <c r="AQ28" s="30"/>
      <c r="AR28" s="31"/>
      <c r="BE28" s="199"/>
    </row>
    <row r="29" spans="1:71" s="3" customFormat="1" ht="14.45" customHeight="1">
      <c r="B29" s="35"/>
      <c r="D29" s="25" t="s">
        <v>36</v>
      </c>
      <c r="F29" s="25" t="s">
        <v>37</v>
      </c>
      <c r="L29" s="193">
        <v>0.21</v>
      </c>
      <c r="M29" s="192"/>
      <c r="N29" s="192"/>
      <c r="O29" s="192"/>
      <c r="P29" s="192"/>
      <c r="W29" s="191">
        <f>ROUND(AZ94, 2)</f>
        <v>306800</v>
      </c>
      <c r="X29" s="192"/>
      <c r="Y29" s="192"/>
      <c r="Z29" s="192"/>
      <c r="AA29" s="192"/>
      <c r="AB29" s="192"/>
      <c r="AC29" s="192"/>
      <c r="AD29" s="192"/>
      <c r="AE29" s="192"/>
      <c r="AK29" s="191">
        <f>ROUND(AV94, 2)</f>
        <v>64428</v>
      </c>
      <c r="AL29" s="192"/>
      <c r="AM29" s="192"/>
      <c r="AN29" s="192"/>
      <c r="AO29" s="192"/>
      <c r="AR29" s="35"/>
      <c r="BE29" s="200"/>
    </row>
    <row r="30" spans="1:71" s="3" customFormat="1" ht="14.45" customHeight="1">
      <c r="B30" s="35"/>
      <c r="F30" s="25" t="s">
        <v>38</v>
      </c>
      <c r="L30" s="193">
        <v>0.15</v>
      </c>
      <c r="M30" s="192"/>
      <c r="N30" s="192"/>
      <c r="O30" s="192"/>
      <c r="P30" s="192"/>
      <c r="W30" s="191">
        <f>ROUND(BA94, 2)</f>
        <v>0</v>
      </c>
      <c r="X30" s="192"/>
      <c r="Y30" s="192"/>
      <c r="Z30" s="192"/>
      <c r="AA30" s="192"/>
      <c r="AB30" s="192"/>
      <c r="AC30" s="192"/>
      <c r="AD30" s="192"/>
      <c r="AE30" s="192"/>
      <c r="AK30" s="191">
        <f>ROUND(AW94, 2)</f>
        <v>0</v>
      </c>
      <c r="AL30" s="192"/>
      <c r="AM30" s="192"/>
      <c r="AN30" s="192"/>
      <c r="AO30" s="192"/>
      <c r="AR30" s="35"/>
      <c r="BE30" s="200"/>
    </row>
    <row r="31" spans="1:71" s="3" customFormat="1" ht="14.45" hidden="1" customHeight="1">
      <c r="B31" s="35"/>
      <c r="F31" s="25" t="s">
        <v>39</v>
      </c>
      <c r="L31" s="193">
        <v>0.21</v>
      </c>
      <c r="M31" s="192"/>
      <c r="N31" s="192"/>
      <c r="O31" s="192"/>
      <c r="P31" s="192"/>
      <c r="W31" s="191">
        <f>ROUND(BB94, 2)</f>
        <v>0</v>
      </c>
      <c r="X31" s="192"/>
      <c r="Y31" s="192"/>
      <c r="Z31" s="192"/>
      <c r="AA31" s="192"/>
      <c r="AB31" s="192"/>
      <c r="AC31" s="192"/>
      <c r="AD31" s="192"/>
      <c r="AE31" s="192"/>
      <c r="AK31" s="191">
        <v>0</v>
      </c>
      <c r="AL31" s="192"/>
      <c r="AM31" s="192"/>
      <c r="AN31" s="192"/>
      <c r="AO31" s="192"/>
      <c r="AR31" s="35"/>
      <c r="BE31" s="200"/>
    </row>
    <row r="32" spans="1:71" s="3" customFormat="1" ht="14.45" hidden="1" customHeight="1">
      <c r="B32" s="35"/>
      <c r="F32" s="25" t="s">
        <v>40</v>
      </c>
      <c r="L32" s="193">
        <v>0.15</v>
      </c>
      <c r="M32" s="192"/>
      <c r="N32" s="192"/>
      <c r="O32" s="192"/>
      <c r="P32" s="192"/>
      <c r="W32" s="191">
        <f>ROUND(BC94, 2)</f>
        <v>0</v>
      </c>
      <c r="X32" s="192"/>
      <c r="Y32" s="192"/>
      <c r="Z32" s="192"/>
      <c r="AA32" s="192"/>
      <c r="AB32" s="192"/>
      <c r="AC32" s="192"/>
      <c r="AD32" s="192"/>
      <c r="AE32" s="192"/>
      <c r="AK32" s="191">
        <v>0</v>
      </c>
      <c r="AL32" s="192"/>
      <c r="AM32" s="192"/>
      <c r="AN32" s="192"/>
      <c r="AO32" s="192"/>
      <c r="AR32" s="35"/>
      <c r="BE32" s="200"/>
    </row>
    <row r="33" spans="1:57" s="3" customFormat="1" ht="14.45" hidden="1" customHeight="1">
      <c r="B33" s="35"/>
      <c r="F33" s="25" t="s">
        <v>41</v>
      </c>
      <c r="L33" s="193">
        <v>0</v>
      </c>
      <c r="M33" s="192"/>
      <c r="N33" s="192"/>
      <c r="O33" s="192"/>
      <c r="P33" s="192"/>
      <c r="W33" s="191">
        <f>ROUND(BD94, 2)</f>
        <v>0</v>
      </c>
      <c r="X33" s="192"/>
      <c r="Y33" s="192"/>
      <c r="Z33" s="192"/>
      <c r="AA33" s="192"/>
      <c r="AB33" s="192"/>
      <c r="AC33" s="192"/>
      <c r="AD33" s="192"/>
      <c r="AE33" s="192"/>
      <c r="AK33" s="191">
        <v>0</v>
      </c>
      <c r="AL33" s="192"/>
      <c r="AM33" s="192"/>
      <c r="AN33" s="192"/>
      <c r="AO33" s="192"/>
      <c r="AR33" s="35"/>
      <c r="BE33" s="200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199"/>
    </row>
    <row r="35" spans="1:57" s="2" customFormat="1" ht="25.9" customHeight="1">
      <c r="A35" s="30"/>
      <c r="B35" s="31"/>
      <c r="C35" s="36"/>
      <c r="D35" s="37" t="s">
        <v>42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43</v>
      </c>
      <c r="U35" s="38"/>
      <c r="V35" s="38"/>
      <c r="W35" s="38"/>
      <c r="X35" s="197" t="s">
        <v>44</v>
      </c>
      <c r="Y35" s="195"/>
      <c r="Z35" s="195"/>
      <c r="AA35" s="195"/>
      <c r="AB35" s="195"/>
      <c r="AC35" s="38"/>
      <c r="AD35" s="38"/>
      <c r="AE35" s="38"/>
      <c r="AF35" s="38"/>
      <c r="AG35" s="38"/>
      <c r="AH35" s="38"/>
      <c r="AI35" s="38"/>
      <c r="AJ35" s="38"/>
      <c r="AK35" s="194">
        <f>SUM(AK26:AK33)</f>
        <v>371228</v>
      </c>
      <c r="AL35" s="195"/>
      <c r="AM35" s="195"/>
      <c r="AN35" s="195"/>
      <c r="AO35" s="196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18"/>
      <c r="AR38" s="18"/>
    </row>
    <row r="39" spans="1:57" s="1" customFormat="1" ht="14.45" customHeight="1">
      <c r="B39" s="18"/>
      <c r="AR39" s="18"/>
    </row>
    <row r="40" spans="1:57" s="1" customFormat="1" ht="14.45" customHeight="1">
      <c r="B40" s="18"/>
      <c r="AR40" s="18"/>
    </row>
    <row r="41" spans="1:57" s="1" customFormat="1" ht="14.45" customHeight="1">
      <c r="B41" s="18"/>
      <c r="AR41" s="18"/>
    </row>
    <row r="42" spans="1:57" s="1" customFormat="1" ht="14.45" customHeight="1">
      <c r="B42" s="18"/>
      <c r="AR42" s="18"/>
    </row>
    <row r="43" spans="1:57" s="1" customFormat="1" ht="14.45" customHeight="1">
      <c r="B43" s="18"/>
      <c r="AR43" s="18"/>
    </row>
    <row r="44" spans="1:57" s="1" customFormat="1" ht="14.45" customHeight="1">
      <c r="B44" s="18"/>
      <c r="AR44" s="18"/>
    </row>
    <row r="45" spans="1:57" s="1" customFormat="1" ht="14.45" customHeight="1">
      <c r="B45" s="18"/>
      <c r="AR45" s="18"/>
    </row>
    <row r="46" spans="1:57" s="1" customFormat="1" ht="14.45" customHeight="1">
      <c r="B46" s="18"/>
      <c r="AR46" s="18"/>
    </row>
    <row r="47" spans="1:57" s="1" customFormat="1" ht="14.45" customHeight="1">
      <c r="B47" s="18"/>
      <c r="AR47" s="18"/>
    </row>
    <row r="48" spans="1:57" s="1" customFormat="1" ht="14.45" customHeight="1">
      <c r="B48" s="18"/>
      <c r="AR48" s="18"/>
    </row>
    <row r="49" spans="1:57" s="2" customFormat="1" ht="14.45" customHeight="1">
      <c r="B49" s="40"/>
      <c r="D49" s="41" t="s">
        <v>45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46</v>
      </c>
      <c r="AI49" s="42"/>
      <c r="AJ49" s="42"/>
      <c r="AK49" s="42"/>
      <c r="AL49" s="42"/>
      <c r="AM49" s="42"/>
      <c r="AN49" s="42"/>
      <c r="AO49" s="42"/>
      <c r="AR49" s="40"/>
    </row>
    <row r="50" spans="1:57">
      <c r="B50" s="18"/>
      <c r="AR50" s="18"/>
    </row>
    <row r="51" spans="1:57">
      <c r="B51" s="18"/>
      <c r="AR51" s="18"/>
    </row>
    <row r="52" spans="1:57">
      <c r="B52" s="18"/>
      <c r="AR52" s="18"/>
    </row>
    <row r="53" spans="1:57">
      <c r="B53" s="18"/>
      <c r="AR53" s="18"/>
    </row>
    <row r="54" spans="1:57">
      <c r="B54" s="18"/>
      <c r="AR54" s="18"/>
    </row>
    <row r="55" spans="1:57">
      <c r="B55" s="18"/>
      <c r="AR55" s="18"/>
    </row>
    <row r="56" spans="1:57">
      <c r="B56" s="18"/>
      <c r="AR56" s="18"/>
    </row>
    <row r="57" spans="1:57">
      <c r="B57" s="18"/>
      <c r="AR57" s="18"/>
    </row>
    <row r="58" spans="1:57">
      <c r="B58" s="18"/>
      <c r="AR58" s="18"/>
    </row>
    <row r="59" spans="1:57">
      <c r="B59" s="18"/>
      <c r="AR59" s="18"/>
    </row>
    <row r="60" spans="1:57" s="2" customFormat="1" ht="12.75">
      <c r="A60" s="30"/>
      <c r="B60" s="31"/>
      <c r="C60" s="30"/>
      <c r="D60" s="43" t="s">
        <v>47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48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47</v>
      </c>
      <c r="AI60" s="33"/>
      <c r="AJ60" s="33"/>
      <c r="AK60" s="33"/>
      <c r="AL60" s="33"/>
      <c r="AM60" s="43" t="s">
        <v>48</v>
      </c>
      <c r="AN60" s="33"/>
      <c r="AO60" s="33"/>
      <c r="AP60" s="30"/>
      <c r="AQ60" s="30"/>
      <c r="AR60" s="31"/>
      <c r="BE60" s="30"/>
    </row>
    <row r="61" spans="1:57">
      <c r="B61" s="18"/>
      <c r="AR61" s="18"/>
    </row>
    <row r="62" spans="1:57">
      <c r="B62" s="18"/>
      <c r="AR62" s="18"/>
    </row>
    <row r="63" spans="1:57">
      <c r="B63" s="18"/>
      <c r="AR63" s="18"/>
    </row>
    <row r="64" spans="1:57" s="2" customFormat="1" ht="12.75">
      <c r="A64" s="30"/>
      <c r="B64" s="31"/>
      <c r="C64" s="30"/>
      <c r="D64" s="41" t="s">
        <v>49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50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>
      <c r="B65" s="18"/>
      <c r="AR65" s="18"/>
    </row>
    <row r="66" spans="1:57">
      <c r="B66" s="18"/>
      <c r="AR66" s="18"/>
    </row>
    <row r="67" spans="1:57">
      <c r="B67" s="18"/>
      <c r="AR67" s="18"/>
    </row>
    <row r="68" spans="1:57">
      <c r="B68" s="18"/>
      <c r="AR68" s="18"/>
    </row>
    <row r="69" spans="1:57">
      <c r="B69" s="18"/>
      <c r="AR69" s="18"/>
    </row>
    <row r="70" spans="1:57">
      <c r="B70" s="18"/>
      <c r="AR70" s="18"/>
    </row>
    <row r="71" spans="1:57">
      <c r="B71" s="18"/>
      <c r="AR71" s="18"/>
    </row>
    <row r="72" spans="1:57">
      <c r="B72" s="18"/>
      <c r="AR72" s="18"/>
    </row>
    <row r="73" spans="1:57">
      <c r="B73" s="18"/>
      <c r="AR73" s="18"/>
    </row>
    <row r="74" spans="1:57">
      <c r="B74" s="18"/>
      <c r="AR74" s="18"/>
    </row>
    <row r="75" spans="1:57" s="2" customFormat="1" ht="12.75">
      <c r="A75" s="30"/>
      <c r="B75" s="31"/>
      <c r="C75" s="30"/>
      <c r="D75" s="43" t="s">
        <v>47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48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47</v>
      </c>
      <c r="AI75" s="33"/>
      <c r="AJ75" s="33"/>
      <c r="AK75" s="33"/>
      <c r="AL75" s="33"/>
      <c r="AM75" s="43" t="s">
        <v>48</v>
      </c>
      <c r="AN75" s="33"/>
      <c r="AO75" s="33"/>
      <c r="AP75" s="30"/>
      <c r="AQ75" s="30"/>
      <c r="AR75" s="31"/>
      <c r="BE75" s="30"/>
    </row>
    <row r="76" spans="1:57" s="2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5" customHeight="1">
      <c r="A82" s="30"/>
      <c r="B82" s="31"/>
      <c r="C82" s="19" t="s">
        <v>51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5" t="s">
        <v>13</v>
      </c>
      <c r="L84" s="4" t="str">
        <f>K5</f>
        <v>20_014</v>
      </c>
      <c r="AR84" s="49"/>
    </row>
    <row r="85" spans="1:91" s="5" customFormat="1" ht="36.950000000000003" customHeight="1">
      <c r="B85" s="50"/>
      <c r="C85" s="51" t="s">
        <v>16</v>
      </c>
      <c r="L85" s="219" t="str">
        <f>K6</f>
        <v>Oprava nástupišť v obvodu OŘ OLC - Drahanovice</v>
      </c>
      <c r="M85" s="220"/>
      <c r="N85" s="220"/>
      <c r="O85" s="220"/>
      <c r="P85" s="220"/>
      <c r="Q85" s="220"/>
      <c r="R85" s="220"/>
      <c r="S85" s="220"/>
      <c r="T85" s="220"/>
      <c r="U85" s="220"/>
      <c r="V85" s="220"/>
      <c r="W85" s="220"/>
      <c r="X85" s="220"/>
      <c r="Y85" s="220"/>
      <c r="Z85" s="220"/>
      <c r="AA85" s="220"/>
      <c r="AB85" s="220"/>
      <c r="AC85" s="220"/>
      <c r="AD85" s="220"/>
      <c r="AE85" s="220"/>
      <c r="AF85" s="220"/>
      <c r="AG85" s="220"/>
      <c r="AH85" s="220"/>
      <c r="AI85" s="220"/>
      <c r="AJ85" s="220"/>
      <c r="AK85" s="220"/>
      <c r="AL85" s="220"/>
      <c r="AM85" s="220"/>
      <c r="AN85" s="220"/>
      <c r="AO85" s="220"/>
      <c r="AR85" s="50"/>
    </row>
    <row r="86" spans="1:91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5" t="s">
        <v>20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22</v>
      </c>
      <c r="AJ87" s="30"/>
      <c r="AK87" s="30"/>
      <c r="AL87" s="30"/>
      <c r="AM87" s="221" t="str">
        <f>IF(AN8= "","",AN8)</f>
        <v/>
      </c>
      <c r="AN87" s="221"/>
      <c r="AO87" s="30"/>
      <c r="AP87" s="30"/>
      <c r="AQ87" s="30"/>
      <c r="AR87" s="31"/>
      <c r="BE87" s="30"/>
    </row>
    <row r="88" spans="1:91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>
      <c r="A89" s="30"/>
      <c r="B89" s="31"/>
      <c r="C89" s="25" t="s">
        <v>23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 xml:space="preserve"> 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28</v>
      </c>
      <c r="AJ89" s="30"/>
      <c r="AK89" s="30"/>
      <c r="AL89" s="30"/>
      <c r="AM89" s="222" t="str">
        <f>IF(E17="","",E17)</f>
        <v xml:space="preserve"> </v>
      </c>
      <c r="AN89" s="223"/>
      <c r="AO89" s="223"/>
      <c r="AP89" s="223"/>
      <c r="AQ89" s="30"/>
      <c r="AR89" s="31"/>
      <c r="AS89" s="224" t="s">
        <v>52</v>
      </c>
      <c r="AT89" s="225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2" customHeight="1">
      <c r="A90" s="30"/>
      <c r="B90" s="31"/>
      <c r="C90" s="25" t="s">
        <v>26</v>
      </c>
      <c r="D90" s="30"/>
      <c r="E90" s="30"/>
      <c r="F90" s="30"/>
      <c r="G90" s="30"/>
      <c r="H90" s="30"/>
      <c r="I90" s="30"/>
      <c r="J90" s="30"/>
      <c r="K90" s="30"/>
      <c r="L90" s="4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30</v>
      </c>
      <c r="AJ90" s="30"/>
      <c r="AK90" s="30"/>
      <c r="AL90" s="30"/>
      <c r="AM90" s="222" t="str">
        <f>IF(E20="","",E20)</f>
        <v xml:space="preserve"> </v>
      </c>
      <c r="AN90" s="223"/>
      <c r="AO90" s="223"/>
      <c r="AP90" s="223"/>
      <c r="AQ90" s="30"/>
      <c r="AR90" s="31"/>
      <c r="AS90" s="226"/>
      <c r="AT90" s="227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26"/>
      <c r="AT91" s="227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214" t="s">
        <v>53</v>
      </c>
      <c r="D92" s="215"/>
      <c r="E92" s="215"/>
      <c r="F92" s="215"/>
      <c r="G92" s="215"/>
      <c r="H92" s="58"/>
      <c r="I92" s="217" t="s">
        <v>54</v>
      </c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5"/>
      <c r="AG92" s="216" t="s">
        <v>55</v>
      </c>
      <c r="AH92" s="215"/>
      <c r="AI92" s="215"/>
      <c r="AJ92" s="215"/>
      <c r="AK92" s="215"/>
      <c r="AL92" s="215"/>
      <c r="AM92" s="215"/>
      <c r="AN92" s="217" t="s">
        <v>56</v>
      </c>
      <c r="AO92" s="215"/>
      <c r="AP92" s="218"/>
      <c r="AQ92" s="59" t="s">
        <v>57</v>
      </c>
      <c r="AR92" s="31"/>
      <c r="AS92" s="60" t="s">
        <v>58</v>
      </c>
      <c r="AT92" s="61" t="s">
        <v>59</v>
      </c>
      <c r="AU92" s="61" t="s">
        <v>60</v>
      </c>
      <c r="AV92" s="61" t="s">
        <v>61</v>
      </c>
      <c r="AW92" s="61" t="s">
        <v>62</v>
      </c>
      <c r="AX92" s="61" t="s">
        <v>63</v>
      </c>
      <c r="AY92" s="61" t="s">
        <v>64</v>
      </c>
      <c r="AZ92" s="61" t="s">
        <v>65</v>
      </c>
      <c r="BA92" s="61" t="s">
        <v>66</v>
      </c>
      <c r="BB92" s="61" t="s">
        <v>67</v>
      </c>
      <c r="BC92" s="61" t="s">
        <v>68</v>
      </c>
      <c r="BD92" s="62" t="s">
        <v>69</v>
      </c>
      <c r="BE92" s="30"/>
    </row>
    <row r="93" spans="1:91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50000000000003" customHeight="1">
      <c r="B94" s="66"/>
      <c r="C94" s="67" t="s">
        <v>70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12">
        <f>ROUND(SUM(AG95:AG98),2)</f>
        <v>306800</v>
      </c>
      <c r="AH94" s="212"/>
      <c r="AI94" s="212"/>
      <c r="AJ94" s="212"/>
      <c r="AK94" s="212"/>
      <c r="AL94" s="212"/>
      <c r="AM94" s="212"/>
      <c r="AN94" s="213">
        <f>SUM(AG94,AT94)</f>
        <v>371228</v>
      </c>
      <c r="AO94" s="213"/>
      <c r="AP94" s="213"/>
      <c r="AQ94" s="70" t="s">
        <v>1</v>
      </c>
      <c r="AR94" s="66"/>
      <c r="AS94" s="71">
        <f>ROUND(SUM(AS95:AS98),2)</f>
        <v>0</v>
      </c>
      <c r="AT94" s="72">
        <f>ROUND(SUM(AV94:AW94),2)</f>
        <v>64428</v>
      </c>
      <c r="AU94" s="73">
        <f>ROUND(SUM(AU95:AU98),5)</f>
        <v>0</v>
      </c>
      <c r="AV94" s="72">
        <f>ROUND(AZ94*L29,2)</f>
        <v>64428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ROUND(SUM(AZ95:AZ98),2)</f>
        <v>306800</v>
      </c>
      <c r="BA94" s="72">
        <f>ROUND(SUM(BA95:BA98),2)</f>
        <v>0</v>
      </c>
      <c r="BB94" s="72">
        <f>ROUND(SUM(BB95:BB98),2)</f>
        <v>0</v>
      </c>
      <c r="BC94" s="72">
        <f>ROUND(SUM(BC95:BC98),2)</f>
        <v>0</v>
      </c>
      <c r="BD94" s="74">
        <f>ROUND(SUM(BD95:BD98),2)</f>
        <v>0</v>
      </c>
      <c r="BS94" s="75" t="s">
        <v>71</v>
      </c>
      <c r="BT94" s="75" t="s">
        <v>72</v>
      </c>
      <c r="BU94" s="76" t="s">
        <v>73</v>
      </c>
      <c r="BV94" s="75" t="s">
        <v>74</v>
      </c>
      <c r="BW94" s="75" t="s">
        <v>4</v>
      </c>
      <c r="BX94" s="75" t="s">
        <v>75</v>
      </c>
      <c r="CL94" s="75" t="s">
        <v>1</v>
      </c>
    </row>
    <row r="95" spans="1:91" s="7" customFormat="1" ht="16.5" customHeight="1">
      <c r="A95" s="77" t="s">
        <v>76</v>
      </c>
      <c r="B95" s="78"/>
      <c r="C95" s="79"/>
      <c r="D95" s="211" t="s">
        <v>77</v>
      </c>
      <c r="E95" s="211"/>
      <c r="F95" s="211"/>
      <c r="G95" s="211"/>
      <c r="H95" s="211"/>
      <c r="I95" s="80"/>
      <c r="J95" s="211" t="s">
        <v>78</v>
      </c>
      <c r="K95" s="211"/>
      <c r="L95" s="211"/>
      <c r="M95" s="211"/>
      <c r="N95" s="211"/>
      <c r="O95" s="211"/>
      <c r="P95" s="211"/>
      <c r="Q95" s="211"/>
      <c r="R95" s="211"/>
      <c r="S95" s="211"/>
      <c r="T95" s="211"/>
      <c r="U95" s="211"/>
      <c r="V95" s="211"/>
      <c r="W95" s="211"/>
      <c r="X95" s="211"/>
      <c r="Y95" s="211"/>
      <c r="Z95" s="211"/>
      <c r="AA95" s="211"/>
      <c r="AB95" s="211"/>
      <c r="AC95" s="211"/>
      <c r="AD95" s="211"/>
      <c r="AE95" s="211"/>
      <c r="AF95" s="211"/>
      <c r="AG95" s="209">
        <f>'SO 01 - železniční svršek'!J30</f>
        <v>0</v>
      </c>
      <c r="AH95" s="210"/>
      <c r="AI95" s="210"/>
      <c r="AJ95" s="210"/>
      <c r="AK95" s="210"/>
      <c r="AL95" s="210"/>
      <c r="AM95" s="210"/>
      <c r="AN95" s="209">
        <f>SUM(AG95,AT95)</f>
        <v>0</v>
      </c>
      <c r="AO95" s="210"/>
      <c r="AP95" s="210"/>
      <c r="AQ95" s="81" t="s">
        <v>79</v>
      </c>
      <c r="AR95" s="78"/>
      <c r="AS95" s="82">
        <v>0</v>
      </c>
      <c r="AT95" s="83">
        <f>ROUND(SUM(AV95:AW95),2)</f>
        <v>0</v>
      </c>
      <c r="AU95" s="84">
        <f>'SO 01 - železniční svršek'!P119</f>
        <v>0</v>
      </c>
      <c r="AV95" s="83">
        <f>'SO 01 - železniční svršek'!J33</f>
        <v>0</v>
      </c>
      <c r="AW95" s="83">
        <f>'SO 01 - železniční svršek'!J34</f>
        <v>0</v>
      </c>
      <c r="AX95" s="83">
        <f>'SO 01 - železniční svršek'!J35</f>
        <v>0</v>
      </c>
      <c r="AY95" s="83">
        <f>'SO 01 - železniční svršek'!J36</f>
        <v>0</v>
      </c>
      <c r="AZ95" s="83">
        <f>'SO 01 - železniční svršek'!F33</f>
        <v>0</v>
      </c>
      <c r="BA95" s="83">
        <f>'SO 01 - železniční svršek'!F34</f>
        <v>0</v>
      </c>
      <c r="BB95" s="83">
        <f>'SO 01 - železniční svršek'!F35</f>
        <v>0</v>
      </c>
      <c r="BC95" s="83">
        <f>'SO 01 - železniční svršek'!F36</f>
        <v>0</v>
      </c>
      <c r="BD95" s="85">
        <f>'SO 01 - železniční svršek'!F37</f>
        <v>0</v>
      </c>
      <c r="BT95" s="86" t="s">
        <v>80</v>
      </c>
      <c r="BV95" s="86" t="s">
        <v>74</v>
      </c>
      <c r="BW95" s="86" t="s">
        <v>81</v>
      </c>
      <c r="BX95" s="86" t="s">
        <v>4</v>
      </c>
      <c r="CL95" s="86" t="s">
        <v>1</v>
      </c>
      <c r="CM95" s="86" t="s">
        <v>82</v>
      </c>
    </row>
    <row r="96" spans="1:91" s="7" customFormat="1" ht="16.5" customHeight="1">
      <c r="A96" s="77" t="s">
        <v>76</v>
      </c>
      <c r="B96" s="78"/>
      <c r="C96" s="79"/>
      <c r="D96" s="211" t="s">
        <v>83</v>
      </c>
      <c r="E96" s="211"/>
      <c r="F96" s="211"/>
      <c r="G96" s="211"/>
      <c r="H96" s="211"/>
      <c r="I96" s="80"/>
      <c r="J96" s="211" t="s">
        <v>84</v>
      </c>
      <c r="K96" s="211"/>
      <c r="L96" s="211"/>
      <c r="M96" s="211"/>
      <c r="N96" s="211"/>
      <c r="O96" s="211"/>
      <c r="P96" s="211"/>
      <c r="Q96" s="211"/>
      <c r="R96" s="211"/>
      <c r="S96" s="211"/>
      <c r="T96" s="211"/>
      <c r="U96" s="211"/>
      <c r="V96" s="211"/>
      <c r="W96" s="211"/>
      <c r="X96" s="211"/>
      <c r="Y96" s="211"/>
      <c r="Z96" s="211"/>
      <c r="AA96" s="211"/>
      <c r="AB96" s="211"/>
      <c r="AC96" s="211"/>
      <c r="AD96" s="211"/>
      <c r="AE96" s="211"/>
      <c r="AF96" s="211"/>
      <c r="AG96" s="209">
        <f>'SO 03 - Nástupiště'!J30</f>
        <v>0</v>
      </c>
      <c r="AH96" s="210"/>
      <c r="AI96" s="210"/>
      <c r="AJ96" s="210"/>
      <c r="AK96" s="210"/>
      <c r="AL96" s="210"/>
      <c r="AM96" s="210"/>
      <c r="AN96" s="209">
        <f>SUM(AG96,AT96)</f>
        <v>0</v>
      </c>
      <c r="AO96" s="210"/>
      <c r="AP96" s="210"/>
      <c r="AQ96" s="81" t="s">
        <v>79</v>
      </c>
      <c r="AR96" s="78"/>
      <c r="AS96" s="82">
        <v>0</v>
      </c>
      <c r="AT96" s="83">
        <f>ROUND(SUM(AV96:AW96),2)</f>
        <v>0</v>
      </c>
      <c r="AU96" s="84">
        <f>'SO 03 - Nástupiště'!P121</f>
        <v>0</v>
      </c>
      <c r="AV96" s="83">
        <f>'SO 03 - Nástupiště'!J33</f>
        <v>0</v>
      </c>
      <c r="AW96" s="83">
        <f>'SO 03 - Nástupiště'!J34</f>
        <v>0</v>
      </c>
      <c r="AX96" s="83">
        <f>'SO 03 - Nástupiště'!J35</f>
        <v>0</v>
      </c>
      <c r="AY96" s="83">
        <f>'SO 03 - Nástupiště'!J36</f>
        <v>0</v>
      </c>
      <c r="AZ96" s="83">
        <f>'SO 03 - Nástupiště'!F33</f>
        <v>0</v>
      </c>
      <c r="BA96" s="83">
        <f>'SO 03 - Nástupiště'!F34</f>
        <v>0</v>
      </c>
      <c r="BB96" s="83">
        <f>'SO 03 - Nástupiště'!F35</f>
        <v>0</v>
      </c>
      <c r="BC96" s="83">
        <f>'SO 03 - Nástupiště'!F36</f>
        <v>0</v>
      </c>
      <c r="BD96" s="85">
        <f>'SO 03 - Nástupiště'!F37</f>
        <v>0</v>
      </c>
      <c r="BT96" s="86" t="s">
        <v>80</v>
      </c>
      <c r="BV96" s="86" t="s">
        <v>74</v>
      </c>
      <c r="BW96" s="86" t="s">
        <v>85</v>
      </c>
      <c r="BX96" s="86" t="s">
        <v>4</v>
      </c>
      <c r="CL96" s="86" t="s">
        <v>1</v>
      </c>
      <c r="CM96" s="86" t="s">
        <v>82</v>
      </c>
    </row>
    <row r="97" spans="1:91" s="7" customFormat="1" ht="16.5" customHeight="1">
      <c r="A97" s="77" t="s">
        <v>76</v>
      </c>
      <c r="B97" s="78"/>
      <c r="C97" s="79"/>
      <c r="D97" s="211" t="s">
        <v>86</v>
      </c>
      <c r="E97" s="211"/>
      <c r="F97" s="211"/>
      <c r="G97" s="211"/>
      <c r="H97" s="211"/>
      <c r="I97" s="80"/>
      <c r="J97" s="211" t="s">
        <v>87</v>
      </c>
      <c r="K97" s="211"/>
      <c r="L97" s="211"/>
      <c r="M97" s="211"/>
      <c r="N97" s="211"/>
      <c r="O97" s="211"/>
      <c r="P97" s="211"/>
      <c r="Q97" s="211"/>
      <c r="R97" s="211"/>
      <c r="S97" s="211"/>
      <c r="T97" s="211"/>
      <c r="U97" s="211"/>
      <c r="V97" s="211"/>
      <c r="W97" s="211"/>
      <c r="X97" s="211"/>
      <c r="Y97" s="211"/>
      <c r="Z97" s="211"/>
      <c r="AA97" s="211"/>
      <c r="AB97" s="211"/>
      <c r="AC97" s="211"/>
      <c r="AD97" s="211"/>
      <c r="AE97" s="211"/>
      <c r="AF97" s="211"/>
      <c r="AG97" s="209">
        <f>'SO 05 - VON'!J30</f>
        <v>0</v>
      </c>
      <c r="AH97" s="210"/>
      <c r="AI97" s="210"/>
      <c r="AJ97" s="210"/>
      <c r="AK97" s="210"/>
      <c r="AL97" s="210"/>
      <c r="AM97" s="210"/>
      <c r="AN97" s="209">
        <f>SUM(AG97,AT97)</f>
        <v>0</v>
      </c>
      <c r="AO97" s="210"/>
      <c r="AP97" s="210"/>
      <c r="AQ97" s="81" t="s">
        <v>79</v>
      </c>
      <c r="AR97" s="78"/>
      <c r="AS97" s="82">
        <v>0</v>
      </c>
      <c r="AT97" s="83">
        <f>ROUND(SUM(AV97:AW97),2)</f>
        <v>0</v>
      </c>
      <c r="AU97" s="84">
        <f>'SO 05 - VON'!P117</f>
        <v>0</v>
      </c>
      <c r="AV97" s="83">
        <f>'SO 05 - VON'!J33</f>
        <v>0</v>
      </c>
      <c r="AW97" s="83">
        <f>'SO 05 - VON'!J34</f>
        <v>0</v>
      </c>
      <c r="AX97" s="83">
        <f>'SO 05 - VON'!J35</f>
        <v>0</v>
      </c>
      <c r="AY97" s="83">
        <f>'SO 05 - VON'!J36</f>
        <v>0</v>
      </c>
      <c r="AZ97" s="83">
        <f>'SO 05 - VON'!F33</f>
        <v>0</v>
      </c>
      <c r="BA97" s="83">
        <f>'SO 05 - VON'!F34</f>
        <v>0</v>
      </c>
      <c r="BB97" s="83">
        <f>'SO 05 - VON'!F35</f>
        <v>0</v>
      </c>
      <c r="BC97" s="83">
        <f>'SO 05 - VON'!F36</f>
        <v>0</v>
      </c>
      <c r="BD97" s="85">
        <f>'SO 05 - VON'!F37</f>
        <v>0</v>
      </c>
      <c r="BT97" s="86" t="s">
        <v>80</v>
      </c>
      <c r="BV97" s="86" t="s">
        <v>74</v>
      </c>
      <c r="BW97" s="86" t="s">
        <v>88</v>
      </c>
      <c r="BX97" s="86" t="s">
        <v>4</v>
      </c>
      <c r="CL97" s="86" t="s">
        <v>1</v>
      </c>
      <c r="CM97" s="86" t="s">
        <v>82</v>
      </c>
    </row>
    <row r="98" spans="1:91" s="7" customFormat="1" ht="16.5" customHeight="1">
      <c r="A98" s="77" t="s">
        <v>76</v>
      </c>
      <c r="B98" s="78"/>
      <c r="C98" s="79"/>
      <c r="D98" s="211" t="s">
        <v>89</v>
      </c>
      <c r="E98" s="211"/>
      <c r="F98" s="211"/>
      <c r="G98" s="211"/>
      <c r="H98" s="211"/>
      <c r="I98" s="80"/>
      <c r="J98" s="211" t="s">
        <v>90</v>
      </c>
      <c r="K98" s="211"/>
      <c r="L98" s="211"/>
      <c r="M98" s="211"/>
      <c r="N98" s="211"/>
      <c r="O98" s="211"/>
      <c r="P98" s="211"/>
      <c r="Q98" s="211"/>
      <c r="R98" s="211"/>
      <c r="S98" s="211"/>
      <c r="T98" s="211"/>
      <c r="U98" s="211"/>
      <c r="V98" s="211"/>
      <c r="W98" s="211"/>
      <c r="X98" s="211"/>
      <c r="Y98" s="211"/>
      <c r="Z98" s="211"/>
      <c r="AA98" s="211"/>
      <c r="AB98" s="211"/>
      <c r="AC98" s="211"/>
      <c r="AD98" s="211"/>
      <c r="AE98" s="211"/>
      <c r="AF98" s="211"/>
      <c r="AG98" s="209">
        <f>'SO 06 - Materiál dodávaný SŽ'!J30</f>
        <v>306800</v>
      </c>
      <c r="AH98" s="210"/>
      <c r="AI98" s="210"/>
      <c r="AJ98" s="210"/>
      <c r="AK98" s="210"/>
      <c r="AL98" s="210"/>
      <c r="AM98" s="210"/>
      <c r="AN98" s="209">
        <f>SUM(AG98,AT98)</f>
        <v>371228</v>
      </c>
      <c r="AO98" s="210"/>
      <c r="AP98" s="210"/>
      <c r="AQ98" s="81" t="s">
        <v>79</v>
      </c>
      <c r="AR98" s="78"/>
      <c r="AS98" s="87">
        <v>0</v>
      </c>
      <c r="AT98" s="88">
        <f>ROUND(SUM(AV98:AW98),2)</f>
        <v>64428</v>
      </c>
      <c r="AU98" s="89">
        <f>'SO 06 - Materiál dodávaný SŽ'!P116</f>
        <v>0</v>
      </c>
      <c r="AV98" s="88">
        <f>'SO 06 - Materiál dodávaný SŽ'!J33</f>
        <v>64428</v>
      </c>
      <c r="AW98" s="88">
        <f>'SO 06 - Materiál dodávaný SŽ'!J34</f>
        <v>0</v>
      </c>
      <c r="AX98" s="88">
        <f>'SO 06 - Materiál dodávaný SŽ'!J35</f>
        <v>0</v>
      </c>
      <c r="AY98" s="88">
        <f>'SO 06 - Materiál dodávaný SŽ'!J36</f>
        <v>0</v>
      </c>
      <c r="AZ98" s="88">
        <f>'SO 06 - Materiál dodávaný SŽ'!F33</f>
        <v>306800</v>
      </c>
      <c r="BA98" s="88">
        <f>'SO 06 - Materiál dodávaný SŽ'!F34</f>
        <v>0</v>
      </c>
      <c r="BB98" s="88">
        <f>'SO 06 - Materiál dodávaný SŽ'!F35</f>
        <v>0</v>
      </c>
      <c r="BC98" s="88">
        <f>'SO 06 - Materiál dodávaný SŽ'!F36</f>
        <v>0</v>
      </c>
      <c r="BD98" s="90">
        <f>'SO 06 - Materiál dodávaný SŽ'!F37</f>
        <v>0</v>
      </c>
      <c r="BT98" s="86" t="s">
        <v>80</v>
      </c>
      <c r="BV98" s="86" t="s">
        <v>74</v>
      </c>
      <c r="BW98" s="86" t="s">
        <v>91</v>
      </c>
      <c r="BX98" s="86" t="s">
        <v>4</v>
      </c>
      <c r="CL98" s="86" t="s">
        <v>1</v>
      </c>
      <c r="CM98" s="86" t="s">
        <v>82</v>
      </c>
    </row>
    <row r="99" spans="1:91" s="2" customFormat="1" ht="30" customHeight="1">
      <c r="A99" s="30"/>
      <c r="B99" s="31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F99" s="30"/>
      <c r="AG99" s="30"/>
      <c r="AH99" s="30"/>
      <c r="AI99" s="30"/>
      <c r="AJ99" s="30"/>
      <c r="AK99" s="30"/>
      <c r="AL99" s="30"/>
      <c r="AM99" s="30"/>
      <c r="AN99" s="30"/>
      <c r="AO99" s="30"/>
      <c r="AP99" s="30"/>
      <c r="AQ99" s="30"/>
      <c r="AR99" s="31"/>
      <c r="AS99" s="30"/>
      <c r="AT99" s="30"/>
      <c r="AU99" s="30"/>
      <c r="AV99" s="30"/>
      <c r="AW99" s="30"/>
      <c r="AX99" s="30"/>
      <c r="AY99" s="30"/>
      <c r="AZ99" s="30"/>
      <c r="BA99" s="30"/>
      <c r="BB99" s="30"/>
      <c r="BC99" s="30"/>
      <c r="BD99" s="30"/>
      <c r="BE99" s="30"/>
    </row>
    <row r="100" spans="1:91" s="2" customFormat="1" ht="6.95" customHeight="1">
      <c r="A100" s="30"/>
      <c r="B100" s="45"/>
      <c r="C100" s="46"/>
      <c r="D100" s="46"/>
      <c r="E100" s="46"/>
      <c r="F100" s="46"/>
      <c r="G100" s="46"/>
      <c r="H100" s="46"/>
      <c r="I100" s="46"/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  <c r="AH100" s="46"/>
      <c r="AI100" s="46"/>
      <c r="AJ100" s="46"/>
      <c r="AK100" s="46"/>
      <c r="AL100" s="46"/>
      <c r="AM100" s="46"/>
      <c r="AN100" s="46"/>
      <c r="AO100" s="46"/>
      <c r="AP100" s="46"/>
      <c r="AQ100" s="46"/>
      <c r="AR100" s="31"/>
      <c r="AS100" s="30"/>
      <c r="AT100" s="30"/>
      <c r="AU100" s="30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</row>
  </sheetData>
  <mergeCells count="54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K30:AO30"/>
    <mergeCell ref="L30:P30"/>
    <mergeCell ref="W30:AE30"/>
    <mergeCell ref="L31:P31"/>
    <mergeCell ref="AN98:AP98"/>
    <mergeCell ref="AG98:AM98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SO 01 - železniční svršek'!C2" display="/"/>
    <hyperlink ref="A96" location="'SO 03 - Nástupiště'!C2" display="/"/>
    <hyperlink ref="A97" location="'SO 05 - VON'!C2" display="/"/>
    <hyperlink ref="A98" location="'SO 06 - Materiál dodávaný SŽ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4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5" t="s">
        <v>81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82</v>
      </c>
    </row>
    <row r="4" spans="1:46" s="1" customFormat="1" ht="24.95" customHeight="1">
      <c r="B4" s="18"/>
      <c r="D4" s="19" t="s">
        <v>92</v>
      </c>
      <c r="L4" s="18"/>
      <c r="M4" s="91" t="s">
        <v>10</v>
      </c>
      <c r="AT4" s="15" t="s">
        <v>3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25" t="s">
        <v>16</v>
      </c>
      <c r="L6" s="18"/>
    </row>
    <row r="7" spans="1:46" s="1" customFormat="1" ht="16.5" customHeight="1">
      <c r="B7" s="18"/>
      <c r="E7" s="229" t="str">
        <f>'Rekapitulace stavby'!K6</f>
        <v>Oprava nástupišť v obvodu OŘ OLC - Drahanovice</v>
      </c>
      <c r="F7" s="230"/>
      <c r="G7" s="230"/>
      <c r="H7" s="230"/>
      <c r="L7" s="18"/>
    </row>
    <row r="8" spans="1:46" s="2" customFormat="1" ht="12" customHeight="1">
      <c r="A8" s="30"/>
      <c r="B8" s="31"/>
      <c r="C8" s="30"/>
      <c r="D8" s="25" t="s">
        <v>93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19" t="s">
        <v>94</v>
      </c>
      <c r="F9" s="228"/>
      <c r="G9" s="228"/>
      <c r="H9" s="228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20</v>
      </c>
      <c r="E12" s="30"/>
      <c r="F12" s="23" t="s">
        <v>21</v>
      </c>
      <c r="G12" s="30"/>
      <c r="H12" s="30"/>
      <c r="I12" s="25" t="s">
        <v>22</v>
      </c>
      <c r="J12" s="53">
        <f>'Rekapitulace stavby'!AN8</f>
        <v>0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23</v>
      </c>
      <c r="E14" s="30"/>
      <c r="F14" s="30"/>
      <c r="G14" s="30"/>
      <c r="H14" s="30"/>
      <c r="I14" s="25" t="s">
        <v>24</v>
      </c>
      <c r="J14" s="23" t="str">
        <f>IF('Rekapitulace stavby'!AN10="","",'Rekapitulace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3" t="str">
        <f>IF('Rekapitulace stavby'!E11="","",'Rekapitulace stavby'!E11)</f>
        <v xml:space="preserve"> </v>
      </c>
      <c r="F15" s="30"/>
      <c r="G15" s="30"/>
      <c r="H15" s="30"/>
      <c r="I15" s="25" t="s">
        <v>25</v>
      </c>
      <c r="J15" s="23" t="str">
        <f>IF('Rekapitulace stavby'!AN11="","",'Rekapitulace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5" t="s">
        <v>26</v>
      </c>
      <c r="E17" s="30"/>
      <c r="F17" s="30"/>
      <c r="G17" s="30"/>
      <c r="H17" s="30"/>
      <c r="I17" s="25" t="s">
        <v>24</v>
      </c>
      <c r="J17" s="26" t="str">
        <f>'Rekapitulace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31" t="str">
        <f>'Rekapitulace stavby'!E14</f>
        <v>Vyplň údaj</v>
      </c>
      <c r="F18" s="201"/>
      <c r="G18" s="201"/>
      <c r="H18" s="201"/>
      <c r="I18" s="25" t="s">
        <v>25</v>
      </c>
      <c r="J18" s="26" t="str">
        <f>'Rekapitulace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5" t="s">
        <v>28</v>
      </c>
      <c r="E20" s="30"/>
      <c r="F20" s="30"/>
      <c r="G20" s="30"/>
      <c r="H20" s="30"/>
      <c r="I20" s="25" t="s">
        <v>24</v>
      </c>
      <c r="J20" s="23" t="str">
        <f>IF('Rekapitulace stavby'!AN16="","",'Rekapitulace stavby'!AN16)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3" t="str">
        <f>IF('Rekapitulace stavby'!E17="","",'Rekapitulace stavby'!E17)</f>
        <v xml:space="preserve"> </v>
      </c>
      <c r="F21" s="30"/>
      <c r="G21" s="30"/>
      <c r="H21" s="30"/>
      <c r="I21" s="25" t="s">
        <v>25</v>
      </c>
      <c r="J21" s="23" t="str">
        <f>IF('Rekapitulace stavby'!AN17="","",'Rekapitulace stavby'!AN17)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5" t="s">
        <v>30</v>
      </c>
      <c r="E23" s="30"/>
      <c r="F23" s="30"/>
      <c r="G23" s="30"/>
      <c r="H23" s="30"/>
      <c r="I23" s="25" t="s">
        <v>24</v>
      </c>
      <c r="J23" s="23" t="str">
        <f>IF('Rekapitulace stavby'!AN19="","",'Rekapitulace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3" t="str">
        <f>IF('Rekapitulace stavby'!E20="","",'Rekapitulace stavby'!E20)</f>
        <v xml:space="preserve"> </v>
      </c>
      <c r="F24" s="30"/>
      <c r="G24" s="30"/>
      <c r="H24" s="30"/>
      <c r="I24" s="25" t="s">
        <v>25</v>
      </c>
      <c r="J24" s="23" t="str">
        <f>IF('Rekapitulace stavby'!AN20="","",'Rekapitulace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5" t="s">
        <v>31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2"/>
      <c r="B27" s="93"/>
      <c r="C27" s="92"/>
      <c r="D27" s="92"/>
      <c r="E27" s="205" t="s">
        <v>1</v>
      </c>
      <c r="F27" s="205"/>
      <c r="G27" s="205"/>
      <c r="H27" s="205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5" t="s">
        <v>32</v>
      </c>
      <c r="E30" s="30"/>
      <c r="F30" s="30"/>
      <c r="G30" s="30"/>
      <c r="H30" s="30"/>
      <c r="I30" s="30"/>
      <c r="J30" s="69">
        <f>ROUND(J119,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34</v>
      </c>
      <c r="G32" s="30"/>
      <c r="H32" s="30"/>
      <c r="I32" s="34" t="s">
        <v>33</v>
      </c>
      <c r="J32" s="34" t="s">
        <v>35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6" t="s">
        <v>36</v>
      </c>
      <c r="E33" s="25" t="s">
        <v>37</v>
      </c>
      <c r="F33" s="97">
        <f>ROUND((SUM(BE119:BE243)),  2)</f>
        <v>0</v>
      </c>
      <c r="G33" s="30"/>
      <c r="H33" s="30"/>
      <c r="I33" s="98">
        <v>0.21</v>
      </c>
      <c r="J33" s="97">
        <f>ROUND(((SUM(BE119:BE243))*I33),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5" t="s">
        <v>38</v>
      </c>
      <c r="F34" s="97">
        <f>ROUND((SUM(BF119:BF243)),  2)</f>
        <v>0</v>
      </c>
      <c r="G34" s="30"/>
      <c r="H34" s="30"/>
      <c r="I34" s="98">
        <v>0.15</v>
      </c>
      <c r="J34" s="97">
        <f>ROUND(((SUM(BF119:BF243))*I34),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39</v>
      </c>
      <c r="F35" s="97">
        <f>ROUND((SUM(BG119:BG243)),  2)</f>
        <v>0</v>
      </c>
      <c r="G35" s="30"/>
      <c r="H35" s="30"/>
      <c r="I35" s="98">
        <v>0.21</v>
      </c>
      <c r="J35" s="97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40</v>
      </c>
      <c r="F36" s="97">
        <f>ROUND((SUM(BH119:BH243)),  2)</f>
        <v>0</v>
      </c>
      <c r="G36" s="30"/>
      <c r="H36" s="30"/>
      <c r="I36" s="98">
        <v>0.15</v>
      </c>
      <c r="J36" s="97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41</v>
      </c>
      <c r="F37" s="97">
        <f>ROUND((SUM(BI119:BI243)),  2)</f>
        <v>0</v>
      </c>
      <c r="G37" s="30"/>
      <c r="H37" s="30"/>
      <c r="I37" s="98">
        <v>0</v>
      </c>
      <c r="J37" s="97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99"/>
      <c r="D39" s="100" t="s">
        <v>42</v>
      </c>
      <c r="E39" s="58"/>
      <c r="F39" s="58"/>
      <c r="G39" s="101" t="s">
        <v>43</v>
      </c>
      <c r="H39" s="102" t="s">
        <v>44</v>
      </c>
      <c r="I39" s="58"/>
      <c r="J39" s="103">
        <f>SUM(J30:J37)</f>
        <v>0</v>
      </c>
      <c r="K39" s="104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0"/>
      <c r="D50" s="41" t="s">
        <v>45</v>
      </c>
      <c r="E50" s="42"/>
      <c r="F50" s="42"/>
      <c r="G50" s="41" t="s">
        <v>46</v>
      </c>
      <c r="H50" s="42"/>
      <c r="I50" s="42"/>
      <c r="J50" s="42"/>
      <c r="K50" s="42"/>
      <c r="L50" s="40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30"/>
      <c r="B61" s="31"/>
      <c r="C61" s="30"/>
      <c r="D61" s="43" t="s">
        <v>47</v>
      </c>
      <c r="E61" s="33"/>
      <c r="F61" s="105" t="s">
        <v>48</v>
      </c>
      <c r="G61" s="43" t="s">
        <v>47</v>
      </c>
      <c r="H61" s="33"/>
      <c r="I61" s="33"/>
      <c r="J61" s="106" t="s">
        <v>48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30"/>
      <c r="B65" s="31"/>
      <c r="C65" s="30"/>
      <c r="D65" s="41" t="s">
        <v>49</v>
      </c>
      <c r="E65" s="44"/>
      <c r="F65" s="44"/>
      <c r="G65" s="41" t="s">
        <v>50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30"/>
      <c r="B76" s="31"/>
      <c r="C76" s="30"/>
      <c r="D76" s="43" t="s">
        <v>47</v>
      </c>
      <c r="E76" s="33"/>
      <c r="F76" s="105" t="s">
        <v>48</v>
      </c>
      <c r="G76" s="43" t="s">
        <v>47</v>
      </c>
      <c r="H76" s="33"/>
      <c r="I76" s="33"/>
      <c r="J76" s="106" t="s">
        <v>48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95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29" t="str">
        <f>E7</f>
        <v>Oprava nástupišť v obvodu OŘ OLC - Drahanovice</v>
      </c>
      <c r="F85" s="230"/>
      <c r="G85" s="230"/>
      <c r="H85" s="23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93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19" t="str">
        <f>E9</f>
        <v>SO 01 - železniční svršek</v>
      </c>
      <c r="F87" s="228"/>
      <c r="G87" s="228"/>
      <c r="H87" s="228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20</v>
      </c>
      <c r="D89" s="30"/>
      <c r="E89" s="30"/>
      <c r="F89" s="23" t="str">
        <f>F12</f>
        <v xml:space="preserve"> </v>
      </c>
      <c r="G89" s="30"/>
      <c r="H89" s="30"/>
      <c r="I89" s="25" t="s">
        <v>22</v>
      </c>
      <c r="J89" s="53">
        <f>IF(J12="","",J12)</f>
        <v>0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23</v>
      </c>
      <c r="D91" s="30"/>
      <c r="E91" s="30"/>
      <c r="F91" s="23" t="str">
        <f>E15</f>
        <v xml:space="preserve"> </v>
      </c>
      <c r="G91" s="30"/>
      <c r="H91" s="30"/>
      <c r="I91" s="25" t="s">
        <v>28</v>
      </c>
      <c r="J91" s="28" t="str">
        <f>E21</f>
        <v xml:space="preserve"> 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26</v>
      </c>
      <c r="D92" s="30"/>
      <c r="E92" s="30"/>
      <c r="F92" s="23" t="str">
        <f>IF(E18="","",E18)</f>
        <v>Vyplň údaj</v>
      </c>
      <c r="G92" s="30"/>
      <c r="H92" s="30"/>
      <c r="I92" s="25" t="s">
        <v>30</v>
      </c>
      <c r="J92" s="28" t="str">
        <f>E24</f>
        <v xml:space="preserve"> 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7" t="s">
        <v>96</v>
      </c>
      <c r="D94" s="99"/>
      <c r="E94" s="99"/>
      <c r="F94" s="99"/>
      <c r="G94" s="99"/>
      <c r="H94" s="99"/>
      <c r="I94" s="99"/>
      <c r="J94" s="108" t="s">
        <v>97</v>
      </c>
      <c r="K94" s="99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09" t="s">
        <v>98</v>
      </c>
      <c r="D96" s="30"/>
      <c r="E96" s="30"/>
      <c r="F96" s="30"/>
      <c r="G96" s="30"/>
      <c r="H96" s="30"/>
      <c r="I96" s="30"/>
      <c r="J96" s="69">
        <f>J119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99</v>
      </c>
    </row>
    <row r="97" spans="1:31" s="9" customFormat="1" ht="24.95" customHeight="1">
      <c r="B97" s="110"/>
      <c r="D97" s="111" t="s">
        <v>100</v>
      </c>
      <c r="E97" s="112"/>
      <c r="F97" s="112"/>
      <c r="G97" s="112"/>
      <c r="H97" s="112"/>
      <c r="I97" s="112"/>
      <c r="J97" s="113">
        <f>J126</f>
        <v>0</v>
      </c>
      <c r="L97" s="110"/>
    </row>
    <row r="98" spans="1:31" s="10" customFormat="1" ht="19.899999999999999" customHeight="1">
      <c r="B98" s="114"/>
      <c r="D98" s="115" t="s">
        <v>101</v>
      </c>
      <c r="E98" s="116"/>
      <c r="F98" s="116"/>
      <c r="G98" s="116"/>
      <c r="H98" s="116"/>
      <c r="I98" s="116"/>
      <c r="J98" s="117">
        <f>J127</f>
        <v>0</v>
      </c>
      <c r="L98" s="114"/>
    </row>
    <row r="99" spans="1:31" s="9" customFormat="1" ht="24.95" customHeight="1">
      <c r="B99" s="110"/>
      <c r="D99" s="111" t="s">
        <v>102</v>
      </c>
      <c r="E99" s="112"/>
      <c r="F99" s="112"/>
      <c r="G99" s="112"/>
      <c r="H99" s="112"/>
      <c r="I99" s="112"/>
      <c r="J99" s="113">
        <f>J225</f>
        <v>0</v>
      </c>
      <c r="L99" s="110"/>
    </row>
    <row r="100" spans="1:31" s="2" customFormat="1" ht="21.75" customHeight="1">
      <c r="A100" s="30"/>
      <c r="B100" s="31"/>
      <c r="C100" s="30"/>
      <c r="D100" s="30"/>
      <c r="E100" s="30"/>
      <c r="F100" s="30"/>
      <c r="G100" s="30"/>
      <c r="H100" s="30"/>
      <c r="I100" s="30"/>
      <c r="J100" s="30"/>
      <c r="K100" s="30"/>
      <c r="L100" s="4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31" s="2" customFormat="1" ht="6.95" customHeight="1">
      <c r="A101" s="30"/>
      <c r="B101" s="45"/>
      <c r="C101" s="46"/>
      <c r="D101" s="46"/>
      <c r="E101" s="46"/>
      <c r="F101" s="46"/>
      <c r="G101" s="46"/>
      <c r="H101" s="46"/>
      <c r="I101" s="46"/>
      <c r="J101" s="46"/>
      <c r="K101" s="46"/>
      <c r="L101" s="4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5" spans="1:31" s="2" customFormat="1" ht="6.95" customHeight="1">
      <c r="A105" s="30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24.95" customHeight="1">
      <c r="A106" s="30"/>
      <c r="B106" s="31"/>
      <c r="C106" s="19" t="s">
        <v>103</v>
      </c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6.95" customHeight="1">
      <c r="A107" s="30"/>
      <c r="B107" s="31"/>
      <c r="C107" s="30"/>
      <c r="D107" s="30"/>
      <c r="E107" s="30"/>
      <c r="F107" s="30"/>
      <c r="G107" s="30"/>
      <c r="H107" s="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5" t="s">
        <v>16</v>
      </c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6.5" customHeight="1">
      <c r="A109" s="30"/>
      <c r="B109" s="31"/>
      <c r="C109" s="30"/>
      <c r="D109" s="30"/>
      <c r="E109" s="229" t="str">
        <f>E7</f>
        <v>Oprava nástupišť v obvodu OŘ OLC - Drahanovice</v>
      </c>
      <c r="F109" s="230"/>
      <c r="G109" s="230"/>
      <c r="H109" s="2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2" customHeight="1">
      <c r="A110" s="30"/>
      <c r="B110" s="31"/>
      <c r="C110" s="25" t="s">
        <v>93</v>
      </c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6.5" customHeight="1">
      <c r="A111" s="30"/>
      <c r="B111" s="31"/>
      <c r="C111" s="30"/>
      <c r="D111" s="30"/>
      <c r="E111" s="219" t="str">
        <f>E9</f>
        <v>SO 01 - železniční svršek</v>
      </c>
      <c r="F111" s="228"/>
      <c r="G111" s="228"/>
      <c r="H111" s="228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0"/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2" customHeight="1">
      <c r="A113" s="30"/>
      <c r="B113" s="31"/>
      <c r="C113" s="25" t="s">
        <v>20</v>
      </c>
      <c r="D113" s="30"/>
      <c r="E113" s="30"/>
      <c r="F113" s="23" t="str">
        <f>F12</f>
        <v xml:space="preserve"> </v>
      </c>
      <c r="G113" s="30"/>
      <c r="H113" s="30"/>
      <c r="I113" s="25" t="s">
        <v>22</v>
      </c>
      <c r="J113" s="53">
        <f>IF(J12="","",J12)</f>
        <v>0</v>
      </c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0"/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5.2" customHeight="1">
      <c r="A115" s="30"/>
      <c r="B115" s="31"/>
      <c r="C115" s="25" t="s">
        <v>23</v>
      </c>
      <c r="D115" s="30"/>
      <c r="E115" s="30"/>
      <c r="F115" s="23" t="str">
        <f>E15</f>
        <v xml:space="preserve"> </v>
      </c>
      <c r="G115" s="30"/>
      <c r="H115" s="30"/>
      <c r="I115" s="25" t="s">
        <v>28</v>
      </c>
      <c r="J115" s="28" t="str">
        <f>E21</f>
        <v xml:space="preserve"> </v>
      </c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5.2" customHeight="1">
      <c r="A116" s="30"/>
      <c r="B116" s="31"/>
      <c r="C116" s="25" t="s">
        <v>26</v>
      </c>
      <c r="D116" s="30"/>
      <c r="E116" s="30"/>
      <c r="F116" s="23" t="str">
        <f>IF(E18="","",E18)</f>
        <v>Vyplň údaj</v>
      </c>
      <c r="G116" s="30"/>
      <c r="H116" s="30"/>
      <c r="I116" s="25" t="s">
        <v>30</v>
      </c>
      <c r="J116" s="28" t="str">
        <f>E24</f>
        <v xml:space="preserve"> </v>
      </c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0.35" customHeight="1">
      <c r="A117" s="30"/>
      <c r="B117" s="31"/>
      <c r="C117" s="30"/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11" customFormat="1" ht="29.25" customHeight="1">
      <c r="A118" s="118"/>
      <c r="B118" s="119"/>
      <c r="C118" s="120" t="s">
        <v>104</v>
      </c>
      <c r="D118" s="121" t="s">
        <v>57</v>
      </c>
      <c r="E118" s="121" t="s">
        <v>53</v>
      </c>
      <c r="F118" s="121" t="s">
        <v>54</v>
      </c>
      <c r="G118" s="121" t="s">
        <v>105</v>
      </c>
      <c r="H118" s="121" t="s">
        <v>106</v>
      </c>
      <c r="I118" s="121" t="s">
        <v>107</v>
      </c>
      <c r="J118" s="122" t="s">
        <v>97</v>
      </c>
      <c r="K118" s="123" t="s">
        <v>108</v>
      </c>
      <c r="L118" s="124"/>
      <c r="M118" s="60" t="s">
        <v>1</v>
      </c>
      <c r="N118" s="61" t="s">
        <v>36</v>
      </c>
      <c r="O118" s="61" t="s">
        <v>109</v>
      </c>
      <c r="P118" s="61" t="s">
        <v>110</v>
      </c>
      <c r="Q118" s="61" t="s">
        <v>111</v>
      </c>
      <c r="R118" s="61" t="s">
        <v>112</v>
      </c>
      <c r="S118" s="61" t="s">
        <v>113</v>
      </c>
      <c r="T118" s="62" t="s">
        <v>114</v>
      </c>
      <c r="U118" s="118"/>
      <c r="V118" s="118"/>
      <c r="W118" s="118"/>
      <c r="X118" s="118"/>
      <c r="Y118" s="118"/>
      <c r="Z118" s="118"/>
      <c r="AA118" s="118"/>
      <c r="AB118" s="118"/>
      <c r="AC118" s="118"/>
      <c r="AD118" s="118"/>
      <c r="AE118" s="118"/>
    </row>
    <row r="119" spans="1:65" s="2" customFormat="1" ht="22.9" customHeight="1">
      <c r="A119" s="30"/>
      <c r="B119" s="31"/>
      <c r="C119" s="67" t="s">
        <v>115</v>
      </c>
      <c r="D119" s="30"/>
      <c r="E119" s="30"/>
      <c r="F119" s="30"/>
      <c r="G119" s="30"/>
      <c r="H119" s="30"/>
      <c r="I119" s="30"/>
      <c r="J119" s="125">
        <f>BK119</f>
        <v>0</v>
      </c>
      <c r="K119" s="30"/>
      <c r="L119" s="31"/>
      <c r="M119" s="63"/>
      <c r="N119" s="54"/>
      <c r="O119" s="64"/>
      <c r="P119" s="126">
        <f>P120+SUM(P121:P126)+P225</f>
        <v>0</v>
      </c>
      <c r="Q119" s="64"/>
      <c r="R119" s="126">
        <f>R120+SUM(R121:R126)+R225</f>
        <v>1065.01036</v>
      </c>
      <c r="S119" s="64"/>
      <c r="T119" s="127">
        <f>T120+SUM(T121:T126)+T225</f>
        <v>0</v>
      </c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T119" s="15" t="s">
        <v>71</v>
      </c>
      <c r="AU119" s="15" t="s">
        <v>99</v>
      </c>
      <c r="BK119" s="128">
        <f>BK120+SUM(BK121:BK126)+BK225</f>
        <v>0</v>
      </c>
    </row>
    <row r="120" spans="1:65" s="2" customFormat="1" ht="14.45" customHeight="1">
      <c r="A120" s="30"/>
      <c r="B120" s="129"/>
      <c r="C120" s="130" t="s">
        <v>80</v>
      </c>
      <c r="D120" s="130" t="s">
        <v>116</v>
      </c>
      <c r="E120" s="131" t="s">
        <v>117</v>
      </c>
      <c r="F120" s="132" t="s">
        <v>118</v>
      </c>
      <c r="G120" s="133" t="s">
        <v>119</v>
      </c>
      <c r="H120" s="134">
        <v>1015.432</v>
      </c>
      <c r="I120" s="135"/>
      <c r="J120" s="136">
        <f>ROUND(I120*H120,2)</f>
        <v>0</v>
      </c>
      <c r="K120" s="137"/>
      <c r="L120" s="138"/>
      <c r="M120" s="139" t="s">
        <v>1</v>
      </c>
      <c r="N120" s="140" t="s">
        <v>37</v>
      </c>
      <c r="O120" s="56"/>
      <c r="P120" s="141">
        <f>O120*H120</f>
        <v>0</v>
      </c>
      <c r="Q120" s="141">
        <v>1</v>
      </c>
      <c r="R120" s="141">
        <f>Q120*H120</f>
        <v>1015.432</v>
      </c>
      <c r="S120" s="141">
        <v>0</v>
      </c>
      <c r="T120" s="142">
        <f>S120*H120</f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R120" s="143" t="s">
        <v>120</v>
      </c>
      <c r="AT120" s="143" t="s">
        <v>116</v>
      </c>
      <c r="AU120" s="143" t="s">
        <v>72</v>
      </c>
      <c r="AY120" s="15" t="s">
        <v>121</v>
      </c>
      <c r="BE120" s="144">
        <f>IF(N120="základní",J120,0)</f>
        <v>0</v>
      </c>
      <c r="BF120" s="144">
        <f>IF(N120="snížená",J120,0)</f>
        <v>0</v>
      </c>
      <c r="BG120" s="144">
        <f>IF(N120="zákl. přenesená",J120,0)</f>
        <v>0</v>
      </c>
      <c r="BH120" s="144">
        <f>IF(N120="sníž. přenesená",J120,0)</f>
        <v>0</v>
      </c>
      <c r="BI120" s="144">
        <f>IF(N120="nulová",J120,0)</f>
        <v>0</v>
      </c>
      <c r="BJ120" s="15" t="s">
        <v>80</v>
      </c>
      <c r="BK120" s="144">
        <f>ROUND(I120*H120,2)</f>
        <v>0</v>
      </c>
      <c r="BL120" s="15" t="s">
        <v>122</v>
      </c>
      <c r="BM120" s="143" t="s">
        <v>123</v>
      </c>
    </row>
    <row r="121" spans="1:65" s="2" customFormat="1">
      <c r="A121" s="30"/>
      <c r="B121" s="31"/>
      <c r="C121" s="30"/>
      <c r="D121" s="145" t="s">
        <v>124</v>
      </c>
      <c r="E121" s="30"/>
      <c r="F121" s="146" t="s">
        <v>118</v>
      </c>
      <c r="G121" s="30"/>
      <c r="H121" s="30"/>
      <c r="I121" s="147"/>
      <c r="J121" s="30"/>
      <c r="K121" s="30"/>
      <c r="L121" s="31"/>
      <c r="M121" s="148"/>
      <c r="N121" s="149"/>
      <c r="O121" s="56"/>
      <c r="P121" s="56"/>
      <c r="Q121" s="56"/>
      <c r="R121" s="56"/>
      <c r="S121" s="56"/>
      <c r="T121" s="57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T121" s="15" t="s">
        <v>124</v>
      </c>
      <c r="AU121" s="15" t="s">
        <v>72</v>
      </c>
    </row>
    <row r="122" spans="1:65" s="12" customFormat="1">
      <c r="B122" s="150"/>
      <c r="D122" s="145" t="s">
        <v>125</v>
      </c>
      <c r="E122" s="151" t="s">
        <v>1</v>
      </c>
      <c r="F122" s="152" t="s">
        <v>126</v>
      </c>
      <c r="H122" s="153">
        <v>1015.432</v>
      </c>
      <c r="I122" s="154"/>
      <c r="L122" s="150"/>
      <c r="M122" s="155"/>
      <c r="N122" s="156"/>
      <c r="O122" s="156"/>
      <c r="P122" s="156"/>
      <c r="Q122" s="156"/>
      <c r="R122" s="156"/>
      <c r="S122" s="156"/>
      <c r="T122" s="157"/>
      <c r="AT122" s="151" t="s">
        <v>125</v>
      </c>
      <c r="AU122" s="151" t="s">
        <v>72</v>
      </c>
      <c r="AV122" s="12" t="s">
        <v>82</v>
      </c>
      <c r="AW122" s="12" t="s">
        <v>29</v>
      </c>
      <c r="AX122" s="12" t="s">
        <v>80</v>
      </c>
      <c r="AY122" s="151" t="s">
        <v>121</v>
      </c>
    </row>
    <row r="123" spans="1:65" s="2" customFormat="1" ht="14.45" customHeight="1">
      <c r="A123" s="30"/>
      <c r="B123" s="129"/>
      <c r="C123" s="130" t="s">
        <v>82</v>
      </c>
      <c r="D123" s="130" t="s">
        <v>116</v>
      </c>
      <c r="E123" s="131" t="s">
        <v>127</v>
      </c>
      <c r="F123" s="132" t="s">
        <v>128</v>
      </c>
      <c r="G123" s="133" t="s">
        <v>119</v>
      </c>
      <c r="H123" s="134">
        <v>46.26</v>
      </c>
      <c r="I123" s="135"/>
      <c r="J123" s="136">
        <f>ROUND(I123*H123,2)</f>
        <v>0</v>
      </c>
      <c r="K123" s="137"/>
      <c r="L123" s="138"/>
      <c r="M123" s="139" t="s">
        <v>1</v>
      </c>
      <c r="N123" s="140" t="s">
        <v>37</v>
      </c>
      <c r="O123" s="56"/>
      <c r="P123" s="141">
        <f>O123*H123</f>
        <v>0</v>
      </c>
      <c r="Q123" s="141">
        <v>1</v>
      </c>
      <c r="R123" s="141">
        <f>Q123*H123</f>
        <v>46.26</v>
      </c>
      <c r="S123" s="141">
        <v>0</v>
      </c>
      <c r="T123" s="142">
        <f>S123*H123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43" t="s">
        <v>120</v>
      </c>
      <c r="AT123" s="143" t="s">
        <v>116</v>
      </c>
      <c r="AU123" s="143" t="s">
        <v>72</v>
      </c>
      <c r="AY123" s="15" t="s">
        <v>121</v>
      </c>
      <c r="BE123" s="144">
        <f>IF(N123="základní",J123,0)</f>
        <v>0</v>
      </c>
      <c r="BF123" s="144">
        <f>IF(N123="snížená",J123,0)</f>
        <v>0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15" t="s">
        <v>80</v>
      </c>
      <c r="BK123" s="144">
        <f>ROUND(I123*H123,2)</f>
        <v>0</v>
      </c>
      <c r="BL123" s="15" t="s">
        <v>122</v>
      </c>
      <c r="BM123" s="143" t="s">
        <v>129</v>
      </c>
    </row>
    <row r="124" spans="1:65" s="2" customFormat="1">
      <c r="A124" s="30"/>
      <c r="B124" s="31"/>
      <c r="C124" s="30"/>
      <c r="D124" s="145" t="s">
        <v>124</v>
      </c>
      <c r="E124" s="30"/>
      <c r="F124" s="146" t="s">
        <v>128</v>
      </c>
      <c r="G124" s="30"/>
      <c r="H124" s="30"/>
      <c r="I124" s="147"/>
      <c r="J124" s="30"/>
      <c r="K124" s="30"/>
      <c r="L124" s="31"/>
      <c r="M124" s="148"/>
      <c r="N124" s="149"/>
      <c r="O124" s="56"/>
      <c r="P124" s="56"/>
      <c r="Q124" s="56"/>
      <c r="R124" s="56"/>
      <c r="S124" s="56"/>
      <c r="T124" s="57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T124" s="15" t="s">
        <v>124</v>
      </c>
      <c r="AU124" s="15" t="s">
        <v>72</v>
      </c>
    </row>
    <row r="125" spans="1:65" s="12" customFormat="1">
      <c r="B125" s="150"/>
      <c r="D125" s="145" t="s">
        <v>125</v>
      </c>
      <c r="E125" s="151" t="s">
        <v>1</v>
      </c>
      <c r="F125" s="152" t="s">
        <v>130</v>
      </c>
      <c r="H125" s="153">
        <v>46.26</v>
      </c>
      <c r="I125" s="154"/>
      <c r="L125" s="150"/>
      <c r="M125" s="155"/>
      <c r="N125" s="156"/>
      <c r="O125" s="156"/>
      <c r="P125" s="156"/>
      <c r="Q125" s="156"/>
      <c r="R125" s="156"/>
      <c r="S125" s="156"/>
      <c r="T125" s="157"/>
      <c r="AT125" s="151" t="s">
        <v>125</v>
      </c>
      <c r="AU125" s="151" t="s">
        <v>72</v>
      </c>
      <c r="AV125" s="12" t="s">
        <v>82</v>
      </c>
      <c r="AW125" s="12" t="s">
        <v>29</v>
      </c>
      <c r="AX125" s="12" t="s">
        <v>80</v>
      </c>
      <c r="AY125" s="151" t="s">
        <v>121</v>
      </c>
    </row>
    <row r="126" spans="1:65" s="13" customFormat="1" ht="25.9" customHeight="1">
      <c r="B126" s="158"/>
      <c r="D126" s="159" t="s">
        <v>71</v>
      </c>
      <c r="E126" s="160" t="s">
        <v>131</v>
      </c>
      <c r="F126" s="160" t="s">
        <v>132</v>
      </c>
      <c r="I126" s="161"/>
      <c r="J126" s="162">
        <f>BK126</f>
        <v>0</v>
      </c>
      <c r="L126" s="158"/>
      <c r="M126" s="163"/>
      <c r="N126" s="164"/>
      <c r="O126" s="164"/>
      <c r="P126" s="165">
        <f>P127</f>
        <v>0</v>
      </c>
      <c r="Q126" s="164"/>
      <c r="R126" s="165">
        <f>R127</f>
        <v>3.3183599999999998</v>
      </c>
      <c r="S126" s="164"/>
      <c r="T126" s="166">
        <f>T127</f>
        <v>0</v>
      </c>
      <c r="AR126" s="159" t="s">
        <v>80</v>
      </c>
      <c r="AT126" s="167" t="s">
        <v>71</v>
      </c>
      <c r="AU126" s="167" t="s">
        <v>72</v>
      </c>
      <c r="AY126" s="159" t="s">
        <v>121</v>
      </c>
      <c r="BK126" s="168">
        <f>BK127</f>
        <v>0</v>
      </c>
    </row>
    <row r="127" spans="1:65" s="13" customFormat="1" ht="22.9" customHeight="1">
      <c r="B127" s="158"/>
      <c r="D127" s="159" t="s">
        <v>71</v>
      </c>
      <c r="E127" s="169" t="s">
        <v>133</v>
      </c>
      <c r="F127" s="169" t="s">
        <v>134</v>
      </c>
      <c r="I127" s="161"/>
      <c r="J127" s="170">
        <f>BK127</f>
        <v>0</v>
      </c>
      <c r="L127" s="158"/>
      <c r="M127" s="163"/>
      <c r="N127" s="164"/>
      <c r="O127" s="164"/>
      <c r="P127" s="165">
        <f>SUM(P128:P224)</f>
        <v>0</v>
      </c>
      <c r="Q127" s="164"/>
      <c r="R127" s="165">
        <f>SUM(R128:R224)</f>
        <v>3.3183599999999998</v>
      </c>
      <c r="S127" s="164"/>
      <c r="T127" s="166">
        <f>SUM(T128:T224)</f>
        <v>0</v>
      </c>
      <c r="AR127" s="159" t="s">
        <v>80</v>
      </c>
      <c r="AT127" s="167" t="s">
        <v>71</v>
      </c>
      <c r="AU127" s="167" t="s">
        <v>80</v>
      </c>
      <c r="AY127" s="159" t="s">
        <v>121</v>
      </c>
      <c r="BK127" s="168">
        <f>SUM(BK128:BK224)</f>
        <v>0</v>
      </c>
    </row>
    <row r="128" spans="1:65" s="2" customFormat="1" ht="24.2" customHeight="1">
      <c r="A128" s="30"/>
      <c r="B128" s="129"/>
      <c r="C128" s="171" t="s">
        <v>135</v>
      </c>
      <c r="D128" s="171" t="s">
        <v>136</v>
      </c>
      <c r="E128" s="172" t="s">
        <v>137</v>
      </c>
      <c r="F128" s="173" t="s">
        <v>138</v>
      </c>
      <c r="G128" s="174" t="s">
        <v>139</v>
      </c>
      <c r="H128" s="175">
        <v>514</v>
      </c>
      <c r="I128" s="176"/>
      <c r="J128" s="177">
        <f>ROUND(I128*H128,2)</f>
        <v>0</v>
      </c>
      <c r="K128" s="178"/>
      <c r="L128" s="31"/>
      <c r="M128" s="179" t="s">
        <v>1</v>
      </c>
      <c r="N128" s="180" t="s">
        <v>37</v>
      </c>
      <c r="O128" s="56"/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43" t="s">
        <v>122</v>
      </c>
      <c r="AT128" s="143" t="s">
        <v>136</v>
      </c>
      <c r="AU128" s="143" t="s">
        <v>82</v>
      </c>
      <c r="AY128" s="15" t="s">
        <v>121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5" t="s">
        <v>80</v>
      </c>
      <c r="BK128" s="144">
        <f>ROUND(I128*H128,2)</f>
        <v>0</v>
      </c>
      <c r="BL128" s="15" t="s">
        <v>122</v>
      </c>
      <c r="BM128" s="143" t="s">
        <v>140</v>
      </c>
    </row>
    <row r="129" spans="1:65" s="2" customFormat="1" ht="48.75">
      <c r="A129" s="30"/>
      <c r="B129" s="31"/>
      <c r="C129" s="30"/>
      <c r="D129" s="145" t="s">
        <v>124</v>
      </c>
      <c r="E129" s="30"/>
      <c r="F129" s="146" t="s">
        <v>141</v>
      </c>
      <c r="G129" s="30"/>
      <c r="H129" s="30"/>
      <c r="I129" s="147"/>
      <c r="J129" s="30"/>
      <c r="K129" s="30"/>
      <c r="L129" s="31"/>
      <c r="M129" s="148"/>
      <c r="N129" s="149"/>
      <c r="O129" s="56"/>
      <c r="P129" s="56"/>
      <c r="Q129" s="56"/>
      <c r="R129" s="56"/>
      <c r="S129" s="56"/>
      <c r="T129" s="57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T129" s="15" t="s">
        <v>124</v>
      </c>
      <c r="AU129" s="15" t="s">
        <v>82</v>
      </c>
    </row>
    <row r="130" spans="1:65" s="12" customFormat="1">
      <c r="B130" s="150"/>
      <c r="D130" s="145" t="s">
        <v>125</v>
      </c>
      <c r="E130" s="151" t="s">
        <v>1</v>
      </c>
      <c r="F130" s="152" t="s">
        <v>142</v>
      </c>
      <c r="H130" s="153">
        <v>514</v>
      </c>
      <c r="I130" s="154"/>
      <c r="L130" s="150"/>
      <c r="M130" s="155"/>
      <c r="N130" s="156"/>
      <c r="O130" s="156"/>
      <c r="P130" s="156"/>
      <c r="Q130" s="156"/>
      <c r="R130" s="156"/>
      <c r="S130" s="156"/>
      <c r="T130" s="157"/>
      <c r="AT130" s="151" t="s">
        <v>125</v>
      </c>
      <c r="AU130" s="151" t="s">
        <v>82</v>
      </c>
      <c r="AV130" s="12" t="s">
        <v>82</v>
      </c>
      <c r="AW130" s="12" t="s">
        <v>29</v>
      </c>
      <c r="AX130" s="12" t="s">
        <v>80</v>
      </c>
      <c r="AY130" s="151" t="s">
        <v>121</v>
      </c>
    </row>
    <row r="131" spans="1:65" s="2" customFormat="1" ht="14.45" customHeight="1">
      <c r="A131" s="30"/>
      <c r="B131" s="129"/>
      <c r="C131" s="171" t="s">
        <v>122</v>
      </c>
      <c r="D131" s="171" t="s">
        <v>136</v>
      </c>
      <c r="E131" s="172" t="s">
        <v>143</v>
      </c>
      <c r="F131" s="173" t="s">
        <v>144</v>
      </c>
      <c r="G131" s="174" t="s">
        <v>145</v>
      </c>
      <c r="H131" s="175">
        <v>25.7</v>
      </c>
      <c r="I131" s="176"/>
      <c r="J131" s="177">
        <f>ROUND(I131*H131,2)</f>
        <v>0</v>
      </c>
      <c r="K131" s="178"/>
      <c r="L131" s="31"/>
      <c r="M131" s="179" t="s">
        <v>1</v>
      </c>
      <c r="N131" s="180" t="s">
        <v>37</v>
      </c>
      <c r="O131" s="56"/>
      <c r="P131" s="141">
        <f>O131*H131</f>
        <v>0</v>
      </c>
      <c r="Q131" s="141">
        <v>0</v>
      </c>
      <c r="R131" s="141">
        <f>Q131*H131</f>
        <v>0</v>
      </c>
      <c r="S131" s="141">
        <v>0</v>
      </c>
      <c r="T131" s="142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43" t="s">
        <v>122</v>
      </c>
      <c r="AT131" s="143" t="s">
        <v>136</v>
      </c>
      <c r="AU131" s="143" t="s">
        <v>82</v>
      </c>
      <c r="AY131" s="15" t="s">
        <v>121</v>
      </c>
      <c r="BE131" s="144">
        <f>IF(N131="základní",J131,0)</f>
        <v>0</v>
      </c>
      <c r="BF131" s="144">
        <f>IF(N131="snížená",J131,0)</f>
        <v>0</v>
      </c>
      <c r="BG131" s="144">
        <f>IF(N131="zákl. přenesená",J131,0)</f>
        <v>0</v>
      </c>
      <c r="BH131" s="144">
        <f>IF(N131="sníž. přenesená",J131,0)</f>
        <v>0</v>
      </c>
      <c r="BI131" s="144">
        <f>IF(N131="nulová",J131,0)</f>
        <v>0</v>
      </c>
      <c r="BJ131" s="15" t="s">
        <v>80</v>
      </c>
      <c r="BK131" s="144">
        <f>ROUND(I131*H131,2)</f>
        <v>0</v>
      </c>
      <c r="BL131" s="15" t="s">
        <v>122</v>
      </c>
      <c r="BM131" s="143" t="s">
        <v>146</v>
      </c>
    </row>
    <row r="132" spans="1:65" s="2" customFormat="1" ht="48.75">
      <c r="A132" s="30"/>
      <c r="B132" s="31"/>
      <c r="C132" s="30"/>
      <c r="D132" s="145" t="s">
        <v>124</v>
      </c>
      <c r="E132" s="30"/>
      <c r="F132" s="146" t="s">
        <v>147</v>
      </c>
      <c r="G132" s="30"/>
      <c r="H132" s="30"/>
      <c r="I132" s="147"/>
      <c r="J132" s="30"/>
      <c r="K132" s="30"/>
      <c r="L132" s="31"/>
      <c r="M132" s="148"/>
      <c r="N132" s="149"/>
      <c r="O132" s="56"/>
      <c r="P132" s="56"/>
      <c r="Q132" s="56"/>
      <c r="R132" s="56"/>
      <c r="S132" s="56"/>
      <c r="T132" s="57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T132" s="15" t="s">
        <v>124</v>
      </c>
      <c r="AU132" s="15" t="s">
        <v>82</v>
      </c>
    </row>
    <row r="133" spans="1:65" s="12" customFormat="1">
      <c r="B133" s="150"/>
      <c r="D133" s="145" t="s">
        <v>125</v>
      </c>
      <c r="E133" s="151" t="s">
        <v>1</v>
      </c>
      <c r="F133" s="152" t="s">
        <v>148</v>
      </c>
      <c r="H133" s="153">
        <v>25.7</v>
      </c>
      <c r="I133" s="154"/>
      <c r="L133" s="150"/>
      <c r="M133" s="155"/>
      <c r="N133" s="156"/>
      <c r="O133" s="156"/>
      <c r="P133" s="156"/>
      <c r="Q133" s="156"/>
      <c r="R133" s="156"/>
      <c r="S133" s="156"/>
      <c r="T133" s="157"/>
      <c r="AT133" s="151" t="s">
        <v>125</v>
      </c>
      <c r="AU133" s="151" t="s">
        <v>82</v>
      </c>
      <c r="AV133" s="12" t="s">
        <v>82</v>
      </c>
      <c r="AW133" s="12" t="s">
        <v>29</v>
      </c>
      <c r="AX133" s="12" t="s">
        <v>80</v>
      </c>
      <c r="AY133" s="151" t="s">
        <v>121</v>
      </c>
    </row>
    <row r="134" spans="1:65" s="2" customFormat="1" ht="24.2" customHeight="1">
      <c r="A134" s="30"/>
      <c r="B134" s="129"/>
      <c r="C134" s="171" t="s">
        <v>133</v>
      </c>
      <c r="D134" s="171" t="s">
        <v>136</v>
      </c>
      <c r="E134" s="172" t="s">
        <v>149</v>
      </c>
      <c r="F134" s="173" t="s">
        <v>150</v>
      </c>
      <c r="G134" s="174" t="s">
        <v>151</v>
      </c>
      <c r="H134" s="175">
        <v>0.01</v>
      </c>
      <c r="I134" s="176"/>
      <c r="J134" s="177">
        <f>ROUND(I134*H134,2)</f>
        <v>0</v>
      </c>
      <c r="K134" s="178"/>
      <c r="L134" s="31"/>
      <c r="M134" s="179" t="s">
        <v>1</v>
      </c>
      <c r="N134" s="180" t="s">
        <v>37</v>
      </c>
      <c r="O134" s="56"/>
      <c r="P134" s="141">
        <f>O134*H134</f>
        <v>0</v>
      </c>
      <c r="Q134" s="141">
        <v>0</v>
      </c>
      <c r="R134" s="141">
        <f>Q134*H134</f>
        <v>0</v>
      </c>
      <c r="S134" s="141">
        <v>0</v>
      </c>
      <c r="T134" s="142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43" t="s">
        <v>122</v>
      </c>
      <c r="AT134" s="143" t="s">
        <v>136</v>
      </c>
      <c r="AU134" s="143" t="s">
        <v>82</v>
      </c>
      <c r="AY134" s="15" t="s">
        <v>121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5" t="s">
        <v>80</v>
      </c>
      <c r="BK134" s="144">
        <f>ROUND(I134*H134,2)</f>
        <v>0</v>
      </c>
      <c r="BL134" s="15" t="s">
        <v>122</v>
      </c>
      <c r="BM134" s="143" t="s">
        <v>152</v>
      </c>
    </row>
    <row r="135" spans="1:65" s="2" customFormat="1" ht="117">
      <c r="A135" s="30"/>
      <c r="B135" s="31"/>
      <c r="C135" s="30"/>
      <c r="D135" s="145" t="s">
        <v>124</v>
      </c>
      <c r="E135" s="30"/>
      <c r="F135" s="146" t="s">
        <v>153</v>
      </c>
      <c r="G135" s="30"/>
      <c r="H135" s="30"/>
      <c r="I135" s="147"/>
      <c r="J135" s="30"/>
      <c r="K135" s="30"/>
      <c r="L135" s="31"/>
      <c r="M135" s="148"/>
      <c r="N135" s="149"/>
      <c r="O135" s="56"/>
      <c r="P135" s="56"/>
      <c r="Q135" s="56"/>
      <c r="R135" s="56"/>
      <c r="S135" s="56"/>
      <c r="T135" s="57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T135" s="15" t="s">
        <v>124</v>
      </c>
      <c r="AU135" s="15" t="s">
        <v>82</v>
      </c>
    </row>
    <row r="136" spans="1:65" s="2" customFormat="1" ht="24.2" customHeight="1">
      <c r="A136" s="30"/>
      <c r="B136" s="129"/>
      <c r="C136" s="171" t="s">
        <v>154</v>
      </c>
      <c r="D136" s="171" t="s">
        <v>136</v>
      </c>
      <c r="E136" s="172" t="s">
        <v>155</v>
      </c>
      <c r="F136" s="173" t="s">
        <v>156</v>
      </c>
      <c r="G136" s="174" t="s">
        <v>151</v>
      </c>
      <c r="H136" s="175">
        <v>0.247</v>
      </c>
      <c r="I136" s="176"/>
      <c r="J136" s="177">
        <f>ROUND(I136*H136,2)</f>
        <v>0</v>
      </c>
      <c r="K136" s="178"/>
      <c r="L136" s="31"/>
      <c r="M136" s="179" t="s">
        <v>1</v>
      </c>
      <c r="N136" s="180" t="s">
        <v>37</v>
      </c>
      <c r="O136" s="56"/>
      <c r="P136" s="141">
        <f>O136*H136</f>
        <v>0</v>
      </c>
      <c r="Q136" s="141">
        <v>0</v>
      </c>
      <c r="R136" s="141">
        <f>Q136*H136</f>
        <v>0</v>
      </c>
      <c r="S136" s="141">
        <v>0</v>
      </c>
      <c r="T136" s="142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43" t="s">
        <v>122</v>
      </c>
      <c r="AT136" s="143" t="s">
        <v>136</v>
      </c>
      <c r="AU136" s="143" t="s">
        <v>82</v>
      </c>
      <c r="AY136" s="15" t="s">
        <v>121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5" t="s">
        <v>80</v>
      </c>
      <c r="BK136" s="144">
        <f>ROUND(I136*H136,2)</f>
        <v>0</v>
      </c>
      <c r="BL136" s="15" t="s">
        <v>122</v>
      </c>
      <c r="BM136" s="143" t="s">
        <v>157</v>
      </c>
    </row>
    <row r="137" spans="1:65" s="2" customFormat="1" ht="117">
      <c r="A137" s="30"/>
      <c r="B137" s="31"/>
      <c r="C137" s="30"/>
      <c r="D137" s="145" t="s">
        <v>124</v>
      </c>
      <c r="E137" s="30"/>
      <c r="F137" s="146" t="s">
        <v>158</v>
      </c>
      <c r="G137" s="30"/>
      <c r="H137" s="30"/>
      <c r="I137" s="147"/>
      <c r="J137" s="30"/>
      <c r="K137" s="30"/>
      <c r="L137" s="31"/>
      <c r="M137" s="148"/>
      <c r="N137" s="149"/>
      <c r="O137" s="56"/>
      <c r="P137" s="56"/>
      <c r="Q137" s="56"/>
      <c r="R137" s="56"/>
      <c r="S137" s="56"/>
      <c r="T137" s="57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T137" s="15" t="s">
        <v>124</v>
      </c>
      <c r="AU137" s="15" t="s">
        <v>82</v>
      </c>
    </row>
    <row r="138" spans="1:65" s="2" customFormat="1" ht="14.45" customHeight="1">
      <c r="A138" s="30"/>
      <c r="B138" s="129"/>
      <c r="C138" s="171" t="s">
        <v>159</v>
      </c>
      <c r="D138" s="171" t="s">
        <v>136</v>
      </c>
      <c r="E138" s="172" t="s">
        <v>160</v>
      </c>
      <c r="F138" s="173" t="s">
        <v>161</v>
      </c>
      <c r="G138" s="174" t="s">
        <v>145</v>
      </c>
      <c r="H138" s="175">
        <v>120</v>
      </c>
      <c r="I138" s="176"/>
      <c r="J138" s="177">
        <f>ROUND(I138*H138,2)</f>
        <v>0</v>
      </c>
      <c r="K138" s="178"/>
      <c r="L138" s="31"/>
      <c r="M138" s="179" t="s">
        <v>1</v>
      </c>
      <c r="N138" s="180" t="s">
        <v>37</v>
      </c>
      <c r="O138" s="56"/>
      <c r="P138" s="141">
        <f>O138*H138</f>
        <v>0</v>
      </c>
      <c r="Q138" s="141">
        <v>0</v>
      </c>
      <c r="R138" s="141">
        <f>Q138*H138</f>
        <v>0</v>
      </c>
      <c r="S138" s="141">
        <v>0</v>
      </c>
      <c r="T138" s="142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43" t="s">
        <v>122</v>
      </c>
      <c r="AT138" s="143" t="s">
        <v>136</v>
      </c>
      <c r="AU138" s="143" t="s">
        <v>82</v>
      </c>
      <c r="AY138" s="15" t="s">
        <v>121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5" t="s">
        <v>80</v>
      </c>
      <c r="BK138" s="144">
        <f>ROUND(I138*H138,2)</f>
        <v>0</v>
      </c>
      <c r="BL138" s="15" t="s">
        <v>122</v>
      </c>
      <c r="BM138" s="143" t="s">
        <v>162</v>
      </c>
    </row>
    <row r="139" spans="1:65" s="2" customFormat="1" ht="48.75">
      <c r="A139" s="30"/>
      <c r="B139" s="31"/>
      <c r="C139" s="30"/>
      <c r="D139" s="145" t="s">
        <v>124</v>
      </c>
      <c r="E139" s="30"/>
      <c r="F139" s="146" t="s">
        <v>163</v>
      </c>
      <c r="G139" s="30"/>
      <c r="H139" s="30"/>
      <c r="I139" s="147"/>
      <c r="J139" s="30"/>
      <c r="K139" s="30"/>
      <c r="L139" s="31"/>
      <c r="M139" s="148"/>
      <c r="N139" s="149"/>
      <c r="O139" s="56"/>
      <c r="P139" s="56"/>
      <c r="Q139" s="56"/>
      <c r="R139" s="56"/>
      <c r="S139" s="56"/>
      <c r="T139" s="57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T139" s="15" t="s">
        <v>124</v>
      </c>
      <c r="AU139" s="15" t="s">
        <v>82</v>
      </c>
    </row>
    <row r="140" spans="1:65" s="12" customFormat="1">
      <c r="B140" s="150"/>
      <c r="D140" s="145" t="s">
        <v>125</v>
      </c>
      <c r="E140" s="151" t="s">
        <v>1</v>
      </c>
      <c r="F140" s="152" t="s">
        <v>164</v>
      </c>
      <c r="H140" s="153">
        <v>120</v>
      </c>
      <c r="I140" s="154"/>
      <c r="L140" s="150"/>
      <c r="M140" s="155"/>
      <c r="N140" s="156"/>
      <c r="O140" s="156"/>
      <c r="P140" s="156"/>
      <c r="Q140" s="156"/>
      <c r="R140" s="156"/>
      <c r="S140" s="156"/>
      <c r="T140" s="157"/>
      <c r="AT140" s="151" t="s">
        <v>125</v>
      </c>
      <c r="AU140" s="151" t="s">
        <v>82</v>
      </c>
      <c r="AV140" s="12" t="s">
        <v>82</v>
      </c>
      <c r="AW140" s="12" t="s">
        <v>29</v>
      </c>
      <c r="AX140" s="12" t="s">
        <v>80</v>
      </c>
      <c r="AY140" s="151" t="s">
        <v>121</v>
      </c>
    </row>
    <row r="141" spans="1:65" s="2" customFormat="1" ht="24.2" customHeight="1">
      <c r="A141" s="30"/>
      <c r="B141" s="129"/>
      <c r="C141" s="171" t="s">
        <v>120</v>
      </c>
      <c r="D141" s="171" t="s">
        <v>136</v>
      </c>
      <c r="E141" s="172" t="s">
        <v>165</v>
      </c>
      <c r="F141" s="173" t="s">
        <v>166</v>
      </c>
      <c r="G141" s="174" t="s">
        <v>167</v>
      </c>
      <c r="H141" s="175">
        <v>20</v>
      </c>
      <c r="I141" s="176"/>
      <c r="J141" s="177">
        <f>ROUND(I141*H141,2)</f>
        <v>0</v>
      </c>
      <c r="K141" s="178"/>
      <c r="L141" s="31"/>
      <c r="M141" s="179" t="s">
        <v>1</v>
      </c>
      <c r="N141" s="180" t="s">
        <v>37</v>
      </c>
      <c r="O141" s="56"/>
      <c r="P141" s="141">
        <f>O141*H141</f>
        <v>0</v>
      </c>
      <c r="Q141" s="141">
        <v>0</v>
      </c>
      <c r="R141" s="141">
        <f>Q141*H141</f>
        <v>0</v>
      </c>
      <c r="S141" s="141">
        <v>0</v>
      </c>
      <c r="T141" s="142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43" t="s">
        <v>122</v>
      </c>
      <c r="AT141" s="143" t="s">
        <v>136</v>
      </c>
      <c r="AU141" s="143" t="s">
        <v>82</v>
      </c>
      <c r="AY141" s="15" t="s">
        <v>121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5" t="s">
        <v>80</v>
      </c>
      <c r="BK141" s="144">
        <f>ROUND(I141*H141,2)</f>
        <v>0</v>
      </c>
      <c r="BL141" s="15" t="s">
        <v>122</v>
      </c>
      <c r="BM141" s="143" t="s">
        <v>168</v>
      </c>
    </row>
    <row r="142" spans="1:65" s="2" customFormat="1" ht="97.5">
      <c r="A142" s="30"/>
      <c r="B142" s="31"/>
      <c r="C142" s="30"/>
      <c r="D142" s="145" t="s">
        <v>124</v>
      </c>
      <c r="E142" s="30"/>
      <c r="F142" s="146" t="s">
        <v>169</v>
      </c>
      <c r="G142" s="30"/>
      <c r="H142" s="30"/>
      <c r="I142" s="147"/>
      <c r="J142" s="30"/>
      <c r="K142" s="30"/>
      <c r="L142" s="31"/>
      <c r="M142" s="148"/>
      <c r="N142" s="149"/>
      <c r="O142" s="56"/>
      <c r="P142" s="56"/>
      <c r="Q142" s="56"/>
      <c r="R142" s="56"/>
      <c r="S142" s="56"/>
      <c r="T142" s="57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T142" s="15" t="s">
        <v>124</v>
      </c>
      <c r="AU142" s="15" t="s">
        <v>82</v>
      </c>
    </row>
    <row r="143" spans="1:65" s="2" customFormat="1" ht="24.2" customHeight="1">
      <c r="A143" s="30"/>
      <c r="B143" s="129"/>
      <c r="C143" s="171" t="s">
        <v>170</v>
      </c>
      <c r="D143" s="171" t="s">
        <v>136</v>
      </c>
      <c r="E143" s="172" t="s">
        <v>171</v>
      </c>
      <c r="F143" s="173" t="s">
        <v>172</v>
      </c>
      <c r="G143" s="174" t="s">
        <v>167</v>
      </c>
      <c r="H143" s="175">
        <v>24</v>
      </c>
      <c r="I143" s="176"/>
      <c r="J143" s="177">
        <f>ROUND(I143*H143,2)</f>
        <v>0</v>
      </c>
      <c r="K143" s="178"/>
      <c r="L143" s="31"/>
      <c r="M143" s="179" t="s">
        <v>1</v>
      </c>
      <c r="N143" s="180" t="s">
        <v>37</v>
      </c>
      <c r="O143" s="56"/>
      <c r="P143" s="141">
        <f>O143*H143</f>
        <v>0</v>
      </c>
      <c r="Q143" s="141">
        <v>0</v>
      </c>
      <c r="R143" s="141">
        <f>Q143*H143</f>
        <v>0</v>
      </c>
      <c r="S143" s="141">
        <v>0</v>
      </c>
      <c r="T143" s="142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43" t="s">
        <v>122</v>
      </c>
      <c r="AT143" s="143" t="s">
        <v>136</v>
      </c>
      <c r="AU143" s="143" t="s">
        <v>82</v>
      </c>
      <c r="AY143" s="15" t="s">
        <v>121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5" t="s">
        <v>80</v>
      </c>
      <c r="BK143" s="144">
        <f>ROUND(I143*H143,2)</f>
        <v>0</v>
      </c>
      <c r="BL143" s="15" t="s">
        <v>122</v>
      </c>
      <c r="BM143" s="143" t="s">
        <v>173</v>
      </c>
    </row>
    <row r="144" spans="1:65" s="2" customFormat="1" ht="97.5">
      <c r="A144" s="30"/>
      <c r="B144" s="31"/>
      <c r="C144" s="30"/>
      <c r="D144" s="145" t="s">
        <v>124</v>
      </c>
      <c r="E144" s="30"/>
      <c r="F144" s="146" t="s">
        <v>174</v>
      </c>
      <c r="G144" s="30"/>
      <c r="H144" s="30"/>
      <c r="I144" s="147"/>
      <c r="J144" s="30"/>
      <c r="K144" s="30"/>
      <c r="L144" s="31"/>
      <c r="M144" s="148"/>
      <c r="N144" s="149"/>
      <c r="O144" s="56"/>
      <c r="P144" s="56"/>
      <c r="Q144" s="56"/>
      <c r="R144" s="56"/>
      <c r="S144" s="56"/>
      <c r="T144" s="57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T144" s="15" t="s">
        <v>124</v>
      </c>
      <c r="AU144" s="15" t="s">
        <v>82</v>
      </c>
    </row>
    <row r="145" spans="1:65" s="12" customFormat="1">
      <c r="B145" s="150"/>
      <c r="D145" s="145" t="s">
        <v>125</v>
      </c>
      <c r="E145" s="151" t="s">
        <v>1</v>
      </c>
      <c r="F145" s="152" t="s">
        <v>175</v>
      </c>
      <c r="H145" s="153">
        <v>24</v>
      </c>
      <c r="I145" s="154"/>
      <c r="L145" s="150"/>
      <c r="M145" s="155"/>
      <c r="N145" s="156"/>
      <c r="O145" s="156"/>
      <c r="P145" s="156"/>
      <c r="Q145" s="156"/>
      <c r="R145" s="156"/>
      <c r="S145" s="156"/>
      <c r="T145" s="157"/>
      <c r="AT145" s="151" t="s">
        <v>125</v>
      </c>
      <c r="AU145" s="151" t="s">
        <v>82</v>
      </c>
      <c r="AV145" s="12" t="s">
        <v>82</v>
      </c>
      <c r="AW145" s="12" t="s">
        <v>29</v>
      </c>
      <c r="AX145" s="12" t="s">
        <v>80</v>
      </c>
      <c r="AY145" s="151" t="s">
        <v>121</v>
      </c>
    </row>
    <row r="146" spans="1:65" s="2" customFormat="1" ht="24.2" customHeight="1">
      <c r="A146" s="30"/>
      <c r="B146" s="129"/>
      <c r="C146" s="171" t="s">
        <v>176</v>
      </c>
      <c r="D146" s="171" t="s">
        <v>136</v>
      </c>
      <c r="E146" s="172" t="s">
        <v>177</v>
      </c>
      <c r="F146" s="173" t="s">
        <v>178</v>
      </c>
      <c r="G146" s="174" t="s">
        <v>167</v>
      </c>
      <c r="H146" s="175">
        <v>18</v>
      </c>
      <c r="I146" s="176"/>
      <c r="J146" s="177">
        <f>ROUND(I146*H146,2)</f>
        <v>0</v>
      </c>
      <c r="K146" s="178"/>
      <c r="L146" s="31"/>
      <c r="M146" s="179" t="s">
        <v>1</v>
      </c>
      <c r="N146" s="180" t="s">
        <v>37</v>
      </c>
      <c r="O146" s="56"/>
      <c r="P146" s="141">
        <f>O146*H146</f>
        <v>0</v>
      </c>
      <c r="Q146" s="141">
        <v>0</v>
      </c>
      <c r="R146" s="141">
        <f>Q146*H146</f>
        <v>0</v>
      </c>
      <c r="S146" s="141">
        <v>0</v>
      </c>
      <c r="T146" s="142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43" t="s">
        <v>122</v>
      </c>
      <c r="AT146" s="143" t="s">
        <v>136</v>
      </c>
      <c r="AU146" s="143" t="s">
        <v>82</v>
      </c>
      <c r="AY146" s="15" t="s">
        <v>121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5" t="s">
        <v>80</v>
      </c>
      <c r="BK146" s="144">
        <f>ROUND(I146*H146,2)</f>
        <v>0</v>
      </c>
      <c r="BL146" s="15" t="s">
        <v>122</v>
      </c>
      <c r="BM146" s="143" t="s">
        <v>179</v>
      </c>
    </row>
    <row r="147" spans="1:65" s="2" customFormat="1" ht="97.5">
      <c r="A147" s="30"/>
      <c r="B147" s="31"/>
      <c r="C147" s="30"/>
      <c r="D147" s="145" t="s">
        <v>124</v>
      </c>
      <c r="E147" s="30"/>
      <c r="F147" s="146" t="s">
        <v>180</v>
      </c>
      <c r="G147" s="30"/>
      <c r="H147" s="30"/>
      <c r="I147" s="147"/>
      <c r="J147" s="30"/>
      <c r="K147" s="30"/>
      <c r="L147" s="31"/>
      <c r="M147" s="148"/>
      <c r="N147" s="149"/>
      <c r="O147" s="56"/>
      <c r="P147" s="56"/>
      <c r="Q147" s="56"/>
      <c r="R147" s="56"/>
      <c r="S147" s="56"/>
      <c r="T147" s="57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T147" s="15" t="s">
        <v>124</v>
      </c>
      <c r="AU147" s="15" t="s">
        <v>82</v>
      </c>
    </row>
    <row r="148" spans="1:65" s="12" customFormat="1">
      <c r="B148" s="150"/>
      <c r="D148" s="145" t="s">
        <v>125</v>
      </c>
      <c r="E148" s="151" t="s">
        <v>1</v>
      </c>
      <c r="F148" s="152" t="s">
        <v>181</v>
      </c>
      <c r="H148" s="153">
        <v>18</v>
      </c>
      <c r="I148" s="154"/>
      <c r="L148" s="150"/>
      <c r="M148" s="155"/>
      <c r="N148" s="156"/>
      <c r="O148" s="156"/>
      <c r="P148" s="156"/>
      <c r="Q148" s="156"/>
      <c r="R148" s="156"/>
      <c r="S148" s="156"/>
      <c r="T148" s="157"/>
      <c r="AT148" s="151" t="s">
        <v>125</v>
      </c>
      <c r="AU148" s="151" t="s">
        <v>82</v>
      </c>
      <c r="AV148" s="12" t="s">
        <v>82</v>
      </c>
      <c r="AW148" s="12" t="s">
        <v>29</v>
      </c>
      <c r="AX148" s="12" t="s">
        <v>80</v>
      </c>
      <c r="AY148" s="151" t="s">
        <v>121</v>
      </c>
    </row>
    <row r="149" spans="1:65" s="2" customFormat="1" ht="24.2" customHeight="1">
      <c r="A149" s="30"/>
      <c r="B149" s="129"/>
      <c r="C149" s="171" t="s">
        <v>182</v>
      </c>
      <c r="D149" s="171" t="s">
        <v>136</v>
      </c>
      <c r="E149" s="172" t="s">
        <v>183</v>
      </c>
      <c r="F149" s="173" t="s">
        <v>184</v>
      </c>
      <c r="G149" s="174" t="s">
        <v>167</v>
      </c>
      <c r="H149" s="175">
        <v>6</v>
      </c>
      <c r="I149" s="176"/>
      <c r="J149" s="177">
        <f>ROUND(I149*H149,2)</f>
        <v>0</v>
      </c>
      <c r="K149" s="178"/>
      <c r="L149" s="31"/>
      <c r="M149" s="179" t="s">
        <v>1</v>
      </c>
      <c r="N149" s="180" t="s">
        <v>37</v>
      </c>
      <c r="O149" s="56"/>
      <c r="P149" s="141">
        <f>O149*H149</f>
        <v>0</v>
      </c>
      <c r="Q149" s="141">
        <v>0</v>
      </c>
      <c r="R149" s="141">
        <f>Q149*H149</f>
        <v>0</v>
      </c>
      <c r="S149" s="141">
        <v>0</v>
      </c>
      <c r="T149" s="142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43" t="s">
        <v>122</v>
      </c>
      <c r="AT149" s="143" t="s">
        <v>136</v>
      </c>
      <c r="AU149" s="143" t="s">
        <v>82</v>
      </c>
      <c r="AY149" s="15" t="s">
        <v>121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5" t="s">
        <v>80</v>
      </c>
      <c r="BK149" s="144">
        <f>ROUND(I149*H149,2)</f>
        <v>0</v>
      </c>
      <c r="BL149" s="15" t="s">
        <v>122</v>
      </c>
      <c r="BM149" s="143" t="s">
        <v>185</v>
      </c>
    </row>
    <row r="150" spans="1:65" s="2" customFormat="1" ht="97.5">
      <c r="A150" s="30"/>
      <c r="B150" s="31"/>
      <c r="C150" s="30"/>
      <c r="D150" s="145" t="s">
        <v>124</v>
      </c>
      <c r="E150" s="30"/>
      <c r="F150" s="146" t="s">
        <v>186</v>
      </c>
      <c r="G150" s="30"/>
      <c r="H150" s="30"/>
      <c r="I150" s="147"/>
      <c r="J150" s="30"/>
      <c r="K150" s="30"/>
      <c r="L150" s="31"/>
      <c r="M150" s="148"/>
      <c r="N150" s="149"/>
      <c r="O150" s="56"/>
      <c r="P150" s="56"/>
      <c r="Q150" s="56"/>
      <c r="R150" s="56"/>
      <c r="S150" s="56"/>
      <c r="T150" s="57"/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T150" s="15" t="s">
        <v>124</v>
      </c>
      <c r="AU150" s="15" t="s">
        <v>82</v>
      </c>
    </row>
    <row r="151" spans="1:65" s="2" customFormat="1" ht="24.2" customHeight="1">
      <c r="A151" s="30"/>
      <c r="B151" s="129"/>
      <c r="C151" s="171" t="s">
        <v>187</v>
      </c>
      <c r="D151" s="171" t="s">
        <v>136</v>
      </c>
      <c r="E151" s="172" t="s">
        <v>188</v>
      </c>
      <c r="F151" s="173" t="s">
        <v>189</v>
      </c>
      <c r="G151" s="174" t="s">
        <v>151</v>
      </c>
      <c r="H151" s="175">
        <v>0.01</v>
      </c>
      <c r="I151" s="176"/>
      <c r="J151" s="177">
        <f>ROUND(I151*H151,2)</f>
        <v>0</v>
      </c>
      <c r="K151" s="178"/>
      <c r="L151" s="31"/>
      <c r="M151" s="179" t="s">
        <v>1</v>
      </c>
      <c r="N151" s="180" t="s">
        <v>37</v>
      </c>
      <c r="O151" s="56"/>
      <c r="P151" s="141">
        <f>O151*H151</f>
        <v>0</v>
      </c>
      <c r="Q151" s="141">
        <v>0</v>
      </c>
      <c r="R151" s="141">
        <f>Q151*H151</f>
        <v>0</v>
      </c>
      <c r="S151" s="141">
        <v>0</v>
      </c>
      <c r="T151" s="142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43" t="s">
        <v>122</v>
      </c>
      <c r="AT151" s="143" t="s">
        <v>136</v>
      </c>
      <c r="AU151" s="143" t="s">
        <v>82</v>
      </c>
      <c r="AY151" s="15" t="s">
        <v>121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5" t="s">
        <v>80</v>
      </c>
      <c r="BK151" s="144">
        <f>ROUND(I151*H151,2)</f>
        <v>0</v>
      </c>
      <c r="BL151" s="15" t="s">
        <v>122</v>
      </c>
      <c r="BM151" s="143" t="s">
        <v>190</v>
      </c>
    </row>
    <row r="152" spans="1:65" s="2" customFormat="1" ht="48.75">
      <c r="A152" s="30"/>
      <c r="B152" s="31"/>
      <c r="C152" s="30"/>
      <c r="D152" s="145" t="s">
        <v>124</v>
      </c>
      <c r="E152" s="30"/>
      <c r="F152" s="146" t="s">
        <v>191</v>
      </c>
      <c r="G152" s="30"/>
      <c r="H152" s="30"/>
      <c r="I152" s="147"/>
      <c r="J152" s="30"/>
      <c r="K152" s="30"/>
      <c r="L152" s="31"/>
      <c r="M152" s="148"/>
      <c r="N152" s="149"/>
      <c r="O152" s="56"/>
      <c r="P152" s="56"/>
      <c r="Q152" s="56"/>
      <c r="R152" s="56"/>
      <c r="S152" s="56"/>
      <c r="T152" s="57"/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T152" s="15" t="s">
        <v>124</v>
      </c>
      <c r="AU152" s="15" t="s">
        <v>82</v>
      </c>
    </row>
    <row r="153" spans="1:65" s="2" customFormat="1" ht="24.2" customHeight="1">
      <c r="A153" s="30"/>
      <c r="B153" s="129"/>
      <c r="C153" s="171" t="s">
        <v>192</v>
      </c>
      <c r="D153" s="171" t="s">
        <v>136</v>
      </c>
      <c r="E153" s="172" t="s">
        <v>193</v>
      </c>
      <c r="F153" s="173" t="s">
        <v>194</v>
      </c>
      <c r="G153" s="174" t="s">
        <v>151</v>
      </c>
      <c r="H153" s="175">
        <v>0.247</v>
      </c>
      <c r="I153" s="176"/>
      <c r="J153" s="177">
        <f>ROUND(I153*H153,2)</f>
        <v>0</v>
      </c>
      <c r="K153" s="178"/>
      <c r="L153" s="31"/>
      <c r="M153" s="179" t="s">
        <v>1</v>
      </c>
      <c r="N153" s="180" t="s">
        <v>37</v>
      </c>
      <c r="O153" s="56"/>
      <c r="P153" s="141">
        <f>O153*H153</f>
        <v>0</v>
      </c>
      <c r="Q153" s="141">
        <v>0</v>
      </c>
      <c r="R153" s="141">
        <f>Q153*H153</f>
        <v>0</v>
      </c>
      <c r="S153" s="141">
        <v>0</v>
      </c>
      <c r="T153" s="142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43" t="s">
        <v>122</v>
      </c>
      <c r="AT153" s="143" t="s">
        <v>136</v>
      </c>
      <c r="AU153" s="143" t="s">
        <v>82</v>
      </c>
      <c r="AY153" s="15" t="s">
        <v>121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5" t="s">
        <v>80</v>
      </c>
      <c r="BK153" s="144">
        <f>ROUND(I153*H153,2)</f>
        <v>0</v>
      </c>
      <c r="BL153" s="15" t="s">
        <v>122</v>
      </c>
      <c r="BM153" s="143" t="s">
        <v>195</v>
      </c>
    </row>
    <row r="154" spans="1:65" s="2" customFormat="1" ht="48.75">
      <c r="A154" s="30"/>
      <c r="B154" s="31"/>
      <c r="C154" s="30"/>
      <c r="D154" s="145" t="s">
        <v>124</v>
      </c>
      <c r="E154" s="30"/>
      <c r="F154" s="146" t="s">
        <v>196</v>
      </c>
      <c r="G154" s="30"/>
      <c r="H154" s="30"/>
      <c r="I154" s="147"/>
      <c r="J154" s="30"/>
      <c r="K154" s="30"/>
      <c r="L154" s="31"/>
      <c r="M154" s="148"/>
      <c r="N154" s="149"/>
      <c r="O154" s="56"/>
      <c r="P154" s="56"/>
      <c r="Q154" s="56"/>
      <c r="R154" s="56"/>
      <c r="S154" s="56"/>
      <c r="T154" s="57"/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T154" s="15" t="s">
        <v>124</v>
      </c>
      <c r="AU154" s="15" t="s">
        <v>82</v>
      </c>
    </row>
    <row r="155" spans="1:65" s="12" customFormat="1">
      <c r="B155" s="150"/>
      <c r="D155" s="145" t="s">
        <v>125</v>
      </c>
      <c r="E155" s="151" t="s">
        <v>1</v>
      </c>
      <c r="F155" s="152" t="s">
        <v>197</v>
      </c>
      <c r="H155" s="153">
        <v>0.247</v>
      </c>
      <c r="I155" s="154"/>
      <c r="L155" s="150"/>
      <c r="M155" s="155"/>
      <c r="N155" s="156"/>
      <c r="O155" s="156"/>
      <c r="P155" s="156"/>
      <c r="Q155" s="156"/>
      <c r="R155" s="156"/>
      <c r="S155" s="156"/>
      <c r="T155" s="157"/>
      <c r="AT155" s="151" t="s">
        <v>125</v>
      </c>
      <c r="AU155" s="151" t="s">
        <v>82</v>
      </c>
      <c r="AV155" s="12" t="s">
        <v>82</v>
      </c>
      <c r="AW155" s="12" t="s">
        <v>29</v>
      </c>
      <c r="AX155" s="12" t="s">
        <v>80</v>
      </c>
      <c r="AY155" s="151" t="s">
        <v>121</v>
      </c>
    </row>
    <row r="156" spans="1:65" s="2" customFormat="1" ht="24.2" customHeight="1">
      <c r="A156" s="30"/>
      <c r="B156" s="129"/>
      <c r="C156" s="171" t="s">
        <v>198</v>
      </c>
      <c r="D156" s="171" t="s">
        <v>136</v>
      </c>
      <c r="E156" s="172" t="s">
        <v>199</v>
      </c>
      <c r="F156" s="173" t="s">
        <v>200</v>
      </c>
      <c r="G156" s="174" t="s">
        <v>151</v>
      </c>
      <c r="H156" s="175">
        <v>0.1</v>
      </c>
      <c r="I156" s="176"/>
      <c r="J156" s="177">
        <f>ROUND(I156*H156,2)</f>
        <v>0</v>
      </c>
      <c r="K156" s="178"/>
      <c r="L156" s="31"/>
      <c r="M156" s="179" t="s">
        <v>1</v>
      </c>
      <c r="N156" s="180" t="s">
        <v>37</v>
      </c>
      <c r="O156" s="56"/>
      <c r="P156" s="141">
        <f>O156*H156</f>
        <v>0</v>
      </c>
      <c r="Q156" s="141">
        <v>0</v>
      </c>
      <c r="R156" s="141">
        <f>Q156*H156</f>
        <v>0</v>
      </c>
      <c r="S156" s="141">
        <v>0</v>
      </c>
      <c r="T156" s="142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43" t="s">
        <v>122</v>
      </c>
      <c r="AT156" s="143" t="s">
        <v>136</v>
      </c>
      <c r="AU156" s="143" t="s">
        <v>82</v>
      </c>
      <c r="AY156" s="15" t="s">
        <v>121</v>
      </c>
      <c r="BE156" s="144">
        <f>IF(N156="základní",J156,0)</f>
        <v>0</v>
      </c>
      <c r="BF156" s="144">
        <f>IF(N156="snížená",J156,0)</f>
        <v>0</v>
      </c>
      <c r="BG156" s="144">
        <f>IF(N156="zákl. přenesená",J156,0)</f>
        <v>0</v>
      </c>
      <c r="BH156" s="144">
        <f>IF(N156="sníž. přenesená",J156,0)</f>
        <v>0</v>
      </c>
      <c r="BI156" s="144">
        <f>IF(N156="nulová",J156,0)</f>
        <v>0</v>
      </c>
      <c r="BJ156" s="15" t="s">
        <v>80</v>
      </c>
      <c r="BK156" s="144">
        <f>ROUND(I156*H156,2)</f>
        <v>0</v>
      </c>
      <c r="BL156" s="15" t="s">
        <v>122</v>
      </c>
      <c r="BM156" s="143" t="s">
        <v>201</v>
      </c>
    </row>
    <row r="157" spans="1:65" s="2" customFormat="1" ht="58.5">
      <c r="A157" s="30"/>
      <c r="B157" s="31"/>
      <c r="C157" s="30"/>
      <c r="D157" s="145" t="s">
        <v>124</v>
      </c>
      <c r="E157" s="30"/>
      <c r="F157" s="146" t="s">
        <v>202</v>
      </c>
      <c r="G157" s="30"/>
      <c r="H157" s="30"/>
      <c r="I157" s="147"/>
      <c r="J157" s="30"/>
      <c r="K157" s="30"/>
      <c r="L157" s="31"/>
      <c r="M157" s="148"/>
      <c r="N157" s="149"/>
      <c r="O157" s="56"/>
      <c r="P157" s="56"/>
      <c r="Q157" s="56"/>
      <c r="R157" s="56"/>
      <c r="S157" s="56"/>
      <c r="T157" s="57"/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T157" s="15" t="s">
        <v>124</v>
      </c>
      <c r="AU157" s="15" t="s">
        <v>82</v>
      </c>
    </row>
    <row r="158" spans="1:65" s="2" customFormat="1" ht="24.2" customHeight="1">
      <c r="A158" s="30"/>
      <c r="B158" s="129"/>
      <c r="C158" s="171" t="s">
        <v>8</v>
      </c>
      <c r="D158" s="171" t="s">
        <v>136</v>
      </c>
      <c r="E158" s="172" t="s">
        <v>203</v>
      </c>
      <c r="F158" s="173" t="s">
        <v>204</v>
      </c>
      <c r="G158" s="174" t="s">
        <v>151</v>
      </c>
      <c r="H158" s="175">
        <v>0.25700000000000001</v>
      </c>
      <c r="I158" s="176"/>
      <c r="J158" s="177">
        <f>ROUND(I158*H158,2)</f>
        <v>0</v>
      </c>
      <c r="K158" s="178"/>
      <c r="L158" s="31"/>
      <c r="M158" s="179" t="s">
        <v>1</v>
      </c>
      <c r="N158" s="180" t="s">
        <v>37</v>
      </c>
      <c r="O158" s="56"/>
      <c r="P158" s="141">
        <f>O158*H158</f>
        <v>0</v>
      </c>
      <c r="Q158" s="141">
        <v>0</v>
      </c>
      <c r="R158" s="141">
        <f>Q158*H158</f>
        <v>0</v>
      </c>
      <c r="S158" s="141">
        <v>0</v>
      </c>
      <c r="T158" s="142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43" t="s">
        <v>122</v>
      </c>
      <c r="AT158" s="143" t="s">
        <v>136</v>
      </c>
      <c r="AU158" s="143" t="s">
        <v>82</v>
      </c>
      <c r="AY158" s="15" t="s">
        <v>121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5" t="s">
        <v>80</v>
      </c>
      <c r="BK158" s="144">
        <f>ROUND(I158*H158,2)</f>
        <v>0</v>
      </c>
      <c r="BL158" s="15" t="s">
        <v>122</v>
      </c>
      <c r="BM158" s="143" t="s">
        <v>205</v>
      </c>
    </row>
    <row r="159" spans="1:65" s="2" customFormat="1" ht="58.5">
      <c r="A159" s="30"/>
      <c r="B159" s="31"/>
      <c r="C159" s="30"/>
      <c r="D159" s="145" t="s">
        <v>124</v>
      </c>
      <c r="E159" s="30"/>
      <c r="F159" s="146" t="s">
        <v>206</v>
      </c>
      <c r="G159" s="30"/>
      <c r="H159" s="30"/>
      <c r="I159" s="147"/>
      <c r="J159" s="30"/>
      <c r="K159" s="30"/>
      <c r="L159" s="31"/>
      <c r="M159" s="148"/>
      <c r="N159" s="149"/>
      <c r="O159" s="56"/>
      <c r="P159" s="56"/>
      <c r="Q159" s="56"/>
      <c r="R159" s="56"/>
      <c r="S159" s="56"/>
      <c r="T159" s="57"/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T159" s="15" t="s">
        <v>124</v>
      </c>
      <c r="AU159" s="15" t="s">
        <v>82</v>
      </c>
    </row>
    <row r="160" spans="1:65" s="2" customFormat="1" ht="24.2" customHeight="1">
      <c r="A160" s="30"/>
      <c r="B160" s="129"/>
      <c r="C160" s="171" t="s">
        <v>207</v>
      </c>
      <c r="D160" s="171" t="s">
        <v>136</v>
      </c>
      <c r="E160" s="172" t="s">
        <v>208</v>
      </c>
      <c r="F160" s="173" t="s">
        <v>209</v>
      </c>
      <c r="G160" s="174" t="s">
        <v>167</v>
      </c>
      <c r="H160" s="175">
        <v>5</v>
      </c>
      <c r="I160" s="176"/>
      <c r="J160" s="177">
        <f>ROUND(I160*H160,2)</f>
        <v>0</v>
      </c>
      <c r="K160" s="178"/>
      <c r="L160" s="31"/>
      <c r="M160" s="179" t="s">
        <v>1</v>
      </c>
      <c r="N160" s="180" t="s">
        <v>37</v>
      </c>
      <c r="O160" s="56"/>
      <c r="P160" s="141">
        <f>O160*H160</f>
        <v>0</v>
      </c>
      <c r="Q160" s="141">
        <v>0</v>
      </c>
      <c r="R160" s="141">
        <f>Q160*H160</f>
        <v>0</v>
      </c>
      <c r="S160" s="141">
        <v>0</v>
      </c>
      <c r="T160" s="142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43" t="s">
        <v>122</v>
      </c>
      <c r="AT160" s="143" t="s">
        <v>136</v>
      </c>
      <c r="AU160" s="143" t="s">
        <v>82</v>
      </c>
      <c r="AY160" s="15" t="s">
        <v>121</v>
      </c>
      <c r="BE160" s="144">
        <f>IF(N160="základní",J160,0)</f>
        <v>0</v>
      </c>
      <c r="BF160" s="144">
        <f>IF(N160="snížená",J160,0)</f>
        <v>0</v>
      </c>
      <c r="BG160" s="144">
        <f>IF(N160="zákl. přenesená",J160,0)</f>
        <v>0</v>
      </c>
      <c r="BH160" s="144">
        <f>IF(N160="sníž. přenesená",J160,0)</f>
        <v>0</v>
      </c>
      <c r="BI160" s="144">
        <f>IF(N160="nulová",J160,0)</f>
        <v>0</v>
      </c>
      <c r="BJ160" s="15" t="s">
        <v>80</v>
      </c>
      <c r="BK160" s="144">
        <f>ROUND(I160*H160,2)</f>
        <v>0</v>
      </c>
      <c r="BL160" s="15" t="s">
        <v>122</v>
      </c>
      <c r="BM160" s="143" t="s">
        <v>210</v>
      </c>
    </row>
    <row r="161" spans="1:65" s="2" customFormat="1" ht="39">
      <c r="A161" s="30"/>
      <c r="B161" s="31"/>
      <c r="C161" s="30"/>
      <c r="D161" s="145" t="s">
        <v>124</v>
      </c>
      <c r="E161" s="30"/>
      <c r="F161" s="146" t="s">
        <v>211</v>
      </c>
      <c r="G161" s="30"/>
      <c r="H161" s="30"/>
      <c r="I161" s="147"/>
      <c r="J161" s="30"/>
      <c r="K161" s="30"/>
      <c r="L161" s="31"/>
      <c r="M161" s="148"/>
      <c r="N161" s="149"/>
      <c r="O161" s="56"/>
      <c r="P161" s="56"/>
      <c r="Q161" s="56"/>
      <c r="R161" s="56"/>
      <c r="S161" s="56"/>
      <c r="T161" s="57"/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T161" s="15" t="s">
        <v>124</v>
      </c>
      <c r="AU161" s="15" t="s">
        <v>82</v>
      </c>
    </row>
    <row r="162" spans="1:65" s="2" customFormat="1" ht="24.2" customHeight="1">
      <c r="A162" s="30"/>
      <c r="B162" s="129"/>
      <c r="C162" s="171" t="s">
        <v>212</v>
      </c>
      <c r="D162" s="171" t="s">
        <v>136</v>
      </c>
      <c r="E162" s="172" t="s">
        <v>213</v>
      </c>
      <c r="F162" s="173" t="s">
        <v>214</v>
      </c>
      <c r="G162" s="174" t="s">
        <v>215</v>
      </c>
      <c r="H162" s="175">
        <v>2</v>
      </c>
      <c r="I162" s="176"/>
      <c r="J162" s="177">
        <f>ROUND(I162*H162,2)</f>
        <v>0</v>
      </c>
      <c r="K162" s="178"/>
      <c r="L162" s="31"/>
      <c r="M162" s="179" t="s">
        <v>1</v>
      </c>
      <c r="N162" s="180" t="s">
        <v>37</v>
      </c>
      <c r="O162" s="56"/>
      <c r="P162" s="141">
        <f>O162*H162</f>
        <v>0</v>
      </c>
      <c r="Q162" s="141">
        <v>0</v>
      </c>
      <c r="R162" s="141">
        <f>Q162*H162</f>
        <v>0</v>
      </c>
      <c r="S162" s="141">
        <v>0</v>
      </c>
      <c r="T162" s="142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43" t="s">
        <v>122</v>
      </c>
      <c r="AT162" s="143" t="s">
        <v>136</v>
      </c>
      <c r="AU162" s="143" t="s">
        <v>82</v>
      </c>
      <c r="AY162" s="15" t="s">
        <v>121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5" t="s">
        <v>80</v>
      </c>
      <c r="BK162" s="144">
        <f>ROUND(I162*H162,2)</f>
        <v>0</v>
      </c>
      <c r="BL162" s="15" t="s">
        <v>122</v>
      </c>
      <c r="BM162" s="143" t="s">
        <v>216</v>
      </c>
    </row>
    <row r="163" spans="1:65" s="2" customFormat="1" ht="29.25">
      <c r="A163" s="30"/>
      <c r="B163" s="31"/>
      <c r="C163" s="30"/>
      <c r="D163" s="145" t="s">
        <v>124</v>
      </c>
      <c r="E163" s="30"/>
      <c r="F163" s="146" t="s">
        <v>217</v>
      </c>
      <c r="G163" s="30"/>
      <c r="H163" s="30"/>
      <c r="I163" s="147"/>
      <c r="J163" s="30"/>
      <c r="K163" s="30"/>
      <c r="L163" s="31"/>
      <c r="M163" s="148"/>
      <c r="N163" s="149"/>
      <c r="O163" s="56"/>
      <c r="P163" s="56"/>
      <c r="Q163" s="56"/>
      <c r="R163" s="56"/>
      <c r="S163" s="56"/>
      <c r="T163" s="57"/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T163" s="15" t="s">
        <v>124</v>
      </c>
      <c r="AU163" s="15" t="s">
        <v>82</v>
      </c>
    </row>
    <row r="164" spans="1:65" s="2" customFormat="1" ht="14.45" customHeight="1">
      <c r="A164" s="30"/>
      <c r="B164" s="129"/>
      <c r="C164" s="171" t="s">
        <v>218</v>
      </c>
      <c r="D164" s="171" t="s">
        <v>136</v>
      </c>
      <c r="E164" s="172" t="s">
        <v>219</v>
      </c>
      <c r="F164" s="173" t="s">
        <v>220</v>
      </c>
      <c r="G164" s="174" t="s">
        <v>167</v>
      </c>
      <c r="H164" s="175">
        <v>1</v>
      </c>
      <c r="I164" s="176"/>
      <c r="J164" s="177">
        <f>ROUND(I164*H164,2)</f>
        <v>0</v>
      </c>
      <c r="K164" s="178"/>
      <c r="L164" s="31"/>
      <c r="M164" s="179" t="s">
        <v>1</v>
      </c>
      <c r="N164" s="180" t="s">
        <v>37</v>
      </c>
      <c r="O164" s="56"/>
      <c r="P164" s="141">
        <f>O164*H164</f>
        <v>0</v>
      </c>
      <c r="Q164" s="141">
        <v>0</v>
      </c>
      <c r="R164" s="141">
        <f>Q164*H164</f>
        <v>0</v>
      </c>
      <c r="S164" s="141">
        <v>0</v>
      </c>
      <c r="T164" s="142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43" t="s">
        <v>122</v>
      </c>
      <c r="AT164" s="143" t="s">
        <v>136</v>
      </c>
      <c r="AU164" s="143" t="s">
        <v>82</v>
      </c>
      <c r="AY164" s="15" t="s">
        <v>121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5" t="s">
        <v>80</v>
      </c>
      <c r="BK164" s="144">
        <f>ROUND(I164*H164,2)</f>
        <v>0</v>
      </c>
      <c r="BL164" s="15" t="s">
        <v>122</v>
      </c>
      <c r="BM164" s="143" t="s">
        <v>221</v>
      </c>
    </row>
    <row r="165" spans="1:65" s="2" customFormat="1" ht="29.25">
      <c r="A165" s="30"/>
      <c r="B165" s="31"/>
      <c r="C165" s="30"/>
      <c r="D165" s="145" t="s">
        <v>124</v>
      </c>
      <c r="E165" s="30"/>
      <c r="F165" s="146" t="s">
        <v>222</v>
      </c>
      <c r="G165" s="30"/>
      <c r="H165" s="30"/>
      <c r="I165" s="147"/>
      <c r="J165" s="30"/>
      <c r="K165" s="30"/>
      <c r="L165" s="31"/>
      <c r="M165" s="148"/>
      <c r="N165" s="149"/>
      <c r="O165" s="56"/>
      <c r="P165" s="56"/>
      <c r="Q165" s="56"/>
      <c r="R165" s="56"/>
      <c r="S165" s="56"/>
      <c r="T165" s="57"/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T165" s="15" t="s">
        <v>124</v>
      </c>
      <c r="AU165" s="15" t="s">
        <v>82</v>
      </c>
    </row>
    <row r="166" spans="1:65" s="2" customFormat="1" ht="14.45" customHeight="1">
      <c r="A166" s="30"/>
      <c r="B166" s="129"/>
      <c r="C166" s="171" t="s">
        <v>223</v>
      </c>
      <c r="D166" s="171" t="s">
        <v>136</v>
      </c>
      <c r="E166" s="172" t="s">
        <v>224</v>
      </c>
      <c r="F166" s="173" t="s">
        <v>225</v>
      </c>
      <c r="G166" s="174" t="s">
        <v>167</v>
      </c>
      <c r="H166" s="175">
        <v>1</v>
      </c>
      <c r="I166" s="176"/>
      <c r="J166" s="177">
        <f>ROUND(I166*H166,2)</f>
        <v>0</v>
      </c>
      <c r="K166" s="178"/>
      <c r="L166" s="31"/>
      <c r="M166" s="179" t="s">
        <v>1</v>
      </c>
      <c r="N166" s="180" t="s">
        <v>37</v>
      </c>
      <c r="O166" s="56"/>
      <c r="P166" s="141">
        <f>O166*H166</f>
        <v>0</v>
      </c>
      <c r="Q166" s="141">
        <v>0</v>
      </c>
      <c r="R166" s="141">
        <f>Q166*H166</f>
        <v>0</v>
      </c>
      <c r="S166" s="141">
        <v>0</v>
      </c>
      <c r="T166" s="142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43" t="s">
        <v>122</v>
      </c>
      <c r="AT166" s="143" t="s">
        <v>136</v>
      </c>
      <c r="AU166" s="143" t="s">
        <v>82</v>
      </c>
      <c r="AY166" s="15" t="s">
        <v>121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5" t="s">
        <v>80</v>
      </c>
      <c r="BK166" s="144">
        <f>ROUND(I166*H166,2)</f>
        <v>0</v>
      </c>
      <c r="BL166" s="15" t="s">
        <v>122</v>
      </c>
      <c r="BM166" s="143" t="s">
        <v>226</v>
      </c>
    </row>
    <row r="167" spans="1:65" s="2" customFormat="1" ht="29.25">
      <c r="A167" s="30"/>
      <c r="B167" s="31"/>
      <c r="C167" s="30"/>
      <c r="D167" s="145" t="s">
        <v>124</v>
      </c>
      <c r="E167" s="30"/>
      <c r="F167" s="146" t="s">
        <v>227</v>
      </c>
      <c r="G167" s="30"/>
      <c r="H167" s="30"/>
      <c r="I167" s="147"/>
      <c r="J167" s="30"/>
      <c r="K167" s="30"/>
      <c r="L167" s="31"/>
      <c r="M167" s="148"/>
      <c r="N167" s="149"/>
      <c r="O167" s="56"/>
      <c r="P167" s="56"/>
      <c r="Q167" s="56"/>
      <c r="R167" s="56"/>
      <c r="S167" s="56"/>
      <c r="T167" s="57"/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T167" s="15" t="s">
        <v>124</v>
      </c>
      <c r="AU167" s="15" t="s">
        <v>82</v>
      </c>
    </row>
    <row r="168" spans="1:65" s="2" customFormat="1" ht="14.45" customHeight="1">
      <c r="A168" s="30"/>
      <c r="B168" s="129"/>
      <c r="C168" s="171" t="s">
        <v>228</v>
      </c>
      <c r="D168" s="171" t="s">
        <v>136</v>
      </c>
      <c r="E168" s="172" t="s">
        <v>229</v>
      </c>
      <c r="F168" s="173" t="s">
        <v>230</v>
      </c>
      <c r="G168" s="174" t="s">
        <v>145</v>
      </c>
      <c r="H168" s="175">
        <v>1</v>
      </c>
      <c r="I168" s="176"/>
      <c r="J168" s="177">
        <f>ROUND(I168*H168,2)</f>
        <v>0</v>
      </c>
      <c r="K168" s="178"/>
      <c r="L168" s="31"/>
      <c r="M168" s="179" t="s">
        <v>1</v>
      </c>
      <c r="N168" s="180" t="s">
        <v>37</v>
      </c>
      <c r="O168" s="56"/>
      <c r="P168" s="141">
        <f>O168*H168</f>
        <v>0</v>
      </c>
      <c r="Q168" s="141">
        <v>0</v>
      </c>
      <c r="R168" s="141">
        <f>Q168*H168</f>
        <v>0</v>
      </c>
      <c r="S168" s="141">
        <v>0</v>
      </c>
      <c r="T168" s="142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43" t="s">
        <v>122</v>
      </c>
      <c r="AT168" s="143" t="s">
        <v>136</v>
      </c>
      <c r="AU168" s="143" t="s">
        <v>82</v>
      </c>
      <c r="AY168" s="15" t="s">
        <v>121</v>
      </c>
      <c r="BE168" s="144">
        <f>IF(N168="základní",J168,0)</f>
        <v>0</v>
      </c>
      <c r="BF168" s="144">
        <f>IF(N168="snížená",J168,0)</f>
        <v>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15" t="s">
        <v>80</v>
      </c>
      <c r="BK168" s="144">
        <f>ROUND(I168*H168,2)</f>
        <v>0</v>
      </c>
      <c r="BL168" s="15" t="s">
        <v>122</v>
      </c>
      <c r="BM168" s="143" t="s">
        <v>231</v>
      </c>
    </row>
    <row r="169" spans="1:65" s="2" customFormat="1" ht="29.25">
      <c r="A169" s="30"/>
      <c r="B169" s="31"/>
      <c r="C169" s="30"/>
      <c r="D169" s="145" t="s">
        <v>124</v>
      </c>
      <c r="E169" s="30"/>
      <c r="F169" s="146" t="s">
        <v>232</v>
      </c>
      <c r="G169" s="30"/>
      <c r="H169" s="30"/>
      <c r="I169" s="147"/>
      <c r="J169" s="30"/>
      <c r="K169" s="30"/>
      <c r="L169" s="31"/>
      <c r="M169" s="148"/>
      <c r="N169" s="149"/>
      <c r="O169" s="56"/>
      <c r="P169" s="56"/>
      <c r="Q169" s="56"/>
      <c r="R169" s="56"/>
      <c r="S169" s="56"/>
      <c r="T169" s="57"/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T169" s="15" t="s">
        <v>124</v>
      </c>
      <c r="AU169" s="15" t="s">
        <v>82</v>
      </c>
    </row>
    <row r="170" spans="1:65" s="2" customFormat="1" ht="14.45" customHeight="1">
      <c r="A170" s="30"/>
      <c r="B170" s="129"/>
      <c r="C170" s="130" t="s">
        <v>7</v>
      </c>
      <c r="D170" s="130" t="s">
        <v>116</v>
      </c>
      <c r="E170" s="131" t="s">
        <v>233</v>
      </c>
      <c r="F170" s="132" t="s">
        <v>234</v>
      </c>
      <c r="G170" s="133" t="s">
        <v>145</v>
      </c>
      <c r="H170" s="134">
        <v>1</v>
      </c>
      <c r="I170" s="135"/>
      <c r="J170" s="136">
        <f>ROUND(I170*H170,2)</f>
        <v>0</v>
      </c>
      <c r="K170" s="137"/>
      <c r="L170" s="138"/>
      <c r="M170" s="139" t="s">
        <v>1</v>
      </c>
      <c r="N170" s="140" t="s">
        <v>37</v>
      </c>
      <c r="O170" s="56"/>
      <c r="P170" s="141">
        <f>O170*H170</f>
        <v>0</v>
      </c>
      <c r="Q170" s="141">
        <v>2.4289999999999998</v>
      </c>
      <c r="R170" s="141">
        <f>Q170*H170</f>
        <v>2.4289999999999998</v>
      </c>
      <c r="S170" s="141">
        <v>0</v>
      </c>
      <c r="T170" s="142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43" t="s">
        <v>120</v>
      </c>
      <c r="AT170" s="143" t="s">
        <v>116</v>
      </c>
      <c r="AU170" s="143" t="s">
        <v>82</v>
      </c>
      <c r="AY170" s="15" t="s">
        <v>121</v>
      </c>
      <c r="BE170" s="144">
        <f>IF(N170="základní",J170,0)</f>
        <v>0</v>
      </c>
      <c r="BF170" s="144">
        <f>IF(N170="snížená",J170,0)</f>
        <v>0</v>
      </c>
      <c r="BG170" s="144">
        <f>IF(N170="zákl. přenesená",J170,0)</f>
        <v>0</v>
      </c>
      <c r="BH170" s="144">
        <f>IF(N170="sníž. přenesená",J170,0)</f>
        <v>0</v>
      </c>
      <c r="BI170" s="144">
        <f>IF(N170="nulová",J170,0)</f>
        <v>0</v>
      </c>
      <c r="BJ170" s="15" t="s">
        <v>80</v>
      </c>
      <c r="BK170" s="144">
        <f>ROUND(I170*H170,2)</f>
        <v>0</v>
      </c>
      <c r="BL170" s="15" t="s">
        <v>122</v>
      </c>
      <c r="BM170" s="143" t="s">
        <v>235</v>
      </c>
    </row>
    <row r="171" spans="1:65" s="2" customFormat="1">
      <c r="A171" s="30"/>
      <c r="B171" s="31"/>
      <c r="C171" s="30"/>
      <c r="D171" s="145" t="s">
        <v>124</v>
      </c>
      <c r="E171" s="30"/>
      <c r="F171" s="146" t="s">
        <v>234</v>
      </c>
      <c r="G171" s="30"/>
      <c r="H171" s="30"/>
      <c r="I171" s="147"/>
      <c r="J171" s="30"/>
      <c r="K171" s="30"/>
      <c r="L171" s="31"/>
      <c r="M171" s="148"/>
      <c r="N171" s="149"/>
      <c r="O171" s="56"/>
      <c r="P171" s="56"/>
      <c r="Q171" s="56"/>
      <c r="R171" s="56"/>
      <c r="S171" s="56"/>
      <c r="T171" s="57"/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T171" s="15" t="s">
        <v>124</v>
      </c>
      <c r="AU171" s="15" t="s">
        <v>82</v>
      </c>
    </row>
    <row r="172" spans="1:65" s="2" customFormat="1" ht="14.45" customHeight="1">
      <c r="A172" s="30"/>
      <c r="B172" s="129"/>
      <c r="C172" s="130" t="s">
        <v>236</v>
      </c>
      <c r="D172" s="130" t="s">
        <v>116</v>
      </c>
      <c r="E172" s="131" t="s">
        <v>237</v>
      </c>
      <c r="F172" s="132" t="s">
        <v>238</v>
      </c>
      <c r="G172" s="133" t="s">
        <v>167</v>
      </c>
      <c r="H172" s="134">
        <v>5</v>
      </c>
      <c r="I172" s="135"/>
      <c r="J172" s="136">
        <f>ROUND(I172*H172,2)</f>
        <v>0</v>
      </c>
      <c r="K172" s="137"/>
      <c r="L172" s="138"/>
      <c r="M172" s="139" t="s">
        <v>1</v>
      </c>
      <c r="N172" s="140" t="s">
        <v>37</v>
      </c>
      <c r="O172" s="56"/>
      <c r="P172" s="141">
        <f>O172*H172</f>
        <v>0</v>
      </c>
      <c r="Q172" s="141">
        <v>0</v>
      </c>
      <c r="R172" s="141">
        <f>Q172*H172</f>
        <v>0</v>
      </c>
      <c r="S172" s="141">
        <v>0</v>
      </c>
      <c r="T172" s="142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43" t="s">
        <v>120</v>
      </c>
      <c r="AT172" s="143" t="s">
        <v>116</v>
      </c>
      <c r="AU172" s="143" t="s">
        <v>82</v>
      </c>
      <c r="AY172" s="15" t="s">
        <v>121</v>
      </c>
      <c r="BE172" s="144">
        <f>IF(N172="základní",J172,0)</f>
        <v>0</v>
      </c>
      <c r="BF172" s="144">
        <f>IF(N172="snížená",J172,0)</f>
        <v>0</v>
      </c>
      <c r="BG172" s="144">
        <f>IF(N172="zákl. přenesená",J172,0)</f>
        <v>0</v>
      </c>
      <c r="BH172" s="144">
        <f>IF(N172="sníž. přenesená",J172,0)</f>
        <v>0</v>
      </c>
      <c r="BI172" s="144">
        <f>IF(N172="nulová",J172,0)</f>
        <v>0</v>
      </c>
      <c r="BJ172" s="15" t="s">
        <v>80</v>
      </c>
      <c r="BK172" s="144">
        <f>ROUND(I172*H172,2)</f>
        <v>0</v>
      </c>
      <c r="BL172" s="15" t="s">
        <v>122</v>
      </c>
      <c r="BM172" s="143" t="s">
        <v>239</v>
      </c>
    </row>
    <row r="173" spans="1:65" s="2" customFormat="1">
      <c r="A173" s="30"/>
      <c r="B173" s="31"/>
      <c r="C173" s="30"/>
      <c r="D173" s="145" t="s">
        <v>124</v>
      </c>
      <c r="E173" s="30"/>
      <c r="F173" s="146" t="s">
        <v>238</v>
      </c>
      <c r="G173" s="30"/>
      <c r="H173" s="30"/>
      <c r="I173" s="147"/>
      <c r="J173" s="30"/>
      <c r="K173" s="30"/>
      <c r="L173" s="31"/>
      <c r="M173" s="148"/>
      <c r="N173" s="149"/>
      <c r="O173" s="56"/>
      <c r="P173" s="56"/>
      <c r="Q173" s="56"/>
      <c r="R173" s="56"/>
      <c r="S173" s="56"/>
      <c r="T173" s="57"/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T173" s="15" t="s">
        <v>124</v>
      </c>
      <c r="AU173" s="15" t="s">
        <v>82</v>
      </c>
    </row>
    <row r="174" spans="1:65" s="2" customFormat="1" ht="14.45" customHeight="1">
      <c r="A174" s="30"/>
      <c r="B174" s="129"/>
      <c r="C174" s="130" t="s">
        <v>240</v>
      </c>
      <c r="D174" s="130" t="s">
        <v>116</v>
      </c>
      <c r="E174" s="131" t="s">
        <v>241</v>
      </c>
      <c r="F174" s="132" t="s">
        <v>242</v>
      </c>
      <c r="G174" s="133" t="s">
        <v>167</v>
      </c>
      <c r="H174" s="134">
        <v>5</v>
      </c>
      <c r="I174" s="135"/>
      <c r="J174" s="136">
        <f>ROUND(I174*H174,2)</f>
        <v>0</v>
      </c>
      <c r="K174" s="137"/>
      <c r="L174" s="138"/>
      <c r="M174" s="139" t="s">
        <v>1</v>
      </c>
      <c r="N174" s="140" t="s">
        <v>37</v>
      </c>
      <c r="O174" s="56"/>
      <c r="P174" s="141">
        <f>O174*H174</f>
        <v>0</v>
      </c>
      <c r="Q174" s="141">
        <v>0.17</v>
      </c>
      <c r="R174" s="141">
        <f>Q174*H174</f>
        <v>0.85000000000000009</v>
      </c>
      <c r="S174" s="141">
        <v>0</v>
      </c>
      <c r="T174" s="142">
        <f>S174*H174</f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43" t="s">
        <v>120</v>
      </c>
      <c r="AT174" s="143" t="s">
        <v>116</v>
      </c>
      <c r="AU174" s="143" t="s">
        <v>82</v>
      </c>
      <c r="AY174" s="15" t="s">
        <v>121</v>
      </c>
      <c r="BE174" s="144">
        <f>IF(N174="základní",J174,0)</f>
        <v>0</v>
      </c>
      <c r="BF174" s="144">
        <f>IF(N174="snížená",J174,0)</f>
        <v>0</v>
      </c>
      <c r="BG174" s="144">
        <f>IF(N174="zákl. přenesená",J174,0)</f>
        <v>0</v>
      </c>
      <c r="BH174" s="144">
        <f>IF(N174="sníž. přenesená",J174,0)</f>
        <v>0</v>
      </c>
      <c r="BI174" s="144">
        <f>IF(N174="nulová",J174,0)</f>
        <v>0</v>
      </c>
      <c r="BJ174" s="15" t="s">
        <v>80</v>
      </c>
      <c r="BK174" s="144">
        <f>ROUND(I174*H174,2)</f>
        <v>0</v>
      </c>
      <c r="BL174" s="15" t="s">
        <v>122</v>
      </c>
      <c r="BM174" s="143" t="s">
        <v>243</v>
      </c>
    </row>
    <row r="175" spans="1:65" s="2" customFormat="1">
      <c r="A175" s="30"/>
      <c r="B175" s="31"/>
      <c r="C175" s="30"/>
      <c r="D175" s="145" t="s">
        <v>124</v>
      </c>
      <c r="E175" s="30"/>
      <c r="F175" s="146" t="s">
        <v>242</v>
      </c>
      <c r="G175" s="30"/>
      <c r="H175" s="30"/>
      <c r="I175" s="147"/>
      <c r="J175" s="30"/>
      <c r="K175" s="30"/>
      <c r="L175" s="31"/>
      <c r="M175" s="148"/>
      <c r="N175" s="149"/>
      <c r="O175" s="56"/>
      <c r="P175" s="56"/>
      <c r="Q175" s="56"/>
      <c r="R175" s="56"/>
      <c r="S175" s="56"/>
      <c r="T175" s="57"/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T175" s="15" t="s">
        <v>124</v>
      </c>
      <c r="AU175" s="15" t="s">
        <v>82</v>
      </c>
    </row>
    <row r="176" spans="1:65" s="2" customFormat="1" ht="14.45" customHeight="1">
      <c r="A176" s="30"/>
      <c r="B176" s="129"/>
      <c r="C176" s="171" t="s">
        <v>244</v>
      </c>
      <c r="D176" s="171" t="s">
        <v>136</v>
      </c>
      <c r="E176" s="172" t="s">
        <v>245</v>
      </c>
      <c r="F176" s="173" t="s">
        <v>246</v>
      </c>
      <c r="G176" s="174" t="s">
        <v>167</v>
      </c>
      <c r="H176" s="175">
        <v>40</v>
      </c>
      <c r="I176" s="176"/>
      <c r="J176" s="177">
        <f>ROUND(I176*H176,2)</f>
        <v>0</v>
      </c>
      <c r="K176" s="178"/>
      <c r="L176" s="31"/>
      <c r="M176" s="179" t="s">
        <v>1</v>
      </c>
      <c r="N176" s="180" t="s">
        <v>37</v>
      </c>
      <c r="O176" s="56"/>
      <c r="P176" s="141">
        <f>O176*H176</f>
        <v>0</v>
      </c>
      <c r="Q176" s="141">
        <v>0</v>
      </c>
      <c r="R176" s="141">
        <f>Q176*H176</f>
        <v>0</v>
      </c>
      <c r="S176" s="141">
        <v>0</v>
      </c>
      <c r="T176" s="142">
        <f>S176*H176</f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43" t="s">
        <v>122</v>
      </c>
      <c r="AT176" s="143" t="s">
        <v>136</v>
      </c>
      <c r="AU176" s="143" t="s">
        <v>82</v>
      </c>
      <c r="AY176" s="15" t="s">
        <v>121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5" t="s">
        <v>80</v>
      </c>
      <c r="BK176" s="144">
        <f>ROUND(I176*H176,2)</f>
        <v>0</v>
      </c>
      <c r="BL176" s="15" t="s">
        <v>122</v>
      </c>
      <c r="BM176" s="143" t="s">
        <v>247</v>
      </c>
    </row>
    <row r="177" spans="1:65" s="2" customFormat="1" ht="29.25">
      <c r="A177" s="30"/>
      <c r="B177" s="31"/>
      <c r="C177" s="30"/>
      <c r="D177" s="145" t="s">
        <v>124</v>
      </c>
      <c r="E177" s="30"/>
      <c r="F177" s="146" t="s">
        <v>248</v>
      </c>
      <c r="G177" s="30"/>
      <c r="H177" s="30"/>
      <c r="I177" s="147"/>
      <c r="J177" s="30"/>
      <c r="K177" s="30"/>
      <c r="L177" s="31"/>
      <c r="M177" s="148"/>
      <c r="N177" s="149"/>
      <c r="O177" s="56"/>
      <c r="P177" s="56"/>
      <c r="Q177" s="56"/>
      <c r="R177" s="56"/>
      <c r="S177" s="56"/>
      <c r="T177" s="57"/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T177" s="15" t="s">
        <v>124</v>
      </c>
      <c r="AU177" s="15" t="s">
        <v>82</v>
      </c>
    </row>
    <row r="178" spans="1:65" s="2" customFormat="1" ht="14.45" customHeight="1">
      <c r="A178" s="30"/>
      <c r="B178" s="129"/>
      <c r="C178" s="171" t="s">
        <v>249</v>
      </c>
      <c r="D178" s="171" t="s">
        <v>136</v>
      </c>
      <c r="E178" s="172" t="s">
        <v>250</v>
      </c>
      <c r="F178" s="173" t="s">
        <v>251</v>
      </c>
      <c r="G178" s="174" t="s">
        <v>167</v>
      </c>
      <c r="H178" s="175">
        <v>1600</v>
      </c>
      <c r="I178" s="176"/>
      <c r="J178" s="177">
        <f>ROUND(I178*H178,2)</f>
        <v>0</v>
      </c>
      <c r="K178" s="178"/>
      <c r="L178" s="31"/>
      <c r="M178" s="179" t="s">
        <v>1</v>
      </c>
      <c r="N178" s="180" t="s">
        <v>37</v>
      </c>
      <c r="O178" s="56"/>
      <c r="P178" s="141">
        <f>O178*H178</f>
        <v>0</v>
      </c>
      <c r="Q178" s="141">
        <v>0</v>
      </c>
      <c r="R178" s="141">
        <f>Q178*H178</f>
        <v>0</v>
      </c>
      <c r="S178" s="141">
        <v>0</v>
      </c>
      <c r="T178" s="142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43" t="s">
        <v>122</v>
      </c>
      <c r="AT178" s="143" t="s">
        <v>136</v>
      </c>
      <c r="AU178" s="143" t="s">
        <v>82</v>
      </c>
      <c r="AY178" s="15" t="s">
        <v>121</v>
      </c>
      <c r="BE178" s="144">
        <f>IF(N178="základní",J178,0)</f>
        <v>0</v>
      </c>
      <c r="BF178" s="144">
        <f>IF(N178="snížená",J178,0)</f>
        <v>0</v>
      </c>
      <c r="BG178" s="144">
        <f>IF(N178="zákl. přenesená",J178,0)</f>
        <v>0</v>
      </c>
      <c r="BH178" s="144">
        <f>IF(N178="sníž. přenesená",J178,0)</f>
        <v>0</v>
      </c>
      <c r="BI178" s="144">
        <f>IF(N178="nulová",J178,0)</f>
        <v>0</v>
      </c>
      <c r="BJ178" s="15" t="s">
        <v>80</v>
      </c>
      <c r="BK178" s="144">
        <f>ROUND(I178*H178,2)</f>
        <v>0</v>
      </c>
      <c r="BL178" s="15" t="s">
        <v>122</v>
      </c>
      <c r="BM178" s="143" t="s">
        <v>252</v>
      </c>
    </row>
    <row r="179" spans="1:65" s="2" customFormat="1" ht="29.25">
      <c r="A179" s="30"/>
      <c r="B179" s="31"/>
      <c r="C179" s="30"/>
      <c r="D179" s="145" t="s">
        <v>124</v>
      </c>
      <c r="E179" s="30"/>
      <c r="F179" s="146" t="s">
        <v>253</v>
      </c>
      <c r="G179" s="30"/>
      <c r="H179" s="30"/>
      <c r="I179" s="147"/>
      <c r="J179" s="30"/>
      <c r="K179" s="30"/>
      <c r="L179" s="31"/>
      <c r="M179" s="148"/>
      <c r="N179" s="149"/>
      <c r="O179" s="56"/>
      <c r="P179" s="56"/>
      <c r="Q179" s="56"/>
      <c r="R179" s="56"/>
      <c r="S179" s="56"/>
      <c r="T179" s="57"/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T179" s="15" t="s">
        <v>124</v>
      </c>
      <c r="AU179" s="15" t="s">
        <v>82</v>
      </c>
    </row>
    <row r="180" spans="1:65" s="12" customFormat="1">
      <c r="B180" s="150"/>
      <c r="D180" s="145" t="s">
        <v>125</v>
      </c>
      <c r="E180" s="151" t="s">
        <v>1</v>
      </c>
      <c r="F180" s="152" t="s">
        <v>254</v>
      </c>
      <c r="H180" s="153">
        <v>1600</v>
      </c>
      <c r="I180" s="154"/>
      <c r="L180" s="150"/>
      <c r="M180" s="155"/>
      <c r="N180" s="156"/>
      <c r="O180" s="156"/>
      <c r="P180" s="156"/>
      <c r="Q180" s="156"/>
      <c r="R180" s="156"/>
      <c r="S180" s="156"/>
      <c r="T180" s="157"/>
      <c r="AT180" s="151" t="s">
        <v>125</v>
      </c>
      <c r="AU180" s="151" t="s">
        <v>82</v>
      </c>
      <c r="AV180" s="12" t="s">
        <v>82</v>
      </c>
      <c r="AW180" s="12" t="s">
        <v>29</v>
      </c>
      <c r="AX180" s="12" t="s">
        <v>80</v>
      </c>
      <c r="AY180" s="151" t="s">
        <v>121</v>
      </c>
    </row>
    <row r="181" spans="1:65" s="2" customFormat="1" ht="24.2" customHeight="1">
      <c r="A181" s="30"/>
      <c r="B181" s="129"/>
      <c r="C181" s="171" t="s">
        <v>255</v>
      </c>
      <c r="D181" s="171" t="s">
        <v>136</v>
      </c>
      <c r="E181" s="172" t="s">
        <v>256</v>
      </c>
      <c r="F181" s="173" t="s">
        <v>257</v>
      </c>
      <c r="G181" s="174" t="s">
        <v>151</v>
      </c>
      <c r="H181" s="175">
        <v>0.25700000000000001</v>
      </c>
      <c r="I181" s="176"/>
      <c r="J181" s="177">
        <f>ROUND(I181*H181,2)</f>
        <v>0</v>
      </c>
      <c r="K181" s="178"/>
      <c r="L181" s="31"/>
      <c r="M181" s="179" t="s">
        <v>1</v>
      </c>
      <c r="N181" s="180" t="s">
        <v>37</v>
      </c>
      <c r="O181" s="56"/>
      <c r="P181" s="141">
        <f>O181*H181</f>
        <v>0</v>
      </c>
      <c r="Q181" s="141">
        <v>0</v>
      </c>
      <c r="R181" s="141">
        <f>Q181*H181</f>
        <v>0</v>
      </c>
      <c r="S181" s="141">
        <v>0</v>
      </c>
      <c r="T181" s="142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43" t="s">
        <v>122</v>
      </c>
      <c r="AT181" s="143" t="s">
        <v>136</v>
      </c>
      <c r="AU181" s="143" t="s">
        <v>82</v>
      </c>
      <c r="AY181" s="15" t="s">
        <v>121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5" t="s">
        <v>80</v>
      </c>
      <c r="BK181" s="144">
        <f>ROUND(I181*H181,2)</f>
        <v>0</v>
      </c>
      <c r="BL181" s="15" t="s">
        <v>122</v>
      </c>
      <c r="BM181" s="143" t="s">
        <v>258</v>
      </c>
    </row>
    <row r="182" spans="1:65" s="2" customFormat="1" ht="78">
      <c r="A182" s="30"/>
      <c r="B182" s="31"/>
      <c r="C182" s="30"/>
      <c r="D182" s="145" t="s">
        <v>124</v>
      </c>
      <c r="E182" s="30"/>
      <c r="F182" s="146" t="s">
        <v>259</v>
      </c>
      <c r="G182" s="30"/>
      <c r="H182" s="30"/>
      <c r="I182" s="147"/>
      <c r="J182" s="30"/>
      <c r="K182" s="30"/>
      <c r="L182" s="31"/>
      <c r="M182" s="148"/>
      <c r="N182" s="149"/>
      <c r="O182" s="56"/>
      <c r="P182" s="56"/>
      <c r="Q182" s="56"/>
      <c r="R182" s="56"/>
      <c r="S182" s="56"/>
      <c r="T182" s="57"/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T182" s="15" t="s">
        <v>124</v>
      </c>
      <c r="AU182" s="15" t="s">
        <v>82</v>
      </c>
    </row>
    <row r="183" spans="1:65" s="2" customFormat="1" ht="24.2" customHeight="1">
      <c r="A183" s="30"/>
      <c r="B183" s="129"/>
      <c r="C183" s="171" t="s">
        <v>260</v>
      </c>
      <c r="D183" s="171" t="s">
        <v>136</v>
      </c>
      <c r="E183" s="172" t="s">
        <v>261</v>
      </c>
      <c r="F183" s="173" t="s">
        <v>262</v>
      </c>
      <c r="G183" s="174" t="s">
        <v>151</v>
      </c>
      <c r="H183" s="175">
        <v>0.48399999999999999</v>
      </c>
      <c r="I183" s="176"/>
      <c r="J183" s="177">
        <f>ROUND(I183*H183,2)</f>
        <v>0</v>
      </c>
      <c r="K183" s="178"/>
      <c r="L183" s="31"/>
      <c r="M183" s="179" t="s">
        <v>1</v>
      </c>
      <c r="N183" s="180" t="s">
        <v>37</v>
      </c>
      <c r="O183" s="56"/>
      <c r="P183" s="141">
        <f>O183*H183</f>
        <v>0</v>
      </c>
      <c r="Q183" s="141">
        <v>0</v>
      </c>
      <c r="R183" s="141">
        <f>Q183*H183</f>
        <v>0</v>
      </c>
      <c r="S183" s="141">
        <v>0</v>
      </c>
      <c r="T183" s="142">
        <f>S183*H183</f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43" t="s">
        <v>122</v>
      </c>
      <c r="AT183" s="143" t="s">
        <v>136</v>
      </c>
      <c r="AU183" s="143" t="s">
        <v>82</v>
      </c>
      <c r="AY183" s="15" t="s">
        <v>121</v>
      </c>
      <c r="BE183" s="144">
        <f>IF(N183="základní",J183,0)</f>
        <v>0</v>
      </c>
      <c r="BF183" s="144">
        <f>IF(N183="snížená",J183,0)</f>
        <v>0</v>
      </c>
      <c r="BG183" s="144">
        <f>IF(N183="zákl. přenesená",J183,0)</f>
        <v>0</v>
      </c>
      <c r="BH183" s="144">
        <f>IF(N183="sníž. přenesená",J183,0)</f>
        <v>0</v>
      </c>
      <c r="BI183" s="144">
        <f>IF(N183="nulová",J183,0)</f>
        <v>0</v>
      </c>
      <c r="BJ183" s="15" t="s">
        <v>80</v>
      </c>
      <c r="BK183" s="144">
        <f>ROUND(I183*H183,2)</f>
        <v>0</v>
      </c>
      <c r="BL183" s="15" t="s">
        <v>122</v>
      </c>
      <c r="BM183" s="143" t="s">
        <v>263</v>
      </c>
    </row>
    <row r="184" spans="1:65" s="2" customFormat="1" ht="78">
      <c r="A184" s="30"/>
      <c r="B184" s="31"/>
      <c r="C184" s="30"/>
      <c r="D184" s="145" t="s">
        <v>124</v>
      </c>
      <c r="E184" s="30"/>
      <c r="F184" s="146" t="s">
        <v>264</v>
      </c>
      <c r="G184" s="30"/>
      <c r="H184" s="30"/>
      <c r="I184" s="147"/>
      <c r="J184" s="30"/>
      <c r="K184" s="30"/>
      <c r="L184" s="31"/>
      <c r="M184" s="148"/>
      <c r="N184" s="149"/>
      <c r="O184" s="56"/>
      <c r="P184" s="56"/>
      <c r="Q184" s="56"/>
      <c r="R184" s="56"/>
      <c r="S184" s="56"/>
      <c r="T184" s="57"/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T184" s="15" t="s">
        <v>124</v>
      </c>
      <c r="AU184" s="15" t="s">
        <v>82</v>
      </c>
    </row>
    <row r="185" spans="1:65" s="12" customFormat="1">
      <c r="B185" s="150"/>
      <c r="D185" s="145" t="s">
        <v>125</v>
      </c>
      <c r="E185" s="151" t="s">
        <v>1</v>
      </c>
      <c r="F185" s="152" t="s">
        <v>265</v>
      </c>
      <c r="H185" s="153">
        <v>0.48399999999999999</v>
      </c>
      <c r="I185" s="154"/>
      <c r="L185" s="150"/>
      <c r="M185" s="155"/>
      <c r="N185" s="156"/>
      <c r="O185" s="156"/>
      <c r="P185" s="156"/>
      <c r="Q185" s="156"/>
      <c r="R185" s="156"/>
      <c r="S185" s="156"/>
      <c r="T185" s="157"/>
      <c r="AT185" s="151" t="s">
        <v>125</v>
      </c>
      <c r="AU185" s="151" t="s">
        <v>82</v>
      </c>
      <c r="AV185" s="12" t="s">
        <v>82</v>
      </c>
      <c r="AW185" s="12" t="s">
        <v>29</v>
      </c>
      <c r="AX185" s="12" t="s">
        <v>80</v>
      </c>
      <c r="AY185" s="151" t="s">
        <v>121</v>
      </c>
    </row>
    <row r="186" spans="1:65" s="2" customFormat="1" ht="24.2" customHeight="1">
      <c r="A186" s="30"/>
      <c r="B186" s="129"/>
      <c r="C186" s="171" t="s">
        <v>266</v>
      </c>
      <c r="D186" s="171" t="s">
        <v>136</v>
      </c>
      <c r="E186" s="172" t="s">
        <v>267</v>
      </c>
      <c r="F186" s="173" t="s">
        <v>268</v>
      </c>
      <c r="G186" s="174" t="s">
        <v>215</v>
      </c>
      <c r="H186" s="175">
        <v>260</v>
      </c>
      <c r="I186" s="176"/>
      <c r="J186" s="177">
        <f>ROUND(I186*H186,2)</f>
        <v>0</v>
      </c>
      <c r="K186" s="178"/>
      <c r="L186" s="31"/>
      <c r="M186" s="179" t="s">
        <v>1</v>
      </c>
      <c r="N186" s="180" t="s">
        <v>37</v>
      </c>
      <c r="O186" s="56"/>
      <c r="P186" s="141">
        <f>O186*H186</f>
        <v>0</v>
      </c>
      <c r="Q186" s="141">
        <v>0</v>
      </c>
      <c r="R186" s="141">
        <f>Q186*H186</f>
        <v>0</v>
      </c>
      <c r="S186" s="141">
        <v>0</v>
      </c>
      <c r="T186" s="142">
        <f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43" t="s">
        <v>122</v>
      </c>
      <c r="AT186" s="143" t="s">
        <v>136</v>
      </c>
      <c r="AU186" s="143" t="s">
        <v>82</v>
      </c>
      <c r="AY186" s="15" t="s">
        <v>121</v>
      </c>
      <c r="BE186" s="144">
        <f>IF(N186="základní",J186,0)</f>
        <v>0</v>
      </c>
      <c r="BF186" s="144">
        <f>IF(N186="snížená",J186,0)</f>
        <v>0</v>
      </c>
      <c r="BG186" s="144">
        <f>IF(N186="zákl. přenesená",J186,0)</f>
        <v>0</v>
      </c>
      <c r="BH186" s="144">
        <f>IF(N186="sníž. přenesená",J186,0)</f>
        <v>0</v>
      </c>
      <c r="BI186" s="144">
        <f>IF(N186="nulová",J186,0)</f>
        <v>0</v>
      </c>
      <c r="BJ186" s="15" t="s">
        <v>80</v>
      </c>
      <c r="BK186" s="144">
        <f>ROUND(I186*H186,2)</f>
        <v>0</v>
      </c>
      <c r="BL186" s="15" t="s">
        <v>122</v>
      </c>
      <c r="BM186" s="143" t="s">
        <v>269</v>
      </c>
    </row>
    <row r="187" spans="1:65" s="2" customFormat="1" ht="78">
      <c r="A187" s="30"/>
      <c r="B187" s="31"/>
      <c r="C187" s="30"/>
      <c r="D187" s="145" t="s">
        <v>124</v>
      </c>
      <c r="E187" s="30"/>
      <c r="F187" s="146" t="s">
        <v>270</v>
      </c>
      <c r="G187" s="30"/>
      <c r="H187" s="30"/>
      <c r="I187" s="147"/>
      <c r="J187" s="30"/>
      <c r="K187" s="30"/>
      <c r="L187" s="31"/>
      <c r="M187" s="148"/>
      <c r="N187" s="149"/>
      <c r="O187" s="56"/>
      <c r="P187" s="56"/>
      <c r="Q187" s="56"/>
      <c r="R187" s="56"/>
      <c r="S187" s="56"/>
      <c r="T187" s="57"/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T187" s="15" t="s">
        <v>124</v>
      </c>
      <c r="AU187" s="15" t="s">
        <v>82</v>
      </c>
    </row>
    <row r="188" spans="1:65" s="12" customFormat="1">
      <c r="B188" s="150"/>
      <c r="D188" s="145" t="s">
        <v>125</v>
      </c>
      <c r="E188" s="151" t="s">
        <v>1</v>
      </c>
      <c r="F188" s="152" t="s">
        <v>271</v>
      </c>
      <c r="H188" s="153">
        <v>260</v>
      </c>
      <c r="I188" s="154"/>
      <c r="L188" s="150"/>
      <c r="M188" s="155"/>
      <c r="N188" s="156"/>
      <c r="O188" s="156"/>
      <c r="P188" s="156"/>
      <c r="Q188" s="156"/>
      <c r="R188" s="156"/>
      <c r="S188" s="156"/>
      <c r="T188" s="157"/>
      <c r="AT188" s="151" t="s">
        <v>125</v>
      </c>
      <c r="AU188" s="151" t="s">
        <v>82</v>
      </c>
      <c r="AV188" s="12" t="s">
        <v>82</v>
      </c>
      <c r="AW188" s="12" t="s">
        <v>29</v>
      </c>
      <c r="AX188" s="12" t="s">
        <v>80</v>
      </c>
      <c r="AY188" s="151" t="s">
        <v>121</v>
      </c>
    </row>
    <row r="189" spans="1:65" s="2" customFormat="1" ht="24.2" customHeight="1">
      <c r="A189" s="30"/>
      <c r="B189" s="129"/>
      <c r="C189" s="171" t="s">
        <v>272</v>
      </c>
      <c r="D189" s="171" t="s">
        <v>136</v>
      </c>
      <c r="E189" s="172" t="s">
        <v>273</v>
      </c>
      <c r="F189" s="173" t="s">
        <v>274</v>
      </c>
      <c r="G189" s="174" t="s">
        <v>215</v>
      </c>
      <c r="H189" s="175">
        <v>120</v>
      </c>
      <c r="I189" s="176"/>
      <c r="J189" s="177">
        <f>ROUND(I189*H189,2)</f>
        <v>0</v>
      </c>
      <c r="K189" s="178"/>
      <c r="L189" s="31"/>
      <c r="M189" s="179" t="s">
        <v>1</v>
      </c>
      <c r="N189" s="180" t="s">
        <v>37</v>
      </c>
      <c r="O189" s="56"/>
      <c r="P189" s="141">
        <f>O189*H189</f>
        <v>0</v>
      </c>
      <c r="Q189" s="141">
        <v>0</v>
      </c>
      <c r="R189" s="141">
        <f>Q189*H189</f>
        <v>0</v>
      </c>
      <c r="S189" s="141">
        <v>0</v>
      </c>
      <c r="T189" s="142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43" t="s">
        <v>122</v>
      </c>
      <c r="AT189" s="143" t="s">
        <v>136</v>
      </c>
      <c r="AU189" s="143" t="s">
        <v>82</v>
      </c>
      <c r="AY189" s="15" t="s">
        <v>121</v>
      </c>
      <c r="BE189" s="144">
        <f>IF(N189="základní",J189,0)</f>
        <v>0</v>
      </c>
      <c r="BF189" s="144">
        <f>IF(N189="snížená",J189,0)</f>
        <v>0</v>
      </c>
      <c r="BG189" s="144">
        <f>IF(N189="zákl. přenesená",J189,0)</f>
        <v>0</v>
      </c>
      <c r="BH189" s="144">
        <f>IF(N189="sníž. přenesená",J189,0)</f>
        <v>0</v>
      </c>
      <c r="BI189" s="144">
        <f>IF(N189="nulová",J189,0)</f>
        <v>0</v>
      </c>
      <c r="BJ189" s="15" t="s">
        <v>80</v>
      </c>
      <c r="BK189" s="144">
        <f>ROUND(I189*H189,2)</f>
        <v>0</v>
      </c>
      <c r="BL189" s="15" t="s">
        <v>122</v>
      </c>
      <c r="BM189" s="143" t="s">
        <v>275</v>
      </c>
    </row>
    <row r="190" spans="1:65" s="2" customFormat="1" ht="126.75">
      <c r="A190" s="30"/>
      <c r="B190" s="31"/>
      <c r="C190" s="30"/>
      <c r="D190" s="145" t="s">
        <v>124</v>
      </c>
      <c r="E190" s="30"/>
      <c r="F190" s="146" t="s">
        <v>276</v>
      </c>
      <c r="G190" s="30"/>
      <c r="H190" s="30"/>
      <c r="I190" s="147"/>
      <c r="J190" s="30"/>
      <c r="K190" s="30"/>
      <c r="L190" s="31"/>
      <c r="M190" s="148"/>
      <c r="N190" s="149"/>
      <c r="O190" s="56"/>
      <c r="P190" s="56"/>
      <c r="Q190" s="56"/>
      <c r="R190" s="56"/>
      <c r="S190" s="56"/>
      <c r="T190" s="57"/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T190" s="15" t="s">
        <v>124</v>
      </c>
      <c r="AU190" s="15" t="s">
        <v>82</v>
      </c>
    </row>
    <row r="191" spans="1:65" s="12" customFormat="1">
      <c r="B191" s="150"/>
      <c r="D191" s="145" t="s">
        <v>125</v>
      </c>
      <c r="E191" s="151" t="s">
        <v>1</v>
      </c>
      <c r="F191" s="152" t="s">
        <v>277</v>
      </c>
      <c r="H191" s="153">
        <v>120</v>
      </c>
      <c r="I191" s="154"/>
      <c r="L191" s="150"/>
      <c r="M191" s="155"/>
      <c r="N191" s="156"/>
      <c r="O191" s="156"/>
      <c r="P191" s="156"/>
      <c r="Q191" s="156"/>
      <c r="R191" s="156"/>
      <c r="S191" s="156"/>
      <c r="T191" s="157"/>
      <c r="AT191" s="151" t="s">
        <v>125</v>
      </c>
      <c r="AU191" s="151" t="s">
        <v>82</v>
      </c>
      <c r="AV191" s="12" t="s">
        <v>82</v>
      </c>
      <c r="AW191" s="12" t="s">
        <v>29</v>
      </c>
      <c r="AX191" s="12" t="s">
        <v>80</v>
      </c>
      <c r="AY191" s="151" t="s">
        <v>121</v>
      </c>
    </row>
    <row r="192" spans="1:65" s="2" customFormat="1" ht="24.2" customHeight="1">
      <c r="A192" s="30"/>
      <c r="B192" s="129"/>
      <c r="C192" s="171" t="s">
        <v>278</v>
      </c>
      <c r="D192" s="171" t="s">
        <v>136</v>
      </c>
      <c r="E192" s="172" t="s">
        <v>279</v>
      </c>
      <c r="F192" s="173" t="s">
        <v>280</v>
      </c>
      <c r="G192" s="174" t="s">
        <v>215</v>
      </c>
      <c r="H192" s="175">
        <v>400</v>
      </c>
      <c r="I192" s="176"/>
      <c r="J192" s="177">
        <f>ROUND(I192*H192,2)</f>
        <v>0</v>
      </c>
      <c r="K192" s="178"/>
      <c r="L192" s="31"/>
      <c r="M192" s="179" t="s">
        <v>1</v>
      </c>
      <c r="N192" s="180" t="s">
        <v>37</v>
      </c>
      <c r="O192" s="56"/>
      <c r="P192" s="141">
        <f>O192*H192</f>
        <v>0</v>
      </c>
      <c r="Q192" s="141">
        <v>0</v>
      </c>
      <c r="R192" s="141">
        <f>Q192*H192</f>
        <v>0</v>
      </c>
      <c r="S192" s="141">
        <v>0</v>
      </c>
      <c r="T192" s="142">
        <f>S192*H192</f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43" t="s">
        <v>122</v>
      </c>
      <c r="AT192" s="143" t="s">
        <v>136</v>
      </c>
      <c r="AU192" s="143" t="s">
        <v>82</v>
      </c>
      <c r="AY192" s="15" t="s">
        <v>121</v>
      </c>
      <c r="BE192" s="144">
        <f>IF(N192="základní",J192,0)</f>
        <v>0</v>
      </c>
      <c r="BF192" s="144">
        <f>IF(N192="snížená",J192,0)</f>
        <v>0</v>
      </c>
      <c r="BG192" s="144">
        <f>IF(N192="zákl. přenesená",J192,0)</f>
        <v>0</v>
      </c>
      <c r="BH192" s="144">
        <f>IF(N192="sníž. přenesená",J192,0)</f>
        <v>0</v>
      </c>
      <c r="BI192" s="144">
        <f>IF(N192="nulová",J192,0)</f>
        <v>0</v>
      </c>
      <c r="BJ192" s="15" t="s">
        <v>80</v>
      </c>
      <c r="BK192" s="144">
        <f>ROUND(I192*H192,2)</f>
        <v>0</v>
      </c>
      <c r="BL192" s="15" t="s">
        <v>122</v>
      </c>
      <c r="BM192" s="143" t="s">
        <v>281</v>
      </c>
    </row>
    <row r="193" spans="1:65" s="2" customFormat="1" ht="126.75">
      <c r="A193" s="30"/>
      <c r="B193" s="31"/>
      <c r="C193" s="30"/>
      <c r="D193" s="145" t="s">
        <v>124</v>
      </c>
      <c r="E193" s="30"/>
      <c r="F193" s="146" t="s">
        <v>282</v>
      </c>
      <c r="G193" s="30"/>
      <c r="H193" s="30"/>
      <c r="I193" s="147"/>
      <c r="J193" s="30"/>
      <c r="K193" s="30"/>
      <c r="L193" s="31"/>
      <c r="M193" s="148"/>
      <c r="N193" s="149"/>
      <c r="O193" s="56"/>
      <c r="P193" s="56"/>
      <c r="Q193" s="56"/>
      <c r="R193" s="56"/>
      <c r="S193" s="56"/>
      <c r="T193" s="57"/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T193" s="15" t="s">
        <v>124</v>
      </c>
      <c r="AU193" s="15" t="s">
        <v>82</v>
      </c>
    </row>
    <row r="194" spans="1:65" s="12" customFormat="1">
      <c r="B194" s="150"/>
      <c r="D194" s="145" t="s">
        <v>125</v>
      </c>
      <c r="E194" s="151" t="s">
        <v>1</v>
      </c>
      <c r="F194" s="152" t="s">
        <v>283</v>
      </c>
      <c r="H194" s="153">
        <v>400</v>
      </c>
      <c r="I194" s="154"/>
      <c r="L194" s="150"/>
      <c r="M194" s="155"/>
      <c r="N194" s="156"/>
      <c r="O194" s="156"/>
      <c r="P194" s="156"/>
      <c r="Q194" s="156"/>
      <c r="R194" s="156"/>
      <c r="S194" s="156"/>
      <c r="T194" s="157"/>
      <c r="AT194" s="151" t="s">
        <v>125</v>
      </c>
      <c r="AU194" s="151" t="s">
        <v>82</v>
      </c>
      <c r="AV194" s="12" t="s">
        <v>82</v>
      </c>
      <c r="AW194" s="12" t="s">
        <v>29</v>
      </c>
      <c r="AX194" s="12" t="s">
        <v>80</v>
      </c>
      <c r="AY194" s="151" t="s">
        <v>121</v>
      </c>
    </row>
    <row r="195" spans="1:65" s="2" customFormat="1" ht="24.2" customHeight="1">
      <c r="A195" s="30"/>
      <c r="B195" s="129"/>
      <c r="C195" s="171" t="s">
        <v>284</v>
      </c>
      <c r="D195" s="171" t="s">
        <v>136</v>
      </c>
      <c r="E195" s="172" t="s">
        <v>285</v>
      </c>
      <c r="F195" s="173" t="s">
        <v>286</v>
      </c>
      <c r="G195" s="174" t="s">
        <v>287</v>
      </c>
      <c r="H195" s="175">
        <v>6</v>
      </c>
      <c r="I195" s="176"/>
      <c r="J195" s="177">
        <f>ROUND(I195*H195,2)</f>
        <v>0</v>
      </c>
      <c r="K195" s="178"/>
      <c r="L195" s="31"/>
      <c r="M195" s="179" t="s">
        <v>1</v>
      </c>
      <c r="N195" s="180" t="s">
        <v>37</v>
      </c>
      <c r="O195" s="56"/>
      <c r="P195" s="141">
        <f>O195*H195</f>
        <v>0</v>
      </c>
      <c r="Q195" s="141">
        <v>0</v>
      </c>
      <c r="R195" s="141">
        <f>Q195*H195</f>
        <v>0</v>
      </c>
      <c r="S195" s="141">
        <v>0</v>
      </c>
      <c r="T195" s="142">
        <f>S195*H195</f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43" t="s">
        <v>122</v>
      </c>
      <c r="AT195" s="143" t="s">
        <v>136</v>
      </c>
      <c r="AU195" s="143" t="s">
        <v>82</v>
      </c>
      <c r="AY195" s="15" t="s">
        <v>121</v>
      </c>
      <c r="BE195" s="144">
        <f>IF(N195="základní",J195,0)</f>
        <v>0</v>
      </c>
      <c r="BF195" s="144">
        <f>IF(N195="snížená",J195,0)</f>
        <v>0</v>
      </c>
      <c r="BG195" s="144">
        <f>IF(N195="zákl. přenesená",J195,0)</f>
        <v>0</v>
      </c>
      <c r="BH195" s="144">
        <f>IF(N195="sníž. přenesená",J195,0)</f>
        <v>0</v>
      </c>
      <c r="BI195" s="144">
        <f>IF(N195="nulová",J195,0)</f>
        <v>0</v>
      </c>
      <c r="BJ195" s="15" t="s">
        <v>80</v>
      </c>
      <c r="BK195" s="144">
        <f>ROUND(I195*H195,2)</f>
        <v>0</v>
      </c>
      <c r="BL195" s="15" t="s">
        <v>122</v>
      </c>
      <c r="BM195" s="143" t="s">
        <v>288</v>
      </c>
    </row>
    <row r="196" spans="1:65" s="2" customFormat="1" ht="68.25">
      <c r="A196" s="30"/>
      <c r="B196" s="31"/>
      <c r="C196" s="30"/>
      <c r="D196" s="145" t="s">
        <v>124</v>
      </c>
      <c r="E196" s="30"/>
      <c r="F196" s="146" t="s">
        <v>289</v>
      </c>
      <c r="G196" s="30"/>
      <c r="H196" s="30"/>
      <c r="I196" s="147"/>
      <c r="J196" s="30"/>
      <c r="K196" s="30"/>
      <c r="L196" s="31"/>
      <c r="M196" s="148"/>
      <c r="N196" s="149"/>
      <c r="O196" s="56"/>
      <c r="P196" s="56"/>
      <c r="Q196" s="56"/>
      <c r="R196" s="56"/>
      <c r="S196" s="56"/>
      <c r="T196" s="57"/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T196" s="15" t="s">
        <v>124</v>
      </c>
      <c r="AU196" s="15" t="s">
        <v>82</v>
      </c>
    </row>
    <row r="197" spans="1:65" s="2" customFormat="1" ht="24.2" customHeight="1">
      <c r="A197" s="30"/>
      <c r="B197" s="129"/>
      <c r="C197" s="171" t="s">
        <v>290</v>
      </c>
      <c r="D197" s="171" t="s">
        <v>136</v>
      </c>
      <c r="E197" s="172" t="s">
        <v>291</v>
      </c>
      <c r="F197" s="173" t="s">
        <v>292</v>
      </c>
      <c r="G197" s="174" t="s">
        <v>287</v>
      </c>
      <c r="H197" s="175">
        <v>2</v>
      </c>
      <c r="I197" s="176"/>
      <c r="J197" s="177">
        <f>ROUND(I197*H197,2)</f>
        <v>0</v>
      </c>
      <c r="K197" s="178"/>
      <c r="L197" s="31"/>
      <c r="M197" s="179" t="s">
        <v>1</v>
      </c>
      <c r="N197" s="180" t="s">
        <v>37</v>
      </c>
      <c r="O197" s="56"/>
      <c r="P197" s="141">
        <f>O197*H197</f>
        <v>0</v>
      </c>
      <c r="Q197" s="141">
        <v>0</v>
      </c>
      <c r="R197" s="141">
        <f>Q197*H197</f>
        <v>0</v>
      </c>
      <c r="S197" s="141">
        <v>0</v>
      </c>
      <c r="T197" s="142">
        <f>S197*H197</f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43" t="s">
        <v>122</v>
      </c>
      <c r="AT197" s="143" t="s">
        <v>136</v>
      </c>
      <c r="AU197" s="143" t="s">
        <v>82</v>
      </c>
      <c r="AY197" s="15" t="s">
        <v>121</v>
      </c>
      <c r="BE197" s="144">
        <f>IF(N197="základní",J197,0)</f>
        <v>0</v>
      </c>
      <c r="BF197" s="144">
        <f>IF(N197="snížená",J197,0)</f>
        <v>0</v>
      </c>
      <c r="BG197" s="144">
        <f>IF(N197="zákl. přenesená",J197,0)</f>
        <v>0</v>
      </c>
      <c r="BH197" s="144">
        <f>IF(N197="sníž. přenesená",J197,0)</f>
        <v>0</v>
      </c>
      <c r="BI197" s="144">
        <f>IF(N197="nulová",J197,0)</f>
        <v>0</v>
      </c>
      <c r="BJ197" s="15" t="s">
        <v>80</v>
      </c>
      <c r="BK197" s="144">
        <f>ROUND(I197*H197,2)</f>
        <v>0</v>
      </c>
      <c r="BL197" s="15" t="s">
        <v>122</v>
      </c>
      <c r="BM197" s="143" t="s">
        <v>293</v>
      </c>
    </row>
    <row r="198" spans="1:65" s="2" customFormat="1" ht="68.25">
      <c r="A198" s="30"/>
      <c r="B198" s="31"/>
      <c r="C198" s="30"/>
      <c r="D198" s="145" t="s">
        <v>124</v>
      </c>
      <c r="E198" s="30"/>
      <c r="F198" s="146" t="s">
        <v>294</v>
      </c>
      <c r="G198" s="30"/>
      <c r="H198" s="30"/>
      <c r="I198" s="147"/>
      <c r="J198" s="30"/>
      <c r="K198" s="30"/>
      <c r="L198" s="31"/>
      <c r="M198" s="148"/>
      <c r="N198" s="149"/>
      <c r="O198" s="56"/>
      <c r="P198" s="56"/>
      <c r="Q198" s="56"/>
      <c r="R198" s="56"/>
      <c r="S198" s="56"/>
      <c r="T198" s="57"/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T198" s="15" t="s">
        <v>124</v>
      </c>
      <c r="AU198" s="15" t="s">
        <v>82</v>
      </c>
    </row>
    <row r="199" spans="1:65" s="2" customFormat="1" ht="24.2" customHeight="1">
      <c r="A199" s="30"/>
      <c r="B199" s="129"/>
      <c r="C199" s="171" t="s">
        <v>295</v>
      </c>
      <c r="D199" s="171" t="s">
        <v>136</v>
      </c>
      <c r="E199" s="172" t="s">
        <v>296</v>
      </c>
      <c r="F199" s="173" t="s">
        <v>297</v>
      </c>
      <c r="G199" s="174" t="s">
        <v>287</v>
      </c>
      <c r="H199" s="175">
        <v>2</v>
      </c>
      <c r="I199" s="176"/>
      <c r="J199" s="177">
        <f>ROUND(I199*H199,2)</f>
        <v>0</v>
      </c>
      <c r="K199" s="178"/>
      <c r="L199" s="31"/>
      <c r="M199" s="179" t="s">
        <v>1</v>
      </c>
      <c r="N199" s="180" t="s">
        <v>37</v>
      </c>
      <c r="O199" s="56"/>
      <c r="P199" s="141">
        <f>O199*H199</f>
        <v>0</v>
      </c>
      <c r="Q199" s="141">
        <v>0</v>
      </c>
      <c r="R199" s="141">
        <f>Q199*H199</f>
        <v>0</v>
      </c>
      <c r="S199" s="141">
        <v>0</v>
      </c>
      <c r="T199" s="142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43" t="s">
        <v>122</v>
      </c>
      <c r="AT199" s="143" t="s">
        <v>136</v>
      </c>
      <c r="AU199" s="143" t="s">
        <v>82</v>
      </c>
      <c r="AY199" s="15" t="s">
        <v>121</v>
      </c>
      <c r="BE199" s="144">
        <f>IF(N199="základní",J199,0)</f>
        <v>0</v>
      </c>
      <c r="BF199" s="144">
        <f>IF(N199="snížená",J199,0)</f>
        <v>0</v>
      </c>
      <c r="BG199" s="144">
        <f>IF(N199="zákl. přenesená",J199,0)</f>
        <v>0</v>
      </c>
      <c r="BH199" s="144">
        <f>IF(N199="sníž. přenesená",J199,0)</f>
        <v>0</v>
      </c>
      <c r="BI199" s="144">
        <f>IF(N199="nulová",J199,0)</f>
        <v>0</v>
      </c>
      <c r="BJ199" s="15" t="s">
        <v>80</v>
      </c>
      <c r="BK199" s="144">
        <f>ROUND(I199*H199,2)</f>
        <v>0</v>
      </c>
      <c r="BL199" s="15" t="s">
        <v>122</v>
      </c>
      <c r="BM199" s="143" t="s">
        <v>298</v>
      </c>
    </row>
    <row r="200" spans="1:65" s="2" customFormat="1" ht="58.5">
      <c r="A200" s="30"/>
      <c r="B200" s="31"/>
      <c r="C200" s="30"/>
      <c r="D200" s="145" t="s">
        <v>124</v>
      </c>
      <c r="E200" s="30"/>
      <c r="F200" s="146" t="s">
        <v>299</v>
      </c>
      <c r="G200" s="30"/>
      <c r="H200" s="30"/>
      <c r="I200" s="147"/>
      <c r="J200" s="30"/>
      <c r="K200" s="30"/>
      <c r="L200" s="31"/>
      <c r="M200" s="148"/>
      <c r="N200" s="149"/>
      <c r="O200" s="56"/>
      <c r="P200" s="56"/>
      <c r="Q200" s="56"/>
      <c r="R200" s="56"/>
      <c r="S200" s="56"/>
      <c r="T200" s="57"/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T200" s="15" t="s">
        <v>124</v>
      </c>
      <c r="AU200" s="15" t="s">
        <v>82</v>
      </c>
    </row>
    <row r="201" spans="1:65" s="2" customFormat="1" ht="37.9" customHeight="1">
      <c r="A201" s="30"/>
      <c r="B201" s="129"/>
      <c r="C201" s="171" t="s">
        <v>300</v>
      </c>
      <c r="D201" s="171" t="s">
        <v>136</v>
      </c>
      <c r="E201" s="172" t="s">
        <v>301</v>
      </c>
      <c r="F201" s="173" t="s">
        <v>302</v>
      </c>
      <c r="G201" s="174" t="s">
        <v>215</v>
      </c>
      <c r="H201" s="175">
        <v>520</v>
      </c>
      <c r="I201" s="176"/>
      <c r="J201" s="177">
        <f>ROUND(I201*H201,2)</f>
        <v>0</v>
      </c>
      <c r="K201" s="178"/>
      <c r="L201" s="31"/>
      <c r="M201" s="179" t="s">
        <v>1</v>
      </c>
      <c r="N201" s="180" t="s">
        <v>37</v>
      </c>
      <c r="O201" s="56"/>
      <c r="P201" s="141">
        <f>O201*H201</f>
        <v>0</v>
      </c>
      <c r="Q201" s="141">
        <v>0</v>
      </c>
      <c r="R201" s="141">
        <f>Q201*H201</f>
        <v>0</v>
      </c>
      <c r="S201" s="141">
        <v>0</v>
      </c>
      <c r="T201" s="142">
        <f>S201*H201</f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43" t="s">
        <v>122</v>
      </c>
      <c r="AT201" s="143" t="s">
        <v>136</v>
      </c>
      <c r="AU201" s="143" t="s">
        <v>82</v>
      </c>
      <c r="AY201" s="15" t="s">
        <v>121</v>
      </c>
      <c r="BE201" s="144">
        <f>IF(N201="základní",J201,0)</f>
        <v>0</v>
      </c>
      <c r="BF201" s="144">
        <f>IF(N201="snížená",J201,0)</f>
        <v>0</v>
      </c>
      <c r="BG201" s="144">
        <f>IF(N201="zákl. přenesená",J201,0)</f>
        <v>0</v>
      </c>
      <c r="BH201" s="144">
        <f>IF(N201="sníž. přenesená",J201,0)</f>
        <v>0</v>
      </c>
      <c r="BI201" s="144">
        <f>IF(N201="nulová",J201,0)</f>
        <v>0</v>
      </c>
      <c r="BJ201" s="15" t="s">
        <v>80</v>
      </c>
      <c r="BK201" s="144">
        <f>ROUND(I201*H201,2)</f>
        <v>0</v>
      </c>
      <c r="BL201" s="15" t="s">
        <v>122</v>
      </c>
      <c r="BM201" s="143" t="s">
        <v>303</v>
      </c>
    </row>
    <row r="202" spans="1:65" s="2" customFormat="1" ht="58.5">
      <c r="A202" s="30"/>
      <c r="B202" s="31"/>
      <c r="C202" s="30"/>
      <c r="D202" s="145" t="s">
        <v>124</v>
      </c>
      <c r="E202" s="30"/>
      <c r="F202" s="146" t="s">
        <v>304</v>
      </c>
      <c r="G202" s="30"/>
      <c r="H202" s="30"/>
      <c r="I202" s="147"/>
      <c r="J202" s="30"/>
      <c r="K202" s="30"/>
      <c r="L202" s="31"/>
      <c r="M202" s="148"/>
      <c r="N202" s="149"/>
      <c r="O202" s="56"/>
      <c r="P202" s="56"/>
      <c r="Q202" s="56"/>
      <c r="R202" s="56"/>
      <c r="S202" s="56"/>
      <c r="T202" s="57"/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T202" s="15" t="s">
        <v>124</v>
      </c>
      <c r="AU202" s="15" t="s">
        <v>82</v>
      </c>
    </row>
    <row r="203" spans="1:65" s="12" customFormat="1">
      <c r="B203" s="150"/>
      <c r="D203" s="145" t="s">
        <v>125</v>
      </c>
      <c r="E203" s="151" t="s">
        <v>1</v>
      </c>
      <c r="F203" s="152" t="s">
        <v>305</v>
      </c>
      <c r="H203" s="153">
        <v>520</v>
      </c>
      <c r="I203" s="154"/>
      <c r="L203" s="150"/>
      <c r="M203" s="155"/>
      <c r="N203" s="156"/>
      <c r="O203" s="156"/>
      <c r="P203" s="156"/>
      <c r="Q203" s="156"/>
      <c r="R203" s="156"/>
      <c r="S203" s="156"/>
      <c r="T203" s="157"/>
      <c r="AT203" s="151" t="s">
        <v>125</v>
      </c>
      <c r="AU203" s="151" t="s">
        <v>82</v>
      </c>
      <c r="AV203" s="12" t="s">
        <v>82</v>
      </c>
      <c r="AW203" s="12" t="s">
        <v>29</v>
      </c>
      <c r="AX203" s="12" t="s">
        <v>80</v>
      </c>
      <c r="AY203" s="151" t="s">
        <v>121</v>
      </c>
    </row>
    <row r="204" spans="1:65" s="2" customFormat="1" ht="37.9" customHeight="1">
      <c r="A204" s="30"/>
      <c r="B204" s="129"/>
      <c r="C204" s="171" t="s">
        <v>306</v>
      </c>
      <c r="D204" s="171" t="s">
        <v>136</v>
      </c>
      <c r="E204" s="172" t="s">
        <v>307</v>
      </c>
      <c r="F204" s="173" t="s">
        <v>308</v>
      </c>
      <c r="G204" s="174" t="s">
        <v>215</v>
      </c>
      <c r="H204" s="175">
        <v>520</v>
      </c>
      <c r="I204" s="176"/>
      <c r="J204" s="177">
        <f>ROUND(I204*H204,2)</f>
        <v>0</v>
      </c>
      <c r="K204" s="178"/>
      <c r="L204" s="31"/>
      <c r="M204" s="179" t="s">
        <v>1</v>
      </c>
      <c r="N204" s="180" t="s">
        <v>37</v>
      </c>
      <c r="O204" s="56"/>
      <c r="P204" s="141">
        <f>O204*H204</f>
        <v>0</v>
      </c>
      <c r="Q204" s="141">
        <v>0</v>
      </c>
      <c r="R204" s="141">
        <f>Q204*H204</f>
        <v>0</v>
      </c>
      <c r="S204" s="141">
        <v>0</v>
      </c>
      <c r="T204" s="142">
        <f>S204*H204</f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43" t="s">
        <v>122</v>
      </c>
      <c r="AT204" s="143" t="s">
        <v>136</v>
      </c>
      <c r="AU204" s="143" t="s">
        <v>82</v>
      </c>
      <c r="AY204" s="15" t="s">
        <v>121</v>
      </c>
      <c r="BE204" s="144">
        <f>IF(N204="základní",J204,0)</f>
        <v>0</v>
      </c>
      <c r="BF204" s="144">
        <f>IF(N204="snížená",J204,0)</f>
        <v>0</v>
      </c>
      <c r="BG204" s="144">
        <f>IF(N204="zákl. přenesená",J204,0)</f>
        <v>0</v>
      </c>
      <c r="BH204" s="144">
        <f>IF(N204="sníž. přenesená",J204,0)</f>
        <v>0</v>
      </c>
      <c r="BI204" s="144">
        <f>IF(N204="nulová",J204,0)</f>
        <v>0</v>
      </c>
      <c r="BJ204" s="15" t="s">
        <v>80</v>
      </c>
      <c r="BK204" s="144">
        <f>ROUND(I204*H204,2)</f>
        <v>0</v>
      </c>
      <c r="BL204" s="15" t="s">
        <v>122</v>
      </c>
      <c r="BM204" s="143" t="s">
        <v>309</v>
      </c>
    </row>
    <row r="205" spans="1:65" s="2" customFormat="1" ht="58.5">
      <c r="A205" s="30"/>
      <c r="B205" s="31"/>
      <c r="C205" s="30"/>
      <c r="D205" s="145" t="s">
        <v>124</v>
      </c>
      <c r="E205" s="30"/>
      <c r="F205" s="146" t="s">
        <v>310</v>
      </c>
      <c r="G205" s="30"/>
      <c r="H205" s="30"/>
      <c r="I205" s="147"/>
      <c r="J205" s="30"/>
      <c r="K205" s="30"/>
      <c r="L205" s="31"/>
      <c r="M205" s="148"/>
      <c r="N205" s="149"/>
      <c r="O205" s="56"/>
      <c r="P205" s="56"/>
      <c r="Q205" s="56"/>
      <c r="R205" s="56"/>
      <c r="S205" s="56"/>
      <c r="T205" s="57"/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T205" s="15" t="s">
        <v>124</v>
      </c>
      <c r="AU205" s="15" t="s">
        <v>82</v>
      </c>
    </row>
    <row r="206" spans="1:65" s="12" customFormat="1">
      <c r="B206" s="150"/>
      <c r="D206" s="145" t="s">
        <v>125</v>
      </c>
      <c r="E206" s="151" t="s">
        <v>1</v>
      </c>
      <c r="F206" s="152" t="s">
        <v>305</v>
      </c>
      <c r="H206" s="153">
        <v>520</v>
      </c>
      <c r="I206" s="154"/>
      <c r="L206" s="150"/>
      <c r="M206" s="155"/>
      <c r="N206" s="156"/>
      <c r="O206" s="156"/>
      <c r="P206" s="156"/>
      <c r="Q206" s="156"/>
      <c r="R206" s="156"/>
      <c r="S206" s="156"/>
      <c r="T206" s="157"/>
      <c r="AT206" s="151" t="s">
        <v>125</v>
      </c>
      <c r="AU206" s="151" t="s">
        <v>82</v>
      </c>
      <c r="AV206" s="12" t="s">
        <v>82</v>
      </c>
      <c r="AW206" s="12" t="s">
        <v>29</v>
      </c>
      <c r="AX206" s="12" t="s">
        <v>80</v>
      </c>
      <c r="AY206" s="151" t="s">
        <v>121</v>
      </c>
    </row>
    <row r="207" spans="1:65" s="2" customFormat="1" ht="37.9" customHeight="1">
      <c r="A207" s="30"/>
      <c r="B207" s="129"/>
      <c r="C207" s="171" t="s">
        <v>311</v>
      </c>
      <c r="D207" s="171" t="s">
        <v>136</v>
      </c>
      <c r="E207" s="172" t="s">
        <v>312</v>
      </c>
      <c r="F207" s="173" t="s">
        <v>313</v>
      </c>
      <c r="G207" s="174" t="s">
        <v>215</v>
      </c>
      <c r="H207" s="175">
        <v>3.6</v>
      </c>
      <c r="I207" s="176"/>
      <c r="J207" s="177">
        <f>ROUND(I207*H207,2)</f>
        <v>0</v>
      </c>
      <c r="K207" s="178"/>
      <c r="L207" s="31"/>
      <c r="M207" s="179" t="s">
        <v>1</v>
      </c>
      <c r="N207" s="180" t="s">
        <v>37</v>
      </c>
      <c r="O207" s="56"/>
      <c r="P207" s="141">
        <f>O207*H207</f>
        <v>0</v>
      </c>
      <c r="Q207" s="141">
        <v>0</v>
      </c>
      <c r="R207" s="141">
        <f>Q207*H207</f>
        <v>0</v>
      </c>
      <c r="S207" s="141">
        <v>0</v>
      </c>
      <c r="T207" s="142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43" t="s">
        <v>122</v>
      </c>
      <c r="AT207" s="143" t="s">
        <v>136</v>
      </c>
      <c r="AU207" s="143" t="s">
        <v>82</v>
      </c>
      <c r="AY207" s="15" t="s">
        <v>121</v>
      </c>
      <c r="BE207" s="144">
        <f>IF(N207="základní",J207,0)</f>
        <v>0</v>
      </c>
      <c r="BF207" s="144">
        <f>IF(N207="snížená",J207,0)</f>
        <v>0</v>
      </c>
      <c r="BG207" s="144">
        <f>IF(N207="zákl. přenesená",J207,0)</f>
        <v>0</v>
      </c>
      <c r="BH207" s="144">
        <f>IF(N207="sníž. přenesená",J207,0)</f>
        <v>0</v>
      </c>
      <c r="BI207" s="144">
        <f>IF(N207="nulová",J207,0)</f>
        <v>0</v>
      </c>
      <c r="BJ207" s="15" t="s">
        <v>80</v>
      </c>
      <c r="BK207" s="144">
        <f>ROUND(I207*H207,2)</f>
        <v>0</v>
      </c>
      <c r="BL207" s="15" t="s">
        <v>122</v>
      </c>
      <c r="BM207" s="143" t="s">
        <v>314</v>
      </c>
    </row>
    <row r="208" spans="1:65" s="2" customFormat="1" ht="39">
      <c r="A208" s="30"/>
      <c r="B208" s="31"/>
      <c r="C208" s="30"/>
      <c r="D208" s="145" t="s">
        <v>124</v>
      </c>
      <c r="E208" s="30"/>
      <c r="F208" s="146" t="s">
        <v>315</v>
      </c>
      <c r="G208" s="30"/>
      <c r="H208" s="30"/>
      <c r="I208" s="147"/>
      <c r="J208" s="30"/>
      <c r="K208" s="30"/>
      <c r="L208" s="31"/>
      <c r="M208" s="148"/>
      <c r="N208" s="149"/>
      <c r="O208" s="56"/>
      <c r="P208" s="56"/>
      <c r="Q208" s="56"/>
      <c r="R208" s="56"/>
      <c r="S208" s="56"/>
      <c r="T208" s="57"/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T208" s="15" t="s">
        <v>124</v>
      </c>
      <c r="AU208" s="15" t="s">
        <v>82</v>
      </c>
    </row>
    <row r="209" spans="1:65" s="12" customFormat="1">
      <c r="B209" s="150"/>
      <c r="D209" s="145" t="s">
        <v>125</v>
      </c>
      <c r="E209" s="151" t="s">
        <v>1</v>
      </c>
      <c r="F209" s="152" t="s">
        <v>316</v>
      </c>
      <c r="H209" s="153">
        <v>3.6</v>
      </c>
      <c r="I209" s="154"/>
      <c r="L209" s="150"/>
      <c r="M209" s="155"/>
      <c r="N209" s="156"/>
      <c r="O209" s="156"/>
      <c r="P209" s="156"/>
      <c r="Q209" s="156"/>
      <c r="R209" s="156"/>
      <c r="S209" s="156"/>
      <c r="T209" s="157"/>
      <c r="AT209" s="151" t="s">
        <v>125</v>
      </c>
      <c r="AU209" s="151" t="s">
        <v>82</v>
      </c>
      <c r="AV209" s="12" t="s">
        <v>82</v>
      </c>
      <c r="AW209" s="12" t="s">
        <v>29</v>
      </c>
      <c r="AX209" s="12" t="s">
        <v>80</v>
      </c>
      <c r="AY209" s="151" t="s">
        <v>121</v>
      </c>
    </row>
    <row r="210" spans="1:65" s="2" customFormat="1" ht="24.2" customHeight="1">
      <c r="A210" s="30"/>
      <c r="B210" s="129"/>
      <c r="C210" s="130" t="s">
        <v>317</v>
      </c>
      <c r="D210" s="130" t="s">
        <v>116</v>
      </c>
      <c r="E210" s="131" t="s">
        <v>318</v>
      </c>
      <c r="F210" s="132" t="s">
        <v>319</v>
      </c>
      <c r="G210" s="133" t="s">
        <v>215</v>
      </c>
      <c r="H210" s="134">
        <v>3.6</v>
      </c>
      <c r="I210" s="135"/>
      <c r="J210" s="136">
        <f>ROUND(I210*H210,2)</f>
        <v>0</v>
      </c>
      <c r="K210" s="137"/>
      <c r="L210" s="138"/>
      <c r="M210" s="139" t="s">
        <v>1</v>
      </c>
      <c r="N210" s="140" t="s">
        <v>37</v>
      </c>
      <c r="O210" s="56"/>
      <c r="P210" s="141">
        <f>O210*H210</f>
        <v>0</v>
      </c>
      <c r="Q210" s="141">
        <v>0</v>
      </c>
      <c r="R210" s="141">
        <f>Q210*H210</f>
        <v>0</v>
      </c>
      <c r="S210" s="141">
        <v>0</v>
      </c>
      <c r="T210" s="142">
        <f>S210*H210</f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43" t="s">
        <v>120</v>
      </c>
      <c r="AT210" s="143" t="s">
        <v>116</v>
      </c>
      <c r="AU210" s="143" t="s">
        <v>82</v>
      </c>
      <c r="AY210" s="15" t="s">
        <v>121</v>
      </c>
      <c r="BE210" s="144">
        <f>IF(N210="základní",J210,0)</f>
        <v>0</v>
      </c>
      <c r="BF210" s="144">
        <f>IF(N210="snížená",J210,0)</f>
        <v>0</v>
      </c>
      <c r="BG210" s="144">
        <f>IF(N210="zákl. přenesená",J210,0)</f>
        <v>0</v>
      </c>
      <c r="BH210" s="144">
        <f>IF(N210="sníž. přenesená",J210,0)</f>
        <v>0</v>
      </c>
      <c r="BI210" s="144">
        <f>IF(N210="nulová",J210,0)</f>
        <v>0</v>
      </c>
      <c r="BJ210" s="15" t="s">
        <v>80</v>
      </c>
      <c r="BK210" s="144">
        <f>ROUND(I210*H210,2)</f>
        <v>0</v>
      </c>
      <c r="BL210" s="15" t="s">
        <v>122</v>
      </c>
      <c r="BM210" s="143" t="s">
        <v>320</v>
      </c>
    </row>
    <row r="211" spans="1:65" s="2" customFormat="1" ht="19.5">
      <c r="A211" s="30"/>
      <c r="B211" s="31"/>
      <c r="C211" s="30"/>
      <c r="D211" s="145" t="s">
        <v>124</v>
      </c>
      <c r="E211" s="30"/>
      <c r="F211" s="146" t="s">
        <v>319</v>
      </c>
      <c r="G211" s="30"/>
      <c r="H211" s="30"/>
      <c r="I211" s="147"/>
      <c r="J211" s="30"/>
      <c r="K211" s="30"/>
      <c r="L211" s="31"/>
      <c r="M211" s="148"/>
      <c r="N211" s="149"/>
      <c r="O211" s="56"/>
      <c r="P211" s="56"/>
      <c r="Q211" s="56"/>
      <c r="R211" s="56"/>
      <c r="S211" s="56"/>
      <c r="T211" s="57"/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T211" s="15" t="s">
        <v>124</v>
      </c>
      <c r="AU211" s="15" t="s">
        <v>82</v>
      </c>
    </row>
    <row r="212" spans="1:65" s="12" customFormat="1">
      <c r="B212" s="150"/>
      <c r="D212" s="145" t="s">
        <v>125</v>
      </c>
      <c r="E212" s="151" t="s">
        <v>1</v>
      </c>
      <c r="F212" s="152" t="s">
        <v>316</v>
      </c>
      <c r="H212" s="153">
        <v>3.6</v>
      </c>
      <c r="I212" s="154"/>
      <c r="L212" s="150"/>
      <c r="M212" s="155"/>
      <c r="N212" s="156"/>
      <c r="O212" s="156"/>
      <c r="P212" s="156"/>
      <c r="Q212" s="156"/>
      <c r="R212" s="156"/>
      <c r="S212" s="156"/>
      <c r="T212" s="157"/>
      <c r="AT212" s="151" t="s">
        <v>125</v>
      </c>
      <c r="AU212" s="151" t="s">
        <v>82</v>
      </c>
      <c r="AV212" s="12" t="s">
        <v>82</v>
      </c>
      <c r="AW212" s="12" t="s">
        <v>29</v>
      </c>
      <c r="AX212" s="12" t="s">
        <v>80</v>
      </c>
      <c r="AY212" s="151" t="s">
        <v>121</v>
      </c>
    </row>
    <row r="213" spans="1:65" s="2" customFormat="1" ht="24.2" customHeight="1">
      <c r="A213" s="30"/>
      <c r="B213" s="129"/>
      <c r="C213" s="130" t="s">
        <v>321</v>
      </c>
      <c r="D213" s="130" t="s">
        <v>116</v>
      </c>
      <c r="E213" s="131" t="s">
        <v>322</v>
      </c>
      <c r="F213" s="132" t="s">
        <v>323</v>
      </c>
      <c r="G213" s="133" t="s">
        <v>167</v>
      </c>
      <c r="H213" s="134">
        <v>32</v>
      </c>
      <c r="I213" s="135"/>
      <c r="J213" s="136">
        <f>ROUND(I213*H213,2)</f>
        <v>0</v>
      </c>
      <c r="K213" s="137"/>
      <c r="L213" s="138"/>
      <c r="M213" s="139" t="s">
        <v>1</v>
      </c>
      <c r="N213" s="140" t="s">
        <v>37</v>
      </c>
      <c r="O213" s="56"/>
      <c r="P213" s="141">
        <f>O213*H213</f>
        <v>0</v>
      </c>
      <c r="Q213" s="141">
        <v>1.23E-3</v>
      </c>
      <c r="R213" s="141">
        <f>Q213*H213</f>
        <v>3.9359999999999999E-2</v>
      </c>
      <c r="S213" s="141">
        <v>0</v>
      </c>
      <c r="T213" s="142">
        <f>S213*H213</f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43" t="s">
        <v>120</v>
      </c>
      <c r="AT213" s="143" t="s">
        <v>116</v>
      </c>
      <c r="AU213" s="143" t="s">
        <v>82</v>
      </c>
      <c r="AY213" s="15" t="s">
        <v>121</v>
      </c>
      <c r="BE213" s="144">
        <f>IF(N213="základní",J213,0)</f>
        <v>0</v>
      </c>
      <c r="BF213" s="144">
        <f>IF(N213="snížená",J213,0)</f>
        <v>0</v>
      </c>
      <c r="BG213" s="144">
        <f>IF(N213="zákl. přenesená",J213,0)</f>
        <v>0</v>
      </c>
      <c r="BH213" s="144">
        <f>IF(N213="sníž. přenesená",J213,0)</f>
        <v>0</v>
      </c>
      <c r="BI213" s="144">
        <f>IF(N213="nulová",J213,0)</f>
        <v>0</v>
      </c>
      <c r="BJ213" s="15" t="s">
        <v>80</v>
      </c>
      <c r="BK213" s="144">
        <f>ROUND(I213*H213,2)</f>
        <v>0</v>
      </c>
      <c r="BL213" s="15" t="s">
        <v>122</v>
      </c>
      <c r="BM213" s="143" t="s">
        <v>324</v>
      </c>
    </row>
    <row r="214" spans="1:65" s="2" customFormat="1" ht="19.5">
      <c r="A214" s="30"/>
      <c r="B214" s="31"/>
      <c r="C214" s="30"/>
      <c r="D214" s="145" t="s">
        <v>124</v>
      </c>
      <c r="E214" s="30"/>
      <c r="F214" s="146" t="s">
        <v>323</v>
      </c>
      <c r="G214" s="30"/>
      <c r="H214" s="30"/>
      <c r="I214" s="147"/>
      <c r="J214" s="30"/>
      <c r="K214" s="30"/>
      <c r="L214" s="31"/>
      <c r="M214" s="148"/>
      <c r="N214" s="149"/>
      <c r="O214" s="56"/>
      <c r="P214" s="56"/>
      <c r="Q214" s="56"/>
      <c r="R214" s="56"/>
      <c r="S214" s="56"/>
      <c r="T214" s="57"/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T214" s="15" t="s">
        <v>124</v>
      </c>
      <c r="AU214" s="15" t="s">
        <v>82</v>
      </c>
    </row>
    <row r="215" spans="1:65" s="12" customFormat="1">
      <c r="B215" s="150"/>
      <c r="D215" s="145" t="s">
        <v>125</v>
      </c>
      <c r="E215" s="151" t="s">
        <v>1</v>
      </c>
      <c r="F215" s="152" t="s">
        <v>325</v>
      </c>
      <c r="H215" s="153">
        <v>32</v>
      </c>
      <c r="I215" s="154"/>
      <c r="L215" s="150"/>
      <c r="M215" s="155"/>
      <c r="N215" s="156"/>
      <c r="O215" s="156"/>
      <c r="P215" s="156"/>
      <c r="Q215" s="156"/>
      <c r="R215" s="156"/>
      <c r="S215" s="156"/>
      <c r="T215" s="157"/>
      <c r="AT215" s="151" t="s">
        <v>125</v>
      </c>
      <c r="AU215" s="151" t="s">
        <v>82</v>
      </c>
      <c r="AV215" s="12" t="s">
        <v>82</v>
      </c>
      <c r="AW215" s="12" t="s">
        <v>29</v>
      </c>
      <c r="AX215" s="12" t="s">
        <v>80</v>
      </c>
      <c r="AY215" s="151" t="s">
        <v>121</v>
      </c>
    </row>
    <row r="216" spans="1:65" s="2" customFormat="1" ht="24.2" customHeight="1">
      <c r="A216" s="30"/>
      <c r="B216" s="129"/>
      <c r="C216" s="171" t="s">
        <v>326</v>
      </c>
      <c r="D216" s="171" t="s">
        <v>136</v>
      </c>
      <c r="E216" s="172" t="s">
        <v>327</v>
      </c>
      <c r="F216" s="173" t="s">
        <v>328</v>
      </c>
      <c r="G216" s="174" t="s">
        <v>139</v>
      </c>
      <c r="H216" s="175">
        <v>520</v>
      </c>
      <c r="I216" s="176"/>
      <c r="J216" s="177">
        <f>ROUND(I216*H216,2)</f>
        <v>0</v>
      </c>
      <c r="K216" s="178"/>
      <c r="L216" s="31"/>
      <c r="M216" s="179" t="s">
        <v>1</v>
      </c>
      <c r="N216" s="180" t="s">
        <v>37</v>
      </c>
      <c r="O216" s="56"/>
      <c r="P216" s="141">
        <f>O216*H216</f>
        <v>0</v>
      </c>
      <c r="Q216" s="141">
        <v>0</v>
      </c>
      <c r="R216" s="141">
        <f>Q216*H216</f>
        <v>0</v>
      </c>
      <c r="S216" s="141">
        <v>0</v>
      </c>
      <c r="T216" s="142">
        <f>S216*H216</f>
        <v>0</v>
      </c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R216" s="143" t="s">
        <v>122</v>
      </c>
      <c r="AT216" s="143" t="s">
        <v>136</v>
      </c>
      <c r="AU216" s="143" t="s">
        <v>82</v>
      </c>
      <c r="AY216" s="15" t="s">
        <v>121</v>
      </c>
      <c r="BE216" s="144">
        <f>IF(N216="základní",J216,0)</f>
        <v>0</v>
      </c>
      <c r="BF216" s="144">
        <f>IF(N216="snížená",J216,0)</f>
        <v>0</v>
      </c>
      <c r="BG216" s="144">
        <f>IF(N216="zákl. přenesená",J216,0)</f>
        <v>0</v>
      </c>
      <c r="BH216" s="144">
        <f>IF(N216="sníž. přenesená",J216,0)</f>
        <v>0</v>
      </c>
      <c r="BI216" s="144">
        <f>IF(N216="nulová",J216,0)</f>
        <v>0</v>
      </c>
      <c r="BJ216" s="15" t="s">
        <v>80</v>
      </c>
      <c r="BK216" s="144">
        <f>ROUND(I216*H216,2)</f>
        <v>0</v>
      </c>
      <c r="BL216" s="15" t="s">
        <v>122</v>
      </c>
      <c r="BM216" s="143" t="s">
        <v>329</v>
      </c>
    </row>
    <row r="217" spans="1:65" s="2" customFormat="1" ht="39">
      <c r="A217" s="30"/>
      <c r="B217" s="31"/>
      <c r="C217" s="30"/>
      <c r="D217" s="145" t="s">
        <v>124</v>
      </c>
      <c r="E217" s="30"/>
      <c r="F217" s="146" t="s">
        <v>330</v>
      </c>
      <c r="G217" s="30"/>
      <c r="H217" s="30"/>
      <c r="I217" s="147"/>
      <c r="J217" s="30"/>
      <c r="K217" s="30"/>
      <c r="L217" s="31"/>
      <c r="M217" s="148"/>
      <c r="N217" s="149"/>
      <c r="O217" s="56"/>
      <c r="P217" s="56"/>
      <c r="Q217" s="56"/>
      <c r="R217" s="56"/>
      <c r="S217" s="56"/>
      <c r="T217" s="57"/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T217" s="15" t="s">
        <v>124</v>
      </c>
      <c r="AU217" s="15" t="s">
        <v>82</v>
      </c>
    </row>
    <row r="218" spans="1:65" s="12" customFormat="1">
      <c r="B218" s="150"/>
      <c r="D218" s="145" t="s">
        <v>125</v>
      </c>
      <c r="E218" s="151" t="s">
        <v>1</v>
      </c>
      <c r="F218" s="152" t="s">
        <v>305</v>
      </c>
      <c r="H218" s="153">
        <v>520</v>
      </c>
      <c r="I218" s="154"/>
      <c r="L218" s="150"/>
      <c r="M218" s="155"/>
      <c r="N218" s="156"/>
      <c r="O218" s="156"/>
      <c r="P218" s="156"/>
      <c r="Q218" s="156"/>
      <c r="R218" s="156"/>
      <c r="S218" s="156"/>
      <c r="T218" s="157"/>
      <c r="AT218" s="151" t="s">
        <v>125</v>
      </c>
      <c r="AU218" s="151" t="s">
        <v>82</v>
      </c>
      <c r="AV218" s="12" t="s">
        <v>82</v>
      </c>
      <c r="AW218" s="12" t="s">
        <v>29</v>
      </c>
      <c r="AX218" s="12" t="s">
        <v>80</v>
      </c>
      <c r="AY218" s="151" t="s">
        <v>121</v>
      </c>
    </row>
    <row r="219" spans="1:65" s="2" customFormat="1" ht="14.45" customHeight="1">
      <c r="A219" s="30"/>
      <c r="B219" s="129"/>
      <c r="C219" s="171" t="s">
        <v>331</v>
      </c>
      <c r="D219" s="171" t="s">
        <v>136</v>
      </c>
      <c r="E219" s="172" t="s">
        <v>332</v>
      </c>
      <c r="F219" s="173" t="s">
        <v>333</v>
      </c>
      <c r="G219" s="174" t="s">
        <v>139</v>
      </c>
      <c r="H219" s="175">
        <v>350</v>
      </c>
      <c r="I219" s="176"/>
      <c r="J219" s="177">
        <f>ROUND(I219*H219,2)</f>
        <v>0</v>
      </c>
      <c r="K219" s="178"/>
      <c r="L219" s="31"/>
      <c r="M219" s="179" t="s">
        <v>1</v>
      </c>
      <c r="N219" s="180" t="s">
        <v>37</v>
      </c>
      <c r="O219" s="56"/>
      <c r="P219" s="141">
        <f>O219*H219</f>
        <v>0</v>
      </c>
      <c r="Q219" s="141">
        <v>0</v>
      </c>
      <c r="R219" s="141">
        <f>Q219*H219</f>
        <v>0</v>
      </c>
      <c r="S219" s="141">
        <v>0</v>
      </c>
      <c r="T219" s="142">
        <f>S219*H219</f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43" t="s">
        <v>122</v>
      </c>
      <c r="AT219" s="143" t="s">
        <v>136</v>
      </c>
      <c r="AU219" s="143" t="s">
        <v>82</v>
      </c>
      <c r="AY219" s="15" t="s">
        <v>121</v>
      </c>
      <c r="BE219" s="144">
        <f>IF(N219="základní",J219,0)</f>
        <v>0</v>
      </c>
      <c r="BF219" s="144">
        <f>IF(N219="snížená",J219,0)</f>
        <v>0</v>
      </c>
      <c r="BG219" s="144">
        <f>IF(N219="zákl. přenesená",J219,0)</f>
        <v>0</v>
      </c>
      <c r="BH219" s="144">
        <f>IF(N219="sníž. přenesená",J219,0)</f>
        <v>0</v>
      </c>
      <c r="BI219" s="144">
        <f>IF(N219="nulová",J219,0)</f>
        <v>0</v>
      </c>
      <c r="BJ219" s="15" t="s">
        <v>80</v>
      </c>
      <c r="BK219" s="144">
        <f>ROUND(I219*H219,2)</f>
        <v>0</v>
      </c>
      <c r="BL219" s="15" t="s">
        <v>122</v>
      </c>
      <c r="BM219" s="143" t="s">
        <v>334</v>
      </c>
    </row>
    <row r="220" spans="1:65" s="2" customFormat="1" ht="29.25">
      <c r="A220" s="30"/>
      <c r="B220" s="31"/>
      <c r="C220" s="30"/>
      <c r="D220" s="145" t="s">
        <v>124</v>
      </c>
      <c r="E220" s="30"/>
      <c r="F220" s="146" t="s">
        <v>335</v>
      </c>
      <c r="G220" s="30"/>
      <c r="H220" s="30"/>
      <c r="I220" s="147"/>
      <c r="J220" s="30"/>
      <c r="K220" s="30"/>
      <c r="L220" s="31"/>
      <c r="M220" s="148"/>
      <c r="N220" s="149"/>
      <c r="O220" s="56"/>
      <c r="P220" s="56"/>
      <c r="Q220" s="56"/>
      <c r="R220" s="56"/>
      <c r="S220" s="56"/>
      <c r="T220" s="57"/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T220" s="15" t="s">
        <v>124</v>
      </c>
      <c r="AU220" s="15" t="s">
        <v>82</v>
      </c>
    </row>
    <row r="221" spans="1:65" s="12" customFormat="1">
      <c r="B221" s="150"/>
      <c r="D221" s="145" t="s">
        <v>125</v>
      </c>
      <c r="E221" s="151" t="s">
        <v>1</v>
      </c>
      <c r="F221" s="152" t="s">
        <v>336</v>
      </c>
      <c r="H221" s="153">
        <v>350</v>
      </c>
      <c r="I221" s="154"/>
      <c r="L221" s="150"/>
      <c r="M221" s="155"/>
      <c r="N221" s="156"/>
      <c r="O221" s="156"/>
      <c r="P221" s="156"/>
      <c r="Q221" s="156"/>
      <c r="R221" s="156"/>
      <c r="S221" s="156"/>
      <c r="T221" s="157"/>
      <c r="AT221" s="151" t="s">
        <v>125</v>
      </c>
      <c r="AU221" s="151" t="s">
        <v>82</v>
      </c>
      <c r="AV221" s="12" t="s">
        <v>82</v>
      </c>
      <c r="AW221" s="12" t="s">
        <v>29</v>
      </c>
      <c r="AX221" s="12" t="s">
        <v>80</v>
      </c>
      <c r="AY221" s="151" t="s">
        <v>121</v>
      </c>
    </row>
    <row r="222" spans="1:65" s="2" customFormat="1" ht="24.2" customHeight="1">
      <c r="A222" s="30"/>
      <c r="B222" s="129"/>
      <c r="C222" s="171" t="s">
        <v>337</v>
      </c>
      <c r="D222" s="171" t="s">
        <v>136</v>
      </c>
      <c r="E222" s="172" t="s">
        <v>338</v>
      </c>
      <c r="F222" s="173" t="s">
        <v>339</v>
      </c>
      <c r="G222" s="174" t="s">
        <v>119</v>
      </c>
      <c r="H222" s="175">
        <v>154.869</v>
      </c>
      <c r="I222" s="176"/>
      <c r="J222" s="177">
        <f>ROUND(I222*H222,2)</f>
        <v>0</v>
      </c>
      <c r="K222" s="178"/>
      <c r="L222" s="31"/>
      <c r="M222" s="179" t="s">
        <v>1</v>
      </c>
      <c r="N222" s="180" t="s">
        <v>37</v>
      </c>
      <c r="O222" s="56"/>
      <c r="P222" s="141">
        <f>O222*H222</f>
        <v>0</v>
      </c>
      <c r="Q222" s="141">
        <v>0</v>
      </c>
      <c r="R222" s="141">
        <f>Q222*H222</f>
        <v>0</v>
      </c>
      <c r="S222" s="141">
        <v>0</v>
      </c>
      <c r="T222" s="142">
        <f>S222*H222</f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43" t="s">
        <v>122</v>
      </c>
      <c r="AT222" s="143" t="s">
        <v>136</v>
      </c>
      <c r="AU222" s="143" t="s">
        <v>82</v>
      </c>
      <c r="AY222" s="15" t="s">
        <v>121</v>
      </c>
      <c r="BE222" s="144">
        <f>IF(N222="základní",J222,0)</f>
        <v>0</v>
      </c>
      <c r="BF222" s="144">
        <f>IF(N222="snížená",J222,0)</f>
        <v>0</v>
      </c>
      <c r="BG222" s="144">
        <f>IF(N222="zákl. přenesená",J222,0)</f>
        <v>0</v>
      </c>
      <c r="BH222" s="144">
        <f>IF(N222="sníž. přenesená",J222,0)</f>
        <v>0</v>
      </c>
      <c r="BI222" s="144">
        <f>IF(N222="nulová",J222,0)</f>
        <v>0</v>
      </c>
      <c r="BJ222" s="15" t="s">
        <v>80</v>
      </c>
      <c r="BK222" s="144">
        <f>ROUND(I222*H222,2)</f>
        <v>0</v>
      </c>
      <c r="BL222" s="15" t="s">
        <v>122</v>
      </c>
      <c r="BM222" s="143" t="s">
        <v>340</v>
      </c>
    </row>
    <row r="223" spans="1:65" s="2" customFormat="1" ht="48.75">
      <c r="A223" s="30"/>
      <c r="B223" s="31"/>
      <c r="C223" s="30"/>
      <c r="D223" s="145" t="s">
        <v>124</v>
      </c>
      <c r="E223" s="30"/>
      <c r="F223" s="146" t="s">
        <v>341</v>
      </c>
      <c r="G223" s="30"/>
      <c r="H223" s="30"/>
      <c r="I223" s="147"/>
      <c r="J223" s="30"/>
      <c r="K223" s="30"/>
      <c r="L223" s="31"/>
      <c r="M223" s="148"/>
      <c r="N223" s="149"/>
      <c r="O223" s="56"/>
      <c r="P223" s="56"/>
      <c r="Q223" s="56"/>
      <c r="R223" s="56"/>
      <c r="S223" s="56"/>
      <c r="T223" s="57"/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T223" s="15" t="s">
        <v>124</v>
      </c>
      <c r="AU223" s="15" t="s">
        <v>82</v>
      </c>
    </row>
    <row r="224" spans="1:65" s="12" customFormat="1">
      <c r="B224" s="150"/>
      <c r="D224" s="145" t="s">
        <v>125</v>
      </c>
      <c r="E224" s="151" t="s">
        <v>1</v>
      </c>
      <c r="F224" s="152" t="s">
        <v>342</v>
      </c>
      <c r="H224" s="153">
        <v>154.869</v>
      </c>
      <c r="I224" s="154"/>
      <c r="L224" s="150"/>
      <c r="M224" s="155"/>
      <c r="N224" s="156"/>
      <c r="O224" s="156"/>
      <c r="P224" s="156"/>
      <c r="Q224" s="156"/>
      <c r="R224" s="156"/>
      <c r="S224" s="156"/>
      <c r="T224" s="157"/>
      <c r="AT224" s="151" t="s">
        <v>125</v>
      </c>
      <c r="AU224" s="151" t="s">
        <v>82</v>
      </c>
      <c r="AV224" s="12" t="s">
        <v>82</v>
      </c>
      <c r="AW224" s="12" t="s">
        <v>29</v>
      </c>
      <c r="AX224" s="12" t="s">
        <v>80</v>
      </c>
      <c r="AY224" s="151" t="s">
        <v>121</v>
      </c>
    </row>
    <row r="225" spans="1:65" s="13" customFormat="1" ht="25.9" customHeight="1">
      <c r="B225" s="158"/>
      <c r="D225" s="159" t="s">
        <v>71</v>
      </c>
      <c r="E225" s="160" t="s">
        <v>343</v>
      </c>
      <c r="F225" s="160" t="s">
        <v>344</v>
      </c>
      <c r="I225" s="161"/>
      <c r="J225" s="162">
        <f>BK225</f>
        <v>0</v>
      </c>
      <c r="L225" s="158"/>
      <c r="M225" s="163"/>
      <c r="N225" s="164"/>
      <c r="O225" s="164"/>
      <c r="P225" s="165">
        <f>SUM(P226:P243)</f>
        <v>0</v>
      </c>
      <c r="Q225" s="164"/>
      <c r="R225" s="165">
        <f>SUM(R226:R243)</f>
        <v>0</v>
      </c>
      <c r="S225" s="164"/>
      <c r="T225" s="166">
        <f>SUM(T226:T243)</f>
        <v>0</v>
      </c>
      <c r="AR225" s="159" t="s">
        <v>122</v>
      </c>
      <c r="AT225" s="167" t="s">
        <v>71</v>
      </c>
      <c r="AU225" s="167" t="s">
        <v>72</v>
      </c>
      <c r="AY225" s="159" t="s">
        <v>121</v>
      </c>
      <c r="BK225" s="168">
        <f>SUM(BK226:BK243)</f>
        <v>0</v>
      </c>
    </row>
    <row r="226" spans="1:65" s="2" customFormat="1" ht="14.45" customHeight="1">
      <c r="A226" s="30"/>
      <c r="B226" s="129"/>
      <c r="C226" s="171" t="s">
        <v>345</v>
      </c>
      <c r="D226" s="171" t="s">
        <v>136</v>
      </c>
      <c r="E226" s="172" t="s">
        <v>346</v>
      </c>
      <c r="F226" s="173" t="s">
        <v>347</v>
      </c>
      <c r="G226" s="174" t="s">
        <v>167</v>
      </c>
      <c r="H226" s="175">
        <v>4</v>
      </c>
      <c r="I226" s="176"/>
      <c r="J226" s="177">
        <f>ROUND(I226*H226,2)</f>
        <v>0</v>
      </c>
      <c r="K226" s="178"/>
      <c r="L226" s="31"/>
      <c r="M226" s="179" t="s">
        <v>1</v>
      </c>
      <c r="N226" s="180" t="s">
        <v>37</v>
      </c>
      <c r="O226" s="56"/>
      <c r="P226" s="141">
        <f>O226*H226</f>
        <v>0</v>
      </c>
      <c r="Q226" s="141">
        <v>0</v>
      </c>
      <c r="R226" s="141">
        <f>Q226*H226</f>
        <v>0</v>
      </c>
      <c r="S226" s="141">
        <v>0</v>
      </c>
      <c r="T226" s="142">
        <f>S226*H226</f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43" t="s">
        <v>348</v>
      </c>
      <c r="AT226" s="143" t="s">
        <v>136</v>
      </c>
      <c r="AU226" s="143" t="s">
        <v>80</v>
      </c>
      <c r="AY226" s="15" t="s">
        <v>121</v>
      </c>
      <c r="BE226" s="144">
        <f>IF(N226="základní",J226,0)</f>
        <v>0</v>
      </c>
      <c r="BF226" s="144">
        <f>IF(N226="snížená",J226,0)</f>
        <v>0</v>
      </c>
      <c r="BG226" s="144">
        <f>IF(N226="zákl. přenesená",J226,0)</f>
        <v>0</v>
      </c>
      <c r="BH226" s="144">
        <f>IF(N226="sníž. přenesená",J226,0)</f>
        <v>0</v>
      </c>
      <c r="BI226" s="144">
        <f>IF(N226="nulová",J226,0)</f>
        <v>0</v>
      </c>
      <c r="BJ226" s="15" t="s">
        <v>80</v>
      </c>
      <c r="BK226" s="144">
        <f>ROUND(I226*H226,2)</f>
        <v>0</v>
      </c>
      <c r="BL226" s="15" t="s">
        <v>348</v>
      </c>
      <c r="BM226" s="143" t="s">
        <v>349</v>
      </c>
    </row>
    <row r="227" spans="1:65" s="2" customFormat="1" ht="19.5">
      <c r="A227" s="30"/>
      <c r="B227" s="31"/>
      <c r="C227" s="30"/>
      <c r="D227" s="145" t="s">
        <v>124</v>
      </c>
      <c r="E227" s="30"/>
      <c r="F227" s="146" t="s">
        <v>350</v>
      </c>
      <c r="G227" s="30"/>
      <c r="H227" s="30"/>
      <c r="I227" s="147"/>
      <c r="J227" s="30"/>
      <c r="K227" s="30"/>
      <c r="L227" s="31"/>
      <c r="M227" s="148"/>
      <c r="N227" s="149"/>
      <c r="O227" s="56"/>
      <c r="P227" s="56"/>
      <c r="Q227" s="56"/>
      <c r="R227" s="56"/>
      <c r="S227" s="56"/>
      <c r="T227" s="57"/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T227" s="15" t="s">
        <v>124</v>
      </c>
      <c r="AU227" s="15" t="s">
        <v>80</v>
      </c>
    </row>
    <row r="228" spans="1:65" s="2" customFormat="1" ht="14.45" customHeight="1">
      <c r="A228" s="30"/>
      <c r="B228" s="129"/>
      <c r="C228" s="171" t="s">
        <v>351</v>
      </c>
      <c r="D228" s="171" t="s">
        <v>136</v>
      </c>
      <c r="E228" s="172" t="s">
        <v>352</v>
      </c>
      <c r="F228" s="173" t="s">
        <v>353</v>
      </c>
      <c r="G228" s="174" t="s">
        <v>167</v>
      </c>
      <c r="H228" s="175">
        <v>4</v>
      </c>
      <c r="I228" s="176"/>
      <c r="J228" s="177">
        <f>ROUND(I228*H228,2)</f>
        <v>0</v>
      </c>
      <c r="K228" s="178"/>
      <c r="L228" s="31"/>
      <c r="M228" s="179" t="s">
        <v>1</v>
      </c>
      <c r="N228" s="180" t="s">
        <v>37</v>
      </c>
      <c r="O228" s="56"/>
      <c r="P228" s="141">
        <f>O228*H228</f>
        <v>0</v>
      </c>
      <c r="Q228" s="141">
        <v>0</v>
      </c>
      <c r="R228" s="141">
        <f>Q228*H228</f>
        <v>0</v>
      </c>
      <c r="S228" s="141">
        <v>0</v>
      </c>
      <c r="T228" s="142">
        <f>S228*H228</f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43" t="s">
        <v>348</v>
      </c>
      <c r="AT228" s="143" t="s">
        <v>136</v>
      </c>
      <c r="AU228" s="143" t="s">
        <v>80</v>
      </c>
      <c r="AY228" s="15" t="s">
        <v>121</v>
      </c>
      <c r="BE228" s="144">
        <f>IF(N228="základní",J228,0)</f>
        <v>0</v>
      </c>
      <c r="BF228" s="144">
        <f>IF(N228="snížená",J228,0)</f>
        <v>0</v>
      </c>
      <c r="BG228" s="144">
        <f>IF(N228="zákl. přenesená",J228,0)</f>
        <v>0</v>
      </c>
      <c r="BH228" s="144">
        <f>IF(N228="sníž. přenesená",J228,0)</f>
        <v>0</v>
      </c>
      <c r="BI228" s="144">
        <f>IF(N228="nulová",J228,0)</f>
        <v>0</v>
      </c>
      <c r="BJ228" s="15" t="s">
        <v>80</v>
      </c>
      <c r="BK228" s="144">
        <f>ROUND(I228*H228,2)</f>
        <v>0</v>
      </c>
      <c r="BL228" s="15" t="s">
        <v>348</v>
      </c>
      <c r="BM228" s="143" t="s">
        <v>354</v>
      </c>
    </row>
    <row r="229" spans="1:65" s="2" customFormat="1">
      <c r="A229" s="30"/>
      <c r="B229" s="31"/>
      <c r="C229" s="30"/>
      <c r="D229" s="145" t="s">
        <v>124</v>
      </c>
      <c r="E229" s="30"/>
      <c r="F229" s="146" t="s">
        <v>353</v>
      </c>
      <c r="G229" s="30"/>
      <c r="H229" s="30"/>
      <c r="I229" s="147"/>
      <c r="J229" s="30"/>
      <c r="K229" s="30"/>
      <c r="L229" s="31"/>
      <c r="M229" s="148"/>
      <c r="N229" s="149"/>
      <c r="O229" s="56"/>
      <c r="P229" s="56"/>
      <c r="Q229" s="56"/>
      <c r="R229" s="56"/>
      <c r="S229" s="56"/>
      <c r="T229" s="57"/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T229" s="15" t="s">
        <v>124</v>
      </c>
      <c r="AU229" s="15" t="s">
        <v>80</v>
      </c>
    </row>
    <row r="230" spans="1:65" s="2" customFormat="1" ht="49.15" customHeight="1">
      <c r="A230" s="30"/>
      <c r="B230" s="129"/>
      <c r="C230" s="171" t="s">
        <v>355</v>
      </c>
      <c r="D230" s="171" t="s">
        <v>136</v>
      </c>
      <c r="E230" s="172" t="s">
        <v>356</v>
      </c>
      <c r="F230" s="173" t="s">
        <v>357</v>
      </c>
      <c r="G230" s="174" t="s">
        <v>119</v>
      </c>
      <c r="H230" s="175">
        <v>500</v>
      </c>
      <c r="I230" s="176"/>
      <c r="J230" s="177">
        <f>ROUND(I230*H230,2)</f>
        <v>0</v>
      </c>
      <c r="K230" s="178"/>
      <c r="L230" s="31"/>
      <c r="M230" s="179" t="s">
        <v>1</v>
      </c>
      <c r="N230" s="180" t="s">
        <v>37</v>
      </c>
      <c r="O230" s="56"/>
      <c r="P230" s="141">
        <f>O230*H230</f>
        <v>0</v>
      </c>
      <c r="Q230" s="141">
        <v>0</v>
      </c>
      <c r="R230" s="141">
        <f>Q230*H230</f>
        <v>0</v>
      </c>
      <c r="S230" s="141">
        <v>0</v>
      </c>
      <c r="T230" s="142">
        <f>S230*H230</f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43" t="s">
        <v>348</v>
      </c>
      <c r="AT230" s="143" t="s">
        <v>136</v>
      </c>
      <c r="AU230" s="143" t="s">
        <v>80</v>
      </c>
      <c r="AY230" s="15" t="s">
        <v>121</v>
      </c>
      <c r="BE230" s="144">
        <f>IF(N230="základní",J230,0)</f>
        <v>0</v>
      </c>
      <c r="BF230" s="144">
        <f>IF(N230="snížená",J230,0)</f>
        <v>0</v>
      </c>
      <c r="BG230" s="144">
        <f>IF(N230="zákl. přenesená",J230,0)</f>
        <v>0</v>
      </c>
      <c r="BH230" s="144">
        <f>IF(N230="sníž. přenesená",J230,0)</f>
        <v>0</v>
      </c>
      <c r="BI230" s="144">
        <f>IF(N230="nulová",J230,0)</f>
        <v>0</v>
      </c>
      <c r="BJ230" s="15" t="s">
        <v>80</v>
      </c>
      <c r="BK230" s="144">
        <f>ROUND(I230*H230,2)</f>
        <v>0</v>
      </c>
      <c r="BL230" s="15" t="s">
        <v>348</v>
      </c>
      <c r="BM230" s="143" t="s">
        <v>358</v>
      </c>
    </row>
    <row r="231" spans="1:65" s="2" customFormat="1" ht="126.75">
      <c r="A231" s="30"/>
      <c r="B231" s="31"/>
      <c r="C231" s="30"/>
      <c r="D231" s="145" t="s">
        <v>124</v>
      </c>
      <c r="E231" s="30"/>
      <c r="F231" s="146" t="s">
        <v>359</v>
      </c>
      <c r="G231" s="30"/>
      <c r="H231" s="30"/>
      <c r="I231" s="147"/>
      <c r="J231" s="30"/>
      <c r="K231" s="30"/>
      <c r="L231" s="31"/>
      <c r="M231" s="148"/>
      <c r="N231" s="149"/>
      <c r="O231" s="56"/>
      <c r="P231" s="56"/>
      <c r="Q231" s="56"/>
      <c r="R231" s="56"/>
      <c r="S231" s="56"/>
      <c r="T231" s="57"/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T231" s="15" t="s">
        <v>124</v>
      </c>
      <c r="AU231" s="15" t="s">
        <v>80</v>
      </c>
    </row>
    <row r="232" spans="1:65" s="2" customFormat="1" ht="49.15" customHeight="1">
      <c r="A232" s="30"/>
      <c r="B232" s="129"/>
      <c r="C232" s="171" t="s">
        <v>360</v>
      </c>
      <c r="D232" s="171" t="s">
        <v>136</v>
      </c>
      <c r="E232" s="172" t="s">
        <v>361</v>
      </c>
      <c r="F232" s="173" t="s">
        <v>362</v>
      </c>
      <c r="G232" s="174" t="s">
        <v>119</v>
      </c>
      <c r="H232" s="175">
        <v>1061.692</v>
      </c>
      <c r="I232" s="176"/>
      <c r="J232" s="177">
        <f>ROUND(I232*H232,2)</f>
        <v>0</v>
      </c>
      <c r="K232" s="178"/>
      <c r="L232" s="31"/>
      <c r="M232" s="179" t="s">
        <v>1</v>
      </c>
      <c r="N232" s="180" t="s">
        <v>37</v>
      </c>
      <c r="O232" s="56"/>
      <c r="P232" s="141">
        <f>O232*H232</f>
        <v>0</v>
      </c>
      <c r="Q232" s="141">
        <v>0</v>
      </c>
      <c r="R232" s="141">
        <f>Q232*H232</f>
        <v>0</v>
      </c>
      <c r="S232" s="141">
        <v>0</v>
      </c>
      <c r="T232" s="142">
        <f>S232*H232</f>
        <v>0</v>
      </c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R232" s="143" t="s">
        <v>348</v>
      </c>
      <c r="AT232" s="143" t="s">
        <v>136</v>
      </c>
      <c r="AU232" s="143" t="s">
        <v>80</v>
      </c>
      <c r="AY232" s="15" t="s">
        <v>121</v>
      </c>
      <c r="BE232" s="144">
        <f>IF(N232="základní",J232,0)</f>
        <v>0</v>
      </c>
      <c r="BF232" s="144">
        <f>IF(N232="snížená",J232,0)</f>
        <v>0</v>
      </c>
      <c r="BG232" s="144">
        <f>IF(N232="zákl. přenesená",J232,0)</f>
        <v>0</v>
      </c>
      <c r="BH232" s="144">
        <f>IF(N232="sníž. přenesená",J232,0)</f>
        <v>0</v>
      </c>
      <c r="BI232" s="144">
        <f>IF(N232="nulová",J232,0)</f>
        <v>0</v>
      </c>
      <c r="BJ232" s="15" t="s">
        <v>80</v>
      </c>
      <c r="BK232" s="144">
        <f>ROUND(I232*H232,2)</f>
        <v>0</v>
      </c>
      <c r="BL232" s="15" t="s">
        <v>348</v>
      </c>
      <c r="BM232" s="143" t="s">
        <v>363</v>
      </c>
    </row>
    <row r="233" spans="1:65" s="2" customFormat="1" ht="126.75">
      <c r="A233" s="30"/>
      <c r="B233" s="31"/>
      <c r="C233" s="30"/>
      <c r="D233" s="145" t="s">
        <v>124</v>
      </c>
      <c r="E233" s="30"/>
      <c r="F233" s="146" t="s">
        <v>364</v>
      </c>
      <c r="G233" s="30"/>
      <c r="H233" s="30"/>
      <c r="I233" s="147"/>
      <c r="J233" s="30"/>
      <c r="K233" s="30"/>
      <c r="L233" s="31"/>
      <c r="M233" s="148"/>
      <c r="N233" s="149"/>
      <c r="O233" s="56"/>
      <c r="P233" s="56"/>
      <c r="Q233" s="56"/>
      <c r="R233" s="56"/>
      <c r="S233" s="56"/>
      <c r="T233" s="57"/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T233" s="15" t="s">
        <v>124</v>
      </c>
      <c r="AU233" s="15" t="s">
        <v>80</v>
      </c>
    </row>
    <row r="234" spans="1:65" s="12" customFormat="1">
      <c r="B234" s="150"/>
      <c r="D234" s="145" t="s">
        <v>125</v>
      </c>
      <c r="E234" s="151" t="s">
        <v>1</v>
      </c>
      <c r="F234" s="152" t="s">
        <v>365</v>
      </c>
      <c r="H234" s="153">
        <v>1061.692</v>
      </c>
      <c r="I234" s="154"/>
      <c r="L234" s="150"/>
      <c r="M234" s="155"/>
      <c r="N234" s="156"/>
      <c r="O234" s="156"/>
      <c r="P234" s="156"/>
      <c r="Q234" s="156"/>
      <c r="R234" s="156"/>
      <c r="S234" s="156"/>
      <c r="T234" s="157"/>
      <c r="AT234" s="151" t="s">
        <v>125</v>
      </c>
      <c r="AU234" s="151" t="s">
        <v>80</v>
      </c>
      <c r="AV234" s="12" t="s">
        <v>82</v>
      </c>
      <c r="AW234" s="12" t="s">
        <v>29</v>
      </c>
      <c r="AX234" s="12" t="s">
        <v>80</v>
      </c>
      <c r="AY234" s="151" t="s">
        <v>121</v>
      </c>
    </row>
    <row r="235" spans="1:65" s="2" customFormat="1" ht="62.65" customHeight="1">
      <c r="A235" s="30"/>
      <c r="B235" s="129"/>
      <c r="C235" s="171" t="s">
        <v>366</v>
      </c>
      <c r="D235" s="171" t="s">
        <v>136</v>
      </c>
      <c r="E235" s="172" t="s">
        <v>367</v>
      </c>
      <c r="F235" s="173" t="s">
        <v>368</v>
      </c>
      <c r="G235" s="174" t="s">
        <v>119</v>
      </c>
      <c r="H235" s="175">
        <v>129.97999999999999</v>
      </c>
      <c r="I235" s="176"/>
      <c r="J235" s="177">
        <f>ROUND(I235*H235,2)</f>
        <v>0</v>
      </c>
      <c r="K235" s="178"/>
      <c r="L235" s="31"/>
      <c r="M235" s="179" t="s">
        <v>1</v>
      </c>
      <c r="N235" s="180" t="s">
        <v>37</v>
      </c>
      <c r="O235" s="56"/>
      <c r="P235" s="141">
        <f>O235*H235</f>
        <v>0</v>
      </c>
      <c r="Q235" s="141">
        <v>0</v>
      </c>
      <c r="R235" s="141">
        <f>Q235*H235</f>
        <v>0</v>
      </c>
      <c r="S235" s="141">
        <v>0</v>
      </c>
      <c r="T235" s="142">
        <f>S235*H235</f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143" t="s">
        <v>348</v>
      </c>
      <c r="AT235" s="143" t="s">
        <v>136</v>
      </c>
      <c r="AU235" s="143" t="s">
        <v>80</v>
      </c>
      <c r="AY235" s="15" t="s">
        <v>121</v>
      </c>
      <c r="BE235" s="144">
        <f>IF(N235="základní",J235,0)</f>
        <v>0</v>
      </c>
      <c r="BF235" s="144">
        <f>IF(N235="snížená",J235,0)</f>
        <v>0</v>
      </c>
      <c r="BG235" s="144">
        <f>IF(N235="zákl. přenesená",J235,0)</f>
        <v>0</v>
      </c>
      <c r="BH235" s="144">
        <f>IF(N235="sníž. přenesená",J235,0)</f>
        <v>0</v>
      </c>
      <c r="BI235" s="144">
        <f>IF(N235="nulová",J235,0)</f>
        <v>0</v>
      </c>
      <c r="BJ235" s="15" t="s">
        <v>80</v>
      </c>
      <c r="BK235" s="144">
        <f>ROUND(I235*H235,2)</f>
        <v>0</v>
      </c>
      <c r="BL235" s="15" t="s">
        <v>348</v>
      </c>
      <c r="BM235" s="143" t="s">
        <v>369</v>
      </c>
    </row>
    <row r="236" spans="1:65" s="2" customFormat="1" ht="136.5">
      <c r="A236" s="30"/>
      <c r="B236" s="31"/>
      <c r="C236" s="30"/>
      <c r="D236" s="145" t="s">
        <v>124</v>
      </c>
      <c r="E236" s="30"/>
      <c r="F236" s="146" t="s">
        <v>370</v>
      </c>
      <c r="G236" s="30"/>
      <c r="H236" s="30"/>
      <c r="I236" s="147"/>
      <c r="J236" s="30"/>
      <c r="K236" s="30"/>
      <c r="L236" s="31"/>
      <c r="M236" s="148"/>
      <c r="N236" s="149"/>
      <c r="O236" s="56"/>
      <c r="P236" s="56"/>
      <c r="Q236" s="56"/>
      <c r="R236" s="56"/>
      <c r="S236" s="56"/>
      <c r="T236" s="57"/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T236" s="15" t="s">
        <v>124</v>
      </c>
      <c r="AU236" s="15" t="s">
        <v>80</v>
      </c>
    </row>
    <row r="237" spans="1:65" s="12" customFormat="1">
      <c r="B237" s="150"/>
      <c r="D237" s="145" t="s">
        <v>125</v>
      </c>
      <c r="E237" s="151" t="s">
        <v>1</v>
      </c>
      <c r="F237" s="152" t="s">
        <v>371</v>
      </c>
      <c r="H237" s="153">
        <v>129.97999999999999</v>
      </c>
      <c r="I237" s="154"/>
      <c r="L237" s="150"/>
      <c r="M237" s="155"/>
      <c r="N237" s="156"/>
      <c r="O237" s="156"/>
      <c r="P237" s="156"/>
      <c r="Q237" s="156"/>
      <c r="R237" s="156"/>
      <c r="S237" s="156"/>
      <c r="T237" s="157"/>
      <c r="AT237" s="151" t="s">
        <v>125</v>
      </c>
      <c r="AU237" s="151" t="s">
        <v>80</v>
      </c>
      <c r="AV237" s="12" t="s">
        <v>82</v>
      </c>
      <c r="AW237" s="12" t="s">
        <v>29</v>
      </c>
      <c r="AX237" s="12" t="s">
        <v>80</v>
      </c>
      <c r="AY237" s="151" t="s">
        <v>121</v>
      </c>
    </row>
    <row r="238" spans="1:65" s="2" customFormat="1" ht="37.9" customHeight="1">
      <c r="A238" s="30"/>
      <c r="B238" s="129"/>
      <c r="C238" s="171" t="s">
        <v>372</v>
      </c>
      <c r="D238" s="171" t="s">
        <v>136</v>
      </c>
      <c r="E238" s="172" t="s">
        <v>373</v>
      </c>
      <c r="F238" s="173" t="s">
        <v>374</v>
      </c>
      <c r="G238" s="174" t="s">
        <v>119</v>
      </c>
      <c r="H238" s="175">
        <v>129.97999999999999</v>
      </c>
      <c r="I238" s="176"/>
      <c r="J238" s="177">
        <f>ROUND(I238*H238,2)</f>
        <v>0</v>
      </c>
      <c r="K238" s="178"/>
      <c r="L238" s="31"/>
      <c r="M238" s="179" t="s">
        <v>1</v>
      </c>
      <c r="N238" s="180" t="s">
        <v>37</v>
      </c>
      <c r="O238" s="56"/>
      <c r="P238" s="141">
        <f>O238*H238</f>
        <v>0</v>
      </c>
      <c r="Q238" s="141">
        <v>0</v>
      </c>
      <c r="R238" s="141">
        <f>Q238*H238</f>
        <v>0</v>
      </c>
      <c r="S238" s="141">
        <v>0</v>
      </c>
      <c r="T238" s="142">
        <f>S238*H238</f>
        <v>0</v>
      </c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R238" s="143" t="s">
        <v>348</v>
      </c>
      <c r="AT238" s="143" t="s">
        <v>136</v>
      </c>
      <c r="AU238" s="143" t="s">
        <v>80</v>
      </c>
      <c r="AY238" s="15" t="s">
        <v>121</v>
      </c>
      <c r="BE238" s="144">
        <f>IF(N238="základní",J238,0)</f>
        <v>0</v>
      </c>
      <c r="BF238" s="144">
        <f>IF(N238="snížená",J238,0)</f>
        <v>0</v>
      </c>
      <c r="BG238" s="144">
        <f>IF(N238="zákl. přenesená",J238,0)</f>
        <v>0</v>
      </c>
      <c r="BH238" s="144">
        <f>IF(N238="sníž. přenesená",J238,0)</f>
        <v>0</v>
      </c>
      <c r="BI238" s="144">
        <f>IF(N238="nulová",J238,0)</f>
        <v>0</v>
      </c>
      <c r="BJ238" s="15" t="s">
        <v>80</v>
      </c>
      <c r="BK238" s="144">
        <f>ROUND(I238*H238,2)</f>
        <v>0</v>
      </c>
      <c r="BL238" s="15" t="s">
        <v>348</v>
      </c>
      <c r="BM238" s="143" t="s">
        <v>375</v>
      </c>
    </row>
    <row r="239" spans="1:65" s="2" customFormat="1" ht="48.75">
      <c r="A239" s="30"/>
      <c r="B239" s="31"/>
      <c r="C239" s="30"/>
      <c r="D239" s="145" t="s">
        <v>124</v>
      </c>
      <c r="E239" s="30"/>
      <c r="F239" s="146" t="s">
        <v>376</v>
      </c>
      <c r="G239" s="30"/>
      <c r="H239" s="30"/>
      <c r="I239" s="147"/>
      <c r="J239" s="30"/>
      <c r="K239" s="30"/>
      <c r="L239" s="31"/>
      <c r="M239" s="148"/>
      <c r="N239" s="149"/>
      <c r="O239" s="56"/>
      <c r="P239" s="56"/>
      <c r="Q239" s="56"/>
      <c r="R239" s="56"/>
      <c r="S239" s="56"/>
      <c r="T239" s="57"/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T239" s="15" t="s">
        <v>124</v>
      </c>
      <c r="AU239" s="15" t="s">
        <v>80</v>
      </c>
    </row>
    <row r="240" spans="1:65" s="2" customFormat="1" ht="37.9" customHeight="1">
      <c r="A240" s="30"/>
      <c r="B240" s="129"/>
      <c r="C240" s="171" t="s">
        <v>377</v>
      </c>
      <c r="D240" s="171" t="s">
        <v>136</v>
      </c>
      <c r="E240" s="172" t="s">
        <v>378</v>
      </c>
      <c r="F240" s="173" t="s">
        <v>379</v>
      </c>
      <c r="G240" s="174" t="s">
        <v>167</v>
      </c>
      <c r="H240" s="175">
        <v>5</v>
      </c>
      <c r="I240" s="176"/>
      <c r="J240" s="177">
        <f>ROUND(I240*H240,2)</f>
        <v>0</v>
      </c>
      <c r="K240" s="178"/>
      <c r="L240" s="31"/>
      <c r="M240" s="179" t="s">
        <v>1</v>
      </c>
      <c r="N240" s="180" t="s">
        <v>37</v>
      </c>
      <c r="O240" s="56"/>
      <c r="P240" s="141">
        <f>O240*H240</f>
        <v>0</v>
      </c>
      <c r="Q240" s="141">
        <v>0</v>
      </c>
      <c r="R240" s="141">
        <f>Q240*H240</f>
        <v>0</v>
      </c>
      <c r="S240" s="141">
        <v>0</v>
      </c>
      <c r="T240" s="142">
        <f>S240*H240</f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43" t="s">
        <v>348</v>
      </c>
      <c r="AT240" s="143" t="s">
        <v>136</v>
      </c>
      <c r="AU240" s="143" t="s">
        <v>80</v>
      </c>
      <c r="AY240" s="15" t="s">
        <v>121</v>
      </c>
      <c r="BE240" s="144">
        <f>IF(N240="základní",J240,0)</f>
        <v>0</v>
      </c>
      <c r="BF240" s="144">
        <f>IF(N240="snížená",J240,0)</f>
        <v>0</v>
      </c>
      <c r="BG240" s="144">
        <f>IF(N240="zákl. přenesená",J240,0)</f>
        <v>0</v>
      </c>
      <c r="BH240" s="144">
        <f>IF(N240="sníž. přenesená",J240,0)</f>
        <v>0</v>
      </c>
      <c r="BI240" s="144">
        <f>IF(N240="nulová",J240,0)</f>
        <v>0</v>
      </c>
      <c r="BJ240" s="15" t="s">
        <v>80</v>
      </c>
      <c r="BK240" s="144">
        <f>ROUND(I240*H240,2)</f>
        <v>0</v>
      </c>
      <c r="BL240" s="15" t="s">
        <v>348</v>
      </c>
      <c r="BM240" s="143" t="s">
        <v>380</v>
      </c>
    </row>
    <row r="241" spans="1:65" s="2" customFormat="1" ht="58.5">
      <c r="A241" s="30"/>
      <c r="B241" s="31"/>
      <c r="C241" s="30"/>
      <c r="D241" s="145" t="s">
        <v>124</v>
      </c>
      <c r="E241" s="30"/>
      <c r="F241" s="146" t="s">
        <v>381</v>
      </c>
      <c r="G241" s="30"/>
      <c r="H241" s="30"/>
      <c r="I241" s="147"/>
      <c r="J241" s="30"/>
      <c r="K241" s="30"/>
      <c r="L241" s="31"/>
      <c r="M241" s="148"/>
      <c r="N241" s="149"/>
      <c r="O241" s="56"/>
      <c r="P241" s="56"/>
      <c r="Q241" s="56"/>
      <c r="R241" s="56"/>
      <c r="S241" s="56"/>
      <c r="T241" s="57"/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T241" s="15" t="s">
        <v>124</v>
      </c>
      <c r="AU241" s="15" t="s">
        <v>80</v>
      </c>
    </row>
    <row r="242" spans="1:65" s="2" customFormat="1" ht="14.45" customHeight="1">
      <c r="A242" s="30"/>
      <c r="B242" s="129"/>
      <c r="C242" s="171" t="s">
        <v>382</v>
      </c>
      <c r="D242" s="171" t="s">
        <v>136</v>
      </c>
      <c r="E242" s="172" t="s">
        <v>383</v>
      </c>
      <c r="F242" s="173" t="s">
        <v>384</v>
      </c>
      <c r="G242" s="174" t="s">
        <v>119</v>
      </c>
      <c r="H242" s="175">
        <v>500</v>
      </c>
      <c r="I242" s="176"/>
      <c r="J242" s="177">
        <f>ROUND(I242*H242,2)</f>
        <v>0</v>
      </c>
      <c r="K242" s="178"/>
      <c r="L242" s="31"/>
      <c r="M242" s="179" t="s">
        <v>1</v>
      </c>
      <c r="N242" s="180" t="s">
        <v>37</v>
      </c>
      <c r="O242" s="56"/>
      <c r="P242" s="141">
        <f>O242*H242</f>
        <v>0</v>
      </c>
      <c r="Q242" s="141">
        <v>0</v>
      </c>
      <c r="R242" s="141">
        <f>Q242*H242</f>
        <v>0</v>
      </c>
      <c r="S242" s="141">
        <v>0</v>
      </c>
      <c r="T242" s="142">
        <f>S242*H242</f>
        <v>0</v>
      </c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R242" s="143" t="s">
        <v>348</v>
      </c>
      <c r="AT242" s="143" t="s">
        <v>136</v>
      </c>
      <c r="AU242" s="143" t="s">
        <v>80</v>
      </c>
      <c r="AY242" s="15" t="s">
        <v>121</v>
      </c>
      <c r="BE242" s="144">
        <f>IF(N242="základní",J242,0)</f>
        <v>0</v>
      </c>
      <c r="BF242" s="144">
        <f>IF(N242="snížená",J242,0)</f>
        <v>0</v>
      </c>
      <c r="BG242" s="144">
        <f>IF(N242="zákl. přenesená",J242,0)</f>
        <v>0</v>
      </c>
      <c r="BH242" s="144">
        <f>IF(N242="sníž. přenesená",J242,0)</f>
        <v>0</v>
      </c>
      <c r="BI242" s="144">
        <f>IF(N242="nulová",J242,0)</f>
        <v>0</v>
      </c>
      <c r="BJ242" s="15" t="s">
        <v>80</v>
      </c>
      <c r="BK242" s="144">
        <f>ROUND(I242*H242,2)</f>
        <v>0</v>
      </c>
      <c r="BL242" s="15" t="s">
        <v>348</v>
      </c>
      <c r="BM242" s="143" t="s">
        <v>385</v>
      </c>
    </row>
    <row r="243" spans="1:65" s="2" customFormat="1" ht="58.5">
      <c r="A243" s="30"/>
      <c r="B243" s="31"/>
      <c r="C243" s="30"/>
      <c r="D243" s="145" t="s">
        <v>124</v>
      </c>
      <c r="E243" s="30"/>
      <c r="F243" s="146" t="s">
        <v>386</v>
      </c>
      <c r="G243" s="30"/>
      <c r="H243" s="30"/>
      <c r="I243" s="147"/>
      <c r="J243" s="30"/>
      <c r="K243" s="30"/>
      <c r="L243" s="31"/>
      <c r="M243" s="181"/>
      <c r="N243" s="182"/>
      <c r="O243" s="183"/>
      <c r="P243" s="183"/>
      <c r="Q243" s="183"/>
      <c r="R243" s="183"/>
      <c r="S243" s="183"/>
      <c r="T243" s="184"/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T243" s="15" t="s">
        <v>124</v>
      </c>
      <c r="AU243" s="15" t="s">
        <v>80</v>
      </c>
    </row>
    <row r="244" spans="1:65" s="2" customFormat="1" ht="6.95" customHeight="1">
      <c r="A244" s="30"/>
      <c r="B244" s="45"/>
      <c r="C244" s="46"/>
      <c r="D244" s="46"/>
      <c r="E244" s="46"/>
      <c r="F244" s="46"/>
      <c r="G244" s="46"/>
      <c r="H244" s="46"/>
      <c r="I244" s="46"/>
      <c r="J244" s="46"/>
      <c r="K244" s="46"/>
      <c r="L244" s="31"/>
      <c r="M244" s="30"/>
      <c r="O244" s="30"/>
      <c r="P244" s="30"/>
      <c r="Q244" s="30"/>
      <c r="R244" s="30"/>
      <c r="S244" s="30"/>
      <c r="T244" s="30"/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</row>
  </sheetData>
  <autoFilter ref="C118:K243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2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5" t="s">
        <v>85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82</v>
      </c>
    </row>
    <row r="4" spans="1:46" s="1" customFormat="1" ht="24.95" customHeight="1">
      <c r="B4" s="18"/>
      <c r="D4" s="19" t="s">
        <v>92</v>
      </c>
      <c r="L4" s="18"/>
      <c r="M4" s="91" t="s">
        <v>10</v>
      </c>
      <c r="AT4" s="15" t="s">
        <v>3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25" t="s">
        <v>16</v>
      </c>
      <c r="L6" s="18"/>
    </row>
    <row r="7" spans="1:46" s="1" customFormat="1" ht="16.5" customHeight="1">
      <c r="B7" s="18"/>
      <c r="E7" s="229" t="str">
        <f>'Rekapitulace stavby'!K6</f>
        <v>Oprava nástupišť v obvodu OŘ OLC - Drahanovice</v>
      </c>
      <c r="F7" s="230"/>
      <c r="G7" s="230"/>
      <c r="H7" s="230"/>
      <c r="L7" s="18"/>
    </row>
    <row r="8" spans="1:46" s="2" customFormat="1" ht="12" customHeight="1">
      <c r="A8" s="30"/>
      <c r="B8" s="31"/>
      <c r="C8" s="30"/>
      <c r="D8" s="25" t="s">
        <v>93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19" t="s">
        <v>387</v>
      </c>
      <c r="F9" s="228"/>
      <c r="G9" s="228"/>
      <c r="H9" s="228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20</v>
      </c>
      <c r="E12" s="30"/>
      <c r="F12" s="23" t="s">
        <v>21</v>
      </c>
      <c r="G12" s="30"/>
      <c r="H12" s="30"/>
      <c r="I12" s="25" t="s">
        <v>22</v>
      </c>
      <c r="J12" s="53">
        <f>'Rekapitulace stavby'!AN8</f>
        <v>0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23</v>
      </c>
      <c r="E14" s="30"/>
      <c r="F14" s="30"/>
      <c r="G14" s="30"/>
      <c r="H14" s="30"/>
      <c r="I14" s="25" t="s">
        <v>24</v>
      </c>
      <c r="J14" s="23" t="str">
        <f>IF('Rekapitulace stavby'!AN10="","",'Rekapitulace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3" t="str">
        <f>IF('Rekapitulace stavby'!E11="","",'Rekapitulace stavby'!E11)</f>
        <v xml:space="preserve"> </v>
      </c>
      <c r="F15" s="30"/>
      <c r="G15" s="30"/>
      <c r="H15" s="30"/>
      <c r="I15" s="25" t="s">
        <v>25</v>
      </c>
      <c r="J15" s="23" t="str">
        <f>IF('Rekapitulace stavby'!AN11="","",'Rekapitulace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5" t="s">
        <v>26</v>
      </c>
      <c r="E17" s="30"/>
      <c r="F17" s="30"/>
      <c r="G17" s="30"/>
      <c r="H17" s="30"/>
      <c r="I17" s="25" t="s">
        <v>24</v>
      </c>
      <c r="J17" s="26" t="str">
        <f>'Rekapitulace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31" t="str">
        <f>'Rekapitulace stavby'!E14</f>
        <v>Vyplň údaj</v>
      </c>
      <c r="F18" s="201"/>
      <c r="G18" s="201"/>
      <c r="H18" s="201"/>
      <c r="I18" s="25" t="s">
        <v>25</v>
      </c>
      <c r="J18" s="26" t="str">
        <f>'Rekapitulace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5" t="s">
        <v>28</v>
      </c>
      <c r="E20" s="30"/>
      <c r="F20" s="30"/>
      <c r="G20" s="30"/>
      <c r="H20" s="30"/>
      <c r="I20" s="25" t="s">
        <v>24</v>
      </c>
      <c r="J20" s="23" t="str">
        <f>IF('Rekapitulace stavby'!AN16="","",'Rekapitulace stavby'!AN16)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3" t="str">
        <f>IF('Rekapitulace stavby'!E17="","",'Rekapitulace stavby'!E17)</f>
        <v xml:space="preserve"> </v>
      </c>
      <c r="F21" s="30"/>
      <c r="G21" s="30"/>
      <c r="H21" s="30"/>
      <c r="I21" s="25" t="s">
        <v>25</v>
      </c>
      <c r="J21" s="23" t="str">
        <f>IF('Rekapitulace stavby'!AN17="","",'Rekapitulace stavby'!AN17)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5" t="s">
        <v>30</v>
      </c>
      <c r="E23" s="30"/>
      <c r="F23" s="30"/>
      <c r="G23" s="30"/>
      <c r="H23" s="30"/>
      <c r="I23" s="25" t="s">
        <v>24</v>
      </c>
      <c r="J23" s="23" t="str">
        <f>IF('Rekapitulace stavby'!AN19="","",'Rekapitulace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3" t="str">
        <f>IF('Rekapitulace stavby'!E20="","",'Rekapitulace stavby'!E20)</f>
        <v xml:space="preserve"> </v>
      </c>
      <c r="F24" s="30"/>
      <c r="G24" s="30"/>
      <c r="H24" s="30"/>
      <c r="I24" s="25" t="s">
        <v>25</v>
      </c>
      <c r="J24" s="23" t="str">
        <f>IF('Rekapitulace stavby'!AN20="","",'Rekapitulace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5" t="s">
        <v>31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2"/>
      <c r="B27" s="93"/>
      <c r="C27" s="92"/>
      <c r="D27" s="92"/>
      <c r="E27" s="205" t="s">
        <v>1</v>
      </c>
      <c r="F27" s="205"/>
      <c r="G27" s="205"/>
      <c r="H27" s="205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5" t="s">
        <v>32</v>
      </c>
      <c r="E30" s="30"/>
      <c r="F30" s="30"/>
      <c r="G30" s="30"/>
      <c r="H30" s="30"/>
      <c r="I30" s="30"/>
      <c r="J30" s="69">
        <f>ROUND(J121,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34</v>
      </c>
      <c r="G32" s="30"/>
      <c r="H32" s="30"/>
      <c r="I32" s="34" t="s">
        <v>33</v>
      </c>
      <c r="J32" s="34" t="s">
        <v>35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6" t="s">
        <v>36</v>
      </c>
      <c r="E33" s="25" t="s">
        <v>37</v>
      </c>
      <c r="F33" s="97">
        <f>ROUND((SUM(BE121:BE211)),  2)</f>
        <v>0</v>
      </c>
      <c r="G33" s="30"/>
      <c r="H33" s="30"/>
      <c r="I33" s="98">
        <v>0.21</v>
      </c>
      <c r="J33" s="97">
        <f>ROUND(((SUM(BE121:BE211))*I33),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5" t="s">
        <v>38</v>
      </c>
      <c r="F34" s="97">
        <f>ROUND((SUM(BF121:BF211)),  2)</f>
        <v>0</v>
      </c>
      <c r="G34" s="30"/>
      <c r="H34" s="30"/>
      <c r="I34" s="98">
        <v>0.15</v>
      </c>
      <c r="J34" s="97">
        <f>ROUND(((SUM(BF121:BF211))*I34),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39</v>
      </c>
      <c r="F35" s="97">
        <f>ROUND((SUM(BG121:BG211)),  2)</f>
        <v>0</v>
      </c>
      <c r="G35" s="30"/>
      <c r="H35" s="30"/>
      <c r="I35" s="98">
        <v>0.21</v>
      </c>
      <c r="J35" s="97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40</v>
      </c>
      <c r="F36" s="97">
        <f>ROUND((SUM(BH121:BH211)),  2)</f>
        <v>0</v>
      </c>
      <c r="G36" s="30"/>
      <c r="H36" s="30"/>
      <c r="I36" s="98">
        <v>0.15</v>
      </c>
      <c r="J36" s="97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41</v>
      </c>
      <c r="F37" s="97">
        <f>ROUND((SUM(BI121:BI211)),  2)</f>
        <v>0</v>
      </c>
      <c r="G37" s="30"/>
      <c r="H37" s="30"/>
      <c r="I37" s="98">
        <v>0</v>
      </c>
      <c r="J37" s="97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99"/>
      <c r="D39" s="100" t="s">
        <v>42</v>
      </c>
      <c r="E39" s="58"/>
      <c r="F39" s="58"/>
      <c r="G39" s="101" t="s">
        <v>43</v>
      </c>
      <c r="H39" s="102" t="s">
        <v>44</v>
      </c>
      <c r="I39" s="58"/>
      <c r="J39" s="103">
        <f>SUM(J30:J37)</f>
        <v>0</v>
      </c>
      <c r="K39" s="104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0"/>
      <c r="D50" s="41" t="s">
        <v>45</v>
      </c>
      <c r="E50" s="42"/>
      <c r="F50" s="42"/>
      <c r="G50" s="41" t="s">
        <v>46</v>
      </c>
      <c r="H50" s="42"/>
      <c r="I50" s="42"/>
      <c r="J50" s="42"/>
      <c r="K50" s="42"/>
      <c r="L50" s="40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30"/>
      <c r="B61" s="31"/>
      <c r="C61" s="30"/>
      <c r="D61" s="43" t="s">
        <v>47</v>
      </c>
      <c r="E61" s="33"/>
      <c r="F61" s="105" t="s">
        <v>48</v>
      </c>
      <c r="G61" s="43" t="s">
        <v>47</v>
      </c>
      <c r="H61" s="33"/>
      <c r="I61" s="33"/>
      <c r="J61" s="106" t="s">
        <v>48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30"/>
      <c r="B65" s="31"/>
      <c r="C65" s="30"/>
      <c r="D65" s="41" t="s">
        <v>49</v>
      </c>
      <c r="E65" s="44"/>
      <c r="F65" s="44"/>
      <c r="G65" s="41" t="s">
        <v>50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30"/>
      <c r="B76" s="31"/>
      <c r="C76" s="30"/>
      <c r="D76" s="43" t="s">
        <v>47</v>
      </c>
      <c r="E76" s="33"/>
      <c r="F76" s="105" t="s">
        <v>48</v>
      </c>
      <c r="G76" s="43" t="s">
        <v>47</v>
      </c>
      <c r="H76" s="33"/>
      <c r="I76" s="33"/>
      <c r="J76" s="106" t="s">
        <v>48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95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29" t="str">
        <f>E7</f>
        <v>Oprava nástupišť v obvodu OŘ OLC - Drahanovice</v>
      </c>
      <c r="F85" s="230"/>
      <c r="G85" s="230"/>
      <c r="H85" s="23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93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19" t="str">
        <f>E9</f>
        <v>SO 03 - Nástupiště</v>
      </c>
      <c r="F87" s="228"/>
      <c r="G87" s="228"/>
      <c r="H87" s="228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20</v>
      </c>
      <c r="D89" s="30"/>
      <c r="E89" s="30"/>
      <c r="F89" s="23" t="str">
        <f>F12</f>
        <v xml:space="preserve"> </v>
      </c>
      <c r="G89" s="30"/>
      <c r="H89" s="30"/>
      <c r="I89" s="25" t="s">
        <v>22</v>
      </c>
      <c r="J89" s="53">
        <f>IF(J12="","",J12)</f>
        <v>0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23</v>
      </c>
      <c r="D91" s="30"/>
      <c r="E91" s="30"/>
      <c r="F91" s="23" t="str">
        <f>E15</f>
        <v xml:space="preserve"> </v>
      </c>
      <c r="G91" s="30"/>
      <c r="H91" s="30"/>
      <c r="I91" s="25" t="s">
        <v>28</v>
      </c>
      <c r="J91" s="28" t="str">
        <f>E21</f>
        <v xml:space="preserve"> 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26</v>
      </c>
      <c r="D92" s="30"/>
      <c r="E92" s="30"/>
      <c r="F92" s="23" t="str">
        <f>IF(E18="","",E18)</f>
        <v>Vyplň údaj</v>
      </c>
      <c r="G92" s="30"/>
      <c r="H92" s="30"/>
      <c r="I92" s="25" t="s">
        <v>30</v>
      </c>
      <c r="J92" s="28" t="str">
        <f>E24</f>
        <v xml:space="preserve"> 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7" t="s">
        <v>96</v>
      </c>
      <c r="D94" s="99"/>
      <c r="E94" s="99"/>
      <c r="F94" s="99"/>
      <c r="G94" s="99"/>
      <c r="H94" s="99"/>
      <c r="I94" s="99"/>
      <c r="J94" s="108" t="s">
        <v>97</v>
      </c>
      <c r="K94" s="99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09" t="s">
        <v>98</v>
      </c>
      <c r="D96" s="30"/>
      <c r="E96" s="30"/>
      <c r="F96" s="30"/>
      <c r="G96" s="30"/>
      <c r="H96" s="30"/>
      <c r="I96" s="30"/>
      <c r="J96" s="69">
        <f>J121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99</v>
      </c>
    </row>
    <row r="97" spans="1:31" s="9" customFormat="1" ht="24.95" customHeight="1">
      <c r="B97" s="110"/>
      <c r="D97" s="111" t="s">
        <v>100</v>
      </c>
      <c r="E97" s="112"/>
      <c r="F97" s="112"/>
      <c r="G97" s="112"/>
      <c r="H97" s="112"/>
      <c r="I97" s="112"/>
      <c r="J97" s="113">
        <f>J163</f>
        <v>0</v>
      </c>
      <c r="L97" s="110"/>
    </row>
    <row r="98" spans="1:31" s="10" customFormat="1" ht="19.899999999999999" customHeight="1">
      <c r="B98" s="114"/>
      <c r="D98" s="115" t="s">
        <v>388</v>
      </c>
      <c r="E98" s="116"/>
      <c r="F98" s="116"/>
      <c r="G98" s="116"/>
      <c r="H98" s="116"/>
      <c r="I98" s="116"/>
      <c r="J98" s="117">
        <f>J164</f>
        <v>0</v>
      </c>
      <c r="L98" s="114"/>
    </row>
    <row r="99" spans="1:31" s="10" customFormat="1" ht="19.899999999999999" customHeight="1">
      <c r="B99" s="114"/>
      <c r="D99" s="115" t="s">
        <v>101</v>
      </c>
      <c r="E99" s="116"/>
      <c r="F99" s="116"/>
      <c r="G99" s="116"/>
      <c r="H99" s="116"/>
      <c r="I99" s="116"/>
      <c r="J99" s="117">
        <f>J170</f>
        <v>0</v>
      </c>
      <c r="L99" s="114"/>
    </row>
    <row r="100" spans="1:31" s="10" customFormat="1" ht="19.899999999999999" customHeight="1">
      <c r="B100" s="114"/>
      <c r="D100" s="115" t="s">
        <v>389</v>
      </c>
      <c r="E100" s="116"/>
      <c r="F100" s="116"/>
      <c r="G100" s="116"/>
      <c r="H100" s="116"/>
      <c r="I100" s="116"/>
      <c r="J100" s="117">
        <f>J193</f>
        <v>0</v>
      </c>
      <c r="L100" s="114"/>
    </row>
    <row r="101" spans="1:31" s="9" customFormat="1" ht="24.95" customHeight="1">
      <c r="B101" s="110"/>
      <c r="D101" s="111" t="s">
        <v>102</v>
      </c>
      <c r="E101" s="112"/>
      <c r="F101" s="112"/>
      <c r="G101" s="112"/>
      <c r="H101" s="112"/>
      <c r="I101" s="112"/>
      <c r="J101" s="113">
        <f>J197</f>
        <v>0</v>
      </c>
      <c r="L101" s="110"/>
    </row>
    <row r="102" spans="1:31" s="2" customFormat="1" ht="21.75" customHeight="1">
      <c r="A102" s="30"/>
      <c r="B102" s="31"/>
      <c r="C102" s="30"/>
      <c r="D102" s="30"/>
      <c r="E102" s="30"/>
      <c r="F102" s="30"/>
      <c r="G102" s="30"/>
      <c r="H102" s="30"/>
      <c r="I102" s="30"/>
      <c r="J102" s="30"/>
      <c r="K102" s="30"/>
      <c r="L102" s="4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31" s="2" customFormat="1" ht="6.95" customHeight="1">
      <c r="A103" s="30"/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4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7" spans="1:31" s="2" customFormat="1" ht="6.95" customHeight="1">
      <c r="A107" s="30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24.95" customHeight="1">
      <c r="A108" s="30"/>
      <c r="B108" s="31"/>
      <c r="C108" s="19" t="s">
        <v>103</v>
      </c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6.95" customHeight="1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2" customHeight="1">
      <c r="A110" s="30"/>
      <c r="B110" s="31"/>
      <c r="C110" s="25" t="s">
        <v>16</v>
      </c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6.5" customHeight="1">
      <c r="A111" s="30"/>
      <c r="B111" s="31"/>
      <c r="C111" s="30"/>
      <c r="D111" s="30"/>
      <c r="E111" s="229" t="str">
        <f>E7</f>
        <v>Oprava nástupišť v obvodu OŘ OLC - Drahanovice</v>
      </c>
      <c r="F111" s="230"/>
      <c r="G111" s="230"/>
      <c r="H111" s="2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2" customHeight="1">
      <c r="A112" s="30"/>
      <c r="B112" s="31"/>
      <c r="C112" s="25" t="s">
        <v>93</v>
      </c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6.5" customHeight="1">
      <c r="A113" s="30"/>
      <c r="B113" s="31"/>
      <c r="C113" s="30"/>
      <c r="D113" s="30"/>
      <c r="E113" s="219" t="str">
        <f>E9</f>
        <v>SO 03 - Nástupiště</v>
      </c>
      <c r="F113" s="228"/>
      <c r="G113" s="228"/>
      <c r="H113" s="228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0"/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2" customHeight="1">
      <c r="A115" s="30"/>
      <c r="B115" s="31"/>
      <c r="C115" s="25" t="s">
        <v>20</v>
      </c>
      <c r="D115" s="30"/>
      <c r="E115" s="30"/>
      <c r="F115" s="23" t="str">
        <f>F12</f>
        <v xml:space="preserve"> </v>
      </c>
      <c r="G115" s="30"/>
      <c r="H115" s="30"/>
      <c r="I115" s="25" t="s">
        <v>22</v>
      </c>
      <c r="J115" s="53">
        <f>IF(J12="","",J12)</f>
        <v>0</v>
      </c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>
      <c r="A117" s="30"/>
      <c r="B117" s="31"/>
      <c r="C117" s="25" t="s">
        <v>23</v>
      </c>
      <c r="D117" s="30"/>
      <c r="E117" s="30"/>
      <c r="F117" s="23" t="str">
        <f>E15</f>
        <v xml:space="preserve"> </v>
      </c>
      <c r="G117" s="30"/>
      <c r="H117" s="30"/>
      <c r="I117" s="25" t="s">
        <v>28</v>
      </c>
      <c r="J117" s="28" t="str">
        <f>E21</f>
        <v xml:space="preserve"> </v>
      </c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>
      <c r="A118" s="30"/>
      <c r="B118" s="31"/>
      <c r="C118" s="25" t="s">
        <v>26</v>
      </c>
      <c r="D118" s="30"/>
      <c r="E118" s="30"/>
      <c r="F118" s="23" t="str">
        <f>IF(E18="","",E18)</f>
        <v>Vyplň údaj</v>
      </c>
      <c r="G118" s="30"/>
      <c r="H118" s="30"/>
      <c r="I118" s="25" t="s">
        <v>30</v>
      </c>
      <c r="J118" s="28" t="str">
        <f>E24</f>
        <v xml:space="preserve"> </v>
      </c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0.35" customHeight="1">
      <c r="A119" s="30"/>
      <c r="B119" s="31"/>
      <c r="C119" s="30"/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11" customFormat="1" ht="29.25" customHeight="1">
      <c r="A120" s="118"/>
      <c r="B120" s="119"/>
      <c r="C120" s="120" t="s">
        <v>104</v>
      </c>
      <c r="D120" s="121" t="s">
        <v>57</v>
      </c>
      <c r="E120" s="121" t="s">
        <v>53</v>
      </c>
      <c r="F120" s="121" t="s">
        <v>54</v>
      </c>
      <c r="G120" s="121" t="s">
        <v>105</v>
      </c>
      <c r="H120" s="121" t="s">
        <v>106</v>
      </c>
      <c r="I120" s="121" t="s">
        <v>107</v>
      </c>
      <c r="J120" s="122" t="s">
        <v>97</v>
      </c>
      <c r="K120" s="123" t="s">
        <v>108</v>
      </c>
      <c r="L120" s="124"/>
      <c r="M120" s="60" t="s">
        <v>1</v>
      </c>
      <c r="N120" s="61" t="s">
        <v>36</v>
      </c>
      <c r="O120" s="61" t="s">
        <v>109</v>
      </c>
      <c r="P120" s="61" t="s">
        <v>110</v>
      </c>
      <c r="Q120" s="61" t="s">
        <v>111</v>
      </c>
      <c r="R120" s="61" t="s">
        <v>112</v>
      </c>
      <c r="S120" s="61" t="s">
        <v>113</v>
      </c>
      <c r="T120" s="62" t="s">
        <v>114</v>
      </c>
      <c r="U120" s="118"/>
      <c r="V120" s="118"/>
      <c r="W120" s="118"/>
      <c r="X120" s="118"/>
      <c r="Y120" s="118"/>
      <c r="Z120" s="118"/>
      <c r="AA120" s="118"/>
      <c r="AB120" s="118"/>
      <c r="AC120" s="118"/>
      <c r="AD120" s="118"/>
      <c r="AE120" s="118"/>
    </row>
    <row r="121" spans="1:65" s="2" customFormat="1" ht="22.9" customHeight="1">
      <c r="A121" s="30"/>
      <c r="B121" s="31"/>
      <c r="C121" s="67" t="s">
        <v>115</v>
      </c>
      <c r="D121" s="30"/>
      <c r="E121" s="30"/>
      <c r="F121" s="30"/>
      <c r="G121" s="30"/>
      <c r="H121" s="30"/>
      <c r="I121" s="30"/>
      <c r="J121" s="125">
        <f>BK121</f>
        <v>0</v>
      </c>
      <c r="K121" s="30"/>
      <c r="L121" s="31"/>
      <c r="M121" s="63"/>
      <c r="N121" s="54"/>
      <c r="O121" s="64"/>
      <c r="P121" s="126">
        <f>P122+SUM(P123:P163)+P197</f>
        <v>0</v>
      </c>
      <c r="Q121" s="64"/>
      <c r="R121" s="126">
        <f>R122+SUM(R123:R163)+R197</f>
        <v>606.04075699999999</v>
      </c>
      <c r="S121" s="64"/>
      <c r="T121" s="127">
        <f>T122+SUM(T123:T163)+T197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T121" s="15" t="s">
        <v>71</v>
      </c>
      <c r="AU121" s="15" t="s">
        <v>99</v>
      </c>
      <c r="BK121" s="128">
        <f>BK122+SUM(BK123:BK163)+BK197</f>
        <v>0</v>
      </c>
    </row>
    <row r="122" spans="1:65" s="2" customFormat="1" ht="14.45" customHeight="1">
      <c r="A122" s="30"/>
      <c r="B122" s="129"/>
      <c r="C122" s="130" t="s">
        <v>80</v>
      </c>
      <c r="D122" s="130" t="s">
        <v>116</v>
      </c>
      <c r="E122" s="131" t="s">
        <v>390</v>
      </c>
      <c r="F122" s="132" t="s">
        <v>391</v>
      </c>
      <c r="G122" s="133" t="s">
        <v>119</v>
      </c>
      <c r="H122" s="134">
        <v>159.97499999999999</v>
      </c>
      <c r="I122" s="135"/>
      <c r="J122" s="136">
        <f>ROUND(I122*H122,2)</f>
        <v>0</v>
      </c>
      <c r="K122" s="137"/>
      <c r="L122" s="138"/>
      <c r="M122" s="139" t="s">
        <v>1</v>
      </c>
      <c r="N122" s="140" t="s">
        <v>37</v>
      </c>
      <c r="O122" s="56"/>
      <c r="P122" s="141">
        <f>O122*H122</f>
        <v>0</v>
      </c>
      <c r="Q122" s="141">
        <v>1</v>
      </c>
      <c r="R122" s="141">
        <f>Q122*H122</f>
        <v>159.97499999999999</v>
      </c>
      <c r="S122" s="141">
        <v>0</v>
      </c>
      <c r="T122" s="142">
        <f>S122*H122</f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43" t="s">
        <v>120</v>
      </c>
      <c r="AT122" s="143" t="s">
        <v>116</v>
      </c>
      <c r="AU122" s="143" t="s">
        <v>72</v>
      </c>
      <c r="AY122" s="15" t="s">
        <v>121</v>
      </c>
      <c r="BE122" s="144">
        <f>IF(N122="základní",J122,0)</f>
        <v>0</v>
      </c>
      <c r="BF122" s="144">
        <f>IF(N122="snížená",J122,0)</f>
        <v>0</v>
      </c>
      <c r="BG122" s="144">
        <f>IF(N122="zákl. přenesená",J122,0)</f>
        <v>0</v>
      </c>
      <c r="BH122" s="144">
        <f>IF(N122="sníž. přenesená",J122,0)</f>
        <v>0</v>
      </c>
      <c r="BI122" s="144">
        <f>IF(N122="nulová",J122,0)</f>
        <v>0</v>
      </c>
      <c r="BJ122" s="15" t="s">
        <v>80</v>
      </c>
      <c r="BK122" s="144">
        <f>ROUND(I122*H122,2)</f>
        <v>0</v>
      </c>
      <c r="BL122" s="15" t="s">
        <v>122</v>
      </c>
      <c r="BM122" s="143" t="s">
        <v>392</v>
      </c>
    </row>
    <row r="123" spans="1:65" s="2" customFormat="1">
      <c r="A123" s="30"/>
      <c r="B123" s="31"/>
      <c r="C123" s="30"/>
      <c r="D123" s="145" t="s">
        <v>124</v>
      </c>
      <c r="E123" s="30"/>
      <c r="F123" s="146" t="s">
        <v>391</v>
      </c>
      <c r="G123" s="30"/>
      <c r="H123" s="30"/>
      <c r="I123" s="147"/>
      <c r="J123" s="30"/>
      <c r="K123" s="30"/>
      <c r="L123" s="31"/>
      <c r="M123" s="148"/>
      <c r="N123" s="149"/>
      <c r="O123" s="56"/>
      <c r="P123" s="56"/>
      <c r="Q123" s="56"/>
      <c r="R123" s="56"/>
      <c r="S123" s="56"/>
      <c r="T123" s="57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T123" s="15" t="s">
        <v>124</v>
      </c>
      <c r="AU123" s="15" t="s">
        <v>72</v>
      </c>
    </row>
    <row r="124" spans="1:65" s="12" customFormat="1" ht="22.5">
      <c r="B124" s="150"/>
      <c r="D124" s="145" t="s">
        <v>125</v>
      </c>
      <c r="E124" s="151" t="s">
        <v>1</v>
      </c>
      <c r="F124" s="152" t="s">
        <v>393</v>
      </c>
      <c r="H124" s="153">
        <v>159.97499999999999</v>
      </c>
      <c r="I124" s="154"/>
      <c r="L124" s="150"/>
      <c r="M124" s="155"/>
      <c r="N124" s="156"/>
      <c r="O124" s="156"/>
      <c r="P124" s="156"/>
      <c r="Q124" s="156"/>
      <c r="R124" s="156"/>
      <c r="S124" s="156"/>
      <c r="T124" s="157"/>
      <c r="AT124" s="151" t="s">
        <v>125</v>
      </c>
      <c r="AU124" s="151" t="s">
        <v>72</v>
      </c>
      <c r="AV124" s="12" t="s">
        <v>82</v>
      </c>
      <c r="AW124" s="12" t="s">
        <v>29</v>
      </c>
      <c r="AX124" s="12" t="s">
        <v>80</v>
      </c>
      <c r="AY124" s="151" t="s">
        <v>121</v>
      </c>
    </row>
    <row r="125" spans="1:65" s="2" customFormat="1" ht="14.45" customHeight="1">
      <c r="A125" s="30"/>
      <c r="B125" s="129"/>
      <c r="C125" s="130" t="s">
        <v>82</v>
      </c>
      <c r="D125" s="130" t="s">
        <v>116</v>
      </c>
      <c r="E125" s="131" t="s">
        <v>394</v>
      </c>
      <c r="F125" s="132" t="s">
        <v>395</v>
      </c>
      <c r="G125" s="133" t="s">
        <v>119</v>
      </c>
      <c r="H125" s="134">
        <v>31.725000000000001</v>
      </c>
      <c r="I125" s="135"/>
      <c r="J125" s="136">
        <f>ROUND(I125*H125,2)</f>
        <v>0</v>
      </c>
      <c r="K125" s="137"/>
      <c r="L125" s="138"/>
      <c r="M125" s="139" t="s">
        <v>1</v>
      </c>
      <c r="N125" s="140" t="s">
        <v>37</v>
      </c>
      <c r="O125" s="56"/>
      <c r="P125" s="141">
        <f>O125*H125</f>
        <v>0</v>
      </c>
      <c r="Q125" s="141">
        <v>1</v>
      </c>
      <c r="R125" s="141">
        <f>Q125*H125</f>
        <v>31.725000000000001</v>
      </c>
      <c r="S125" s="141">
        <v>0</v>
      </c>
      <c r="T125" s="142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43" t="s">
        <v>120</v>
      </c>
      <c r="AT125" s="143" t="s">
        <v>116</v>
      </c>
      <c r="AU125" s="143" t="s">
        <v>72</v>
      </c>
      <c r="AY125" s="15" t="s">
        <v>121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5" t="s">
        <v>80</v>
      </c>
      <c r="BK125" s="144">
        <f>ROUND(I125*H125,2)</f>
        <v>0</v>
      </c>
      <c r="BL125" s="15" t="s">
        <v>122</v>
      </c>
      <c r="BM125" s="143" t="s">
        <v>396</v>
      </c>
    </row>
    <row r="126" spans="1:65" s="2" customFormat="1">
      <c r="A126" s="30"/>
      <c r="B126" s="31"/>
      <c r="C126" s="30"/>
      <c r="D126" s="145" t="s">
        <v>124</v>
      </c>
      <c r="E126" s="30"/>
      <c r="F126" s="146" t="s">
        <v>395</v>
      </c>
      <c r="G126" s="30"/>
      <c r="H126" s="30"/>
      <c r="I126" s="147"/>
      <c r="J126" s="30"/>
      <c r="K126" s="30"/>
      <c r="L126" s="31"/>
      <c r="M126" s="148"/>
      <c r="N126" s="149"/>
      <c r="O126" s="56"/>
      <c r="P126" s="56"/>
      <c r="Q126" s="56"/>
      <c r="R126" s="56"/>
      <c r="S126" s="56"/>
      <c r="T126" s="57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T126" s="15" t="s">
        <v>124</v>
      </c>
      <c r="AU126" s="15" t="s">
        <v>72</v>
      </c>
    </row>
    <row r="127" spans="1:65" s="12" customFormat="1">
      <c r="B127" s="150"/>
      <c r="D127" s="145" t="s">
        <v>125</v>
      </c>
      <c r="E127" s="151" t="s">
        <v>1</v>
      </c>
      <c r="F127" s="152" t="s">
        <v>397</v>
      </c>
      <c r="H127" s="153">
        <v>31.725000000000001</v>
      </c>
      <c r="I127" s="154"/>
      <c r="L127" s="150"/>
      <c r="M127" s="155"/>
      <c r="N127" s="156"/>
      <c r="O127" s="156"/>
      <c r="P127" s="156"/>
      <c r="Q127" s="156"/>
      <c r="R127" s="156"/>
      <c r="S127" s="156"/>
      <c r="T127" s="157"/>
      <c r="AT127" s="151" t="s">
        <v>125</v>
      </c>
      <c r="AU127" s="151" t="s">
        <v>72</v>
      </c>
      <c r="AV127" s="12" t="s">
        <v>82</v>
      </c>
      <c r="AW127" s="12" t="s">
        <v>29</v>
      </c>
      <c r="AX127" s="12" t="s">
        <v>80</v>
      </c>
      <c r="AY127" s="151" t="s">
        <v>121</v>
      </c>
    </row>
    <row r="128" spans="1:65" s="2" customFormat="1" ht="14.45" customHeight="1">
      <c r="A128" s="30"/>
      <c r="B128" s="129"/>
      <c r="C128" s="130" t="s">
        <v>135</v>
      </c>
      <c r="D128" s="130" t="s">
        <v>116</v>
      </c>
      <c r="E128" s="131" t="s">
        <v>398</v>
      </c>
      <c r="F128" s="132" t="s">
        <v>399</v>
      </c>
      <c r="G128" s="133" t="s">
        <v>167</v>
      </c>
      <c r="H128" s="134">
        <v>2</v>
      </c>
      <c r="I128" s="135"/>
      <c r="J128" s="136">
        <f>ROUND(I128*H128,2)</f>
        <v>0</v>
      </c>
      <c r="K128" s="137"/>
      <c r="L128" s="138"/>
      <c r="M128" s="139" t="s">
        <v>1</v>
      </c>
      <c r="N128" s="140" t="s">
        <v>37</v>
      </c>
      <c r="O128" s="56"/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43" t="s">
        <v>120</v>
      </c>
      <c r="AT128" s="143" t="s">
        <v>116</v>
      </c>
      <c r="AU128" s="143" t="s">
        <v>72</v>
      </c>
      <c r="AY128" s="15" t="s">
        <v>121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5" t="s">
        <v>80</v>
      </c>
      <c r="BK128" s="144">
        <f>ROUND(I128*H128,2)</f>
        <v>0</v>
      </c>
      <c r="BL128" s="15" t="s">
        <v>122</v>
      </c>
      <c r="BM128" s="143" t="s">
        <v>400</v>
      </c>
    </row>
    <row r="129" spans="1:65" s="2" customFormat="1">
      <c r="A129" s="30"/>
      <c r="B129" s="31"/>
      <c r="C129" s="30"/>
      <c r="D129" s="145" t="s">
        <v>124</v>
      </c>
      <c r="E129" s="30"/>
      <c r="F129" s="146" t="s">
        <v>399</v>
      </c>
      <c r="G129" s="30"/>
      <c r="H129" s="30"/>
      <c r="I129" s="147"/>
      <c r="J129" s="30"/>
      <c r="K129" s="30"/>
      <c r="L129" s="31"/>
      <c r="M129" s="148"/>
      <c r="N129" s="149"/>
      <c r="O129" s="56"/>
      <c r="P129" s="56"/>
      <c r="Q129" s="56"/>
      <c r="R129" s="56"/>
      <c r="S129" s="56"/>
      <c r="T129" s="57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T129" s="15" t="s">
        <v>124</v>
      </c>
      <c r="AU129" s="15" t="s">
        <v>72</v>
      </c>
    </row>
    <row r="130" spans="1:65" s="2" customFormat="1" ht="14.45" customHeight="1">
      <c r="A130" s="30"/>
      <c r="B130" s="129"/>
      <c r="C130" s="130" t="s">
        <v>122</v>
      </c>
      <c r="D130" s="130" t="s">
        <v>116</v>
      </c>
      <c r="E130" s="131" t="s">
        <v>401</v>
      </c>
      <c r="F130" s="132" t="s">
        <v>402</v>
      </c>
      <c r="G130" s="133" t="s">
        <v>139</v>
      </c>
      <c r="H130" s="134">
        <v>4</v>
      </c>
      <c r="I130" s="135"/>
      <c r="J130" s="136">
        <f>ROUND(I130*H130,2)</f>
        <v>0</v>
      </c>
      <c r="K130" s="137"/>
      <c r="L130" s="138"/>
      <c r="M130" s="139" t="s">
        <v>1</v>
      </c>
      <c r="N130" s="140" t="s">
        <v>37</v>
      </c>
      <c r="O130" s="56"/>
      <c r="P130" s="141">
        <f>O130*H130</f>
        <v>0</v>
      </c>
      <c r="Q130" s="141">
        <v>0</v>
      </c>
      <c r="R130" s="141">
        <f>Q130*H130</f>
        <v>0</v>
      </c>
      <c r="S130" s="141">
        <v>0</v>
      </c>
      <c r="T130" s="142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43" t="s">
        <v>120</v>
      </c>
      <c r="AT130" s="143" t="s">
        <v>116</v>
      </c>
      <c r="AU130" s="143" t="s">
        <v>72</v>
      </c>
      <c r="AY130" s="15" t="s">
        <v>121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5" t="s">
        <v>80</v>
      </c>
      <c r="BK130" s="144">
        <f>ROUND(I130*H130,2)</f>
        <v>0</v>
      </c>
      <c r="BL130" s="15" t="s">
        <v>122</v>
      </c>
      <c r="BM130" s="143" t="s">
        <v>403</v>
      </c>
    </row>
    <row r="131" spans="1:65" s="2" customFormat="1">
      <c r="A131" s="30"/>
      <c r="B131" s="31"/>
      <c r="C131" s="30"/>
      <c r="D131" s="145" t="s">
        <v>124</v>
      </c>
      <c r="E131" s="30"/>
      <c r="F131" s="146" t="s">
        <v>402</v>
      </c>
      <c r="G131" s="30"/>
      <c r="H131" s="30"/>
      <c r="I131" s="147"/>
      <c r="J131" s="30"/>
      <c r="K131" s="30"/>
      <c r="L131" s="31"/>
      <c r="M131" s="148"/>
      <c r="N131" s="149"/>
      <c r="O131" s="56"/>
      <c r="P131" s="56"/>
      <c r="Q131" s="56"/>
      <c r="R131" s="56"/>
      <c r="S131" s="56"/>
      <c r="T131" s="57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T131" s="15" t="s">
        <v>124</v>
      </c>
      <c r="AU131" s="15" t="s">
        <v>72</v>
      </c>
    </row>
    <row r="132" spans="1:65" s="2" customFormat="1" ht="14.45" customHeight="1">
      <c r="A132" s="30"/>
      <c r="B132" s="129"/>
      <c r="C132" s="130" t="s">
        <v>133</v>
      </c>
      <c r="D132" s="130" t="s">
        <v>116</v>
      </c>
      <c r="E132" s="131" t="s">
        <v>404</v>
      </c>
      <c r="F132" s="132" t="s">
        <v>405</v>
      </c>
      <c r="G132" s="133" t="s">
        <v>167</v>
      </c>
      <c r="H132" s="134">
        <v>10</v>
      </c>
      <c r="I132" s="135"/>
      <c r="J132" s="136">
        <f>ROUND(I132*H132,2)</f>
        <v>0</v>
      </c>
      <c r="K132" s="137"/>
      <c r="L132" s="138"/>
      <c r="M132" s="139" t="s">
        <v>1</v>
      </c>
      <c r="N132" s="140" t="s">
        <v>37</v>
      </c>
      <c r="O132" s="56"/>
      <c r="P132" s="141">
        <f>O132*H132</f>
        <v>0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43" t="s">
        <v>120</v>
      </c>
      <c r="AT132" s="143" t="s">
        <v>116</v>
      </c>
      <c r="AU132" s="143" t="s">
        <v>72</v>
      </c>
      <c r="AY132" s="15" t="s">
        <v>121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5" t="s">
        <v>80</v>
      </c>
      <c r="BK132" s="144">
        <f>ROUND(I132*H132,2)</f>
        <v>0</v>
      </c>
      <c r="BL132" s="15" t="s">
        <v>122</v>
      </c>
      <c r="BM132" s="143" t="s">
        <v>406</v>
      </c>
    </row>
    <row r="133" spans="1:65" s="2" customFormat="1">
      <c r="A133" s="30"/>
      <c r="B133" s="31"/>
      <c r="C133" s="30"/>
      <c r="D133" s="145" t="s">
        <v>124</v>
      </c>
      <c r="E133" s="30"/>
      <c r="F133" s="146" t="s">
        <v>405</v>
      </c>
      <c r="G133" s="30"/>
      <c r="H133" s="30"/>
      <c r="I133" s="147"/>
      <c r="J133" s="30"/>
      <c r="K133" s="30"/>
      <c r="L133" s="31"/>
      <c r="M133" s="148"/>
      <c r="N133" s="149"/>
      <c r="O133" s="56"/>
      <c r="P133" s="56"/>
      <c r="Q133" s="56"/>
      <c r="R133" s="56"/>
      <c r="S133" s="56"/>
      <c r="T133" s="57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T133" s="15" t="s">
        <v>124</v>
      </c>
      <c r="AU133" s="15" t="s">
        <v>72</v>
      </c>
    </row>
    <row r="134" spans="1:65" s="2" customFormat="1" ht="14.45" customHeight="1">
      <c r="A134" s="30"/>
      <c r="B134" s="129"/>
      <c r="C134" s="130" t="s">
        <v>154</v>
      </c>
      <c r="D134" s="130" t="s">
        <v>116</v>
      </c>
      <c r="E134" s="131" t="s">
        <v>407</v>
      </c>
      <c r="F134" s="132" t="s">
        <v>408</v>
      </c>
      <c r="G134" s="133" t="s">
        <v>167</v>
      </c>
      <c r="H134" s="134">
        <v>10</v>
      </c>
      <c r="I134" s="135"/>
      <c r="J134" s="136">
        <f>ROUND(I134*H134,2)</f>
        <v>0</v>
      </c>
      <c r="K134" s="137"/>
      <c r="L134" s="138"/>
      <c r="M134" s="139" t="s">
        <v>1</v>
      </c>
      <c r="N134" s="140" t="s">
        <v>37</v>
      </c>
      <c r="O134" s="56"/>
      <c r="P134" s="141">
        <f>O134*H134</f>
        <v>0</v>
      </c>
      <c r="Q134" s="141">
        <v>0</v>
      </c>
      <c r="R134" s="141">
        <f>Q134*H134</f>
        <v>0</v>
      </c>
      <c r="S134" s="141">
        <v>0</v>
      </c>
      <c r="T134" s="142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43" t="s">
        <v>120</v>
      </c>
      <c r="AT134" s="143" t="s">
        <v>116</v>
      </c>
      <c r="AU134" s="143" t="s">
        <v>72</v>
      </c>
      <c r="AY134" s="15" t="s">
        <v>121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5" t="s">
        <v>80</v>
      </c>
      <c r="BK134" s="144">
        <f>ROUND(I134*H134,2)</f>
        <v>0</v>
      </c>
      <c r="BL134" s="15" t="s">
        <v>122</v>
      </c>
      <c r="BM134" s="143" t="s">
        <v>409</v>
      </c>
    </row>
    <row r="135" spans="1:65" s="2" customFormat="1">
      <c r="A135" s="30"/>
      <c r="B135" s="31"/>
      <c r="C135" s="30"/>
      <c r="D135" s="145" t="s">
        <v>124</v>
      </c>
      <c r="E135" s="30"/>
      <c r="F135" s="146" t="s">
        <v>408</v>
      </c>
      <c r="G135" s="30"/>
      <c r="H135" s="30"/>
      <c r="I135" s="147"/>
      <c r="J135" s="30"/>
      <c r="K135" s="30"/>
      <c r="L135" s="31"/>
      <c r="M135" s="148"/>
      <c r="N135" s="149"/>
      <c r="O135" s="56"/>
      <c r="P135" s="56"/>
      <c r="Q135" s="56"/>
      <c r="R135" s="56"/>
      <c r="S135" s="56"/>
      <c r="T135" s="57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T135" s="15" t="s">
        <v>124</v>
      </c>
      <c r="AU135" s="15" t="s">
        <v>72</v>
      </c>
    </row>
    <row r="136" spans="1:65" s="2" customFormat="1" ht="14.45" customHeight="1">
      <c r="A136" s="30"/>
      <c r="B136" s="129"/>
      <c r="C136" s="130" t="s">
        <v>159</v>
      </c>
      <c r="D136" s="130" t="s">
        <v>116</v>
      </c>
      <c r="E136" s="131" t="s">
        <v>410</v>
      </c>
      <c r="F136" s="132" t="s">
        <v>411</v>
      </c>
      <c r="G136" s="133" t="s">
        <v>167</v>
      </c>
      <c r="H136" s="134">
        <v>4</v>
      </c>
      <c r="I136" s="135"/>
      <c r="J136" s="136">
        <f>ROUND(I136*H136,2)</f>
        <v>0</v>
      </c>
      <c r="K136" s="137"/>
      <c r="L136" s="138"/>
      <c r="M136" s="139" t="s">
        <v>1</v>
      </c>
      <c r="N136" s="140" t="s">
        <v>37</v>
      </c>
      <c r="O136" s="56"/>
      <c r="P136" s="141">
        <f>O136*H136</f>
        <v>0</v>
      </c>
      <c r="Q136" s="141">
        <v>0</v>
      </c>
      <c r="R136" s="141">
        <f>Q136*H136</f>
        <v>0</v>
      </c>
      <c r="S136" s="141">
        <v>0</v>
      </c>
      <c r="T136" s="142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43" t="s">
        <v>120</v>
      </c>
      <c r="AT136" s="143" t="s">
        <v>116</v>
      </c>
      <c r="AU136" s="143" t="s">
        <v>72</v>
      </c>
      <c r="AY136" s="15" t="s">
        <v>121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5" t="s">
        <v>80</v>
      </c>
      <c r="BK136" s="144">
        <f>ROUND(I136*H136,2)</f>
        <v>0</v>
      </c>
      <c r="BL136" s="15" t="s">
        <v>122</v>
      </c>
      <c r="BM136" s="143" t="s">
        <v>412</v>
      </c>
    </row>
    <row r="137" spans="1:65" s="2" customFormat="1">
      <c r="A137" s="30"/>
      <c r="B137" s="31"/>
      <c r="C137" s="30"/>
      <c r="D137" s="145" t="s">
        <v>124</v>
      </c>
      <c r="E137" s="30"/>
      <c r="F137" s="146" t="s">
        <v>411</v>
      </c>
      <c r="G137" s="30"/>
      <c r="H137" s="30"/>
      <c r="I137" s="147"/>
      <c r="J137" s="30"/>
      <c r="K137" s="30"/>
      <c r="L137" s="31"/>
      <c r="M137" s="148"/>
      <c r="N137" s="149"/>
      <c r="O137" s="56"/>
      <c r="P137" s="56"/>
      <c r="Q137" s="56"/>
      <c r="R137" s="56"/>
      <c r="S137" s="56"/>
      <c r="T137" s="57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T137" s="15" t="s">
        <v>124</v>
      </c>
      <c r="AU137" s="15" t="s">
        <v>72</v>
      </c>
    </row>
    <row r="138" spans="1:65" s="2" customFormat="1" ht="14.45" customHeight="1">
      <c r="A138" s="30"/>
      <c r="B138" s="129"/>
      <c r="C138" s="130" t="s">
        <v>120</v>
      </c>
      <c r="D138" s="130" t="s">
        <v>116</v>
      </c>
      <c r="E138" s="131" t="s">
        <v>413</v>
      </c>
      <c r="F138" s="132" t="s">
        <v>414</v>
      </c>
      <c r="G138" s="133" t="s">
        <v>167</v>
      </c>
      <c r="H138" s="134">
        <v>118</v>
      </c>
      <c r="I138" s="135"/>
      <c r="J138" s="136">
        <f>ROUND(I138*H138,2)</f>
        <v>0</v>
      </c>
      <c r="K138" s="137"/>
      <c r="L138" s="138"/>
      <c r="M138" s="139" t="s">
        <v>1</v>
      </c>
      <c r="N138" s="140" t="s">
        <v>37</v>
      </c>
      <c r="O138" s="56"/>
      <c r="P138" s="141">
        <f>O138*H138</f>
        <v>0</v>
      </c>
      <c r="Q138" s="141">
        <v>0.17899999999999999</v>
      </c>
      <c r="R138" s="141">
        <f>Q138*H138</f>
        <v>21.122</v>
      </c>
      <c r="S138" s="141">
        <v>0</v>
      </c>
      <c r="T138" s="142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43" t="s">
        <v>120</v>
      </c>
      <c r="AT138" s="143" t="s">
        <v>116</v>
      </c>
      <c r="AU138" s="143" t="s">
        <v>72</v>
      </c>
      <c r="AY138" s="15" t="s">
        <v>121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5" t="s">
        <v>80</v>
      </c>
      <c r="BK138" s="144">
        <f>ROUND(I138*H138,2)</f>
        <v>0</v>
      </c>
      <c r="BL138" s="15" t="s">
        <v>122</v>
      </c>
      <c r="BM138" s="143" t="s">
        <v>415</v>
      </c>
    </row>
    <row r="139" spans="1:65" s="2" customFormat="1">
      <c r="A139" s="30"/>
      <c r="B139" s="31"/>
      <c r="C139" s="30"/>
      <c r="D139" s="145" t="s">
        <v>124</v>
      </c>
      <c r="E139" s="30"/>
      <c r="F139" s="146" t="s">
        <v>414</v>
      </c>
      <c r="G139" s="30"/>
      <c r="H139" s="30"/>
      <c r="I139" s="147"/>
      <c r="J139" s="30"/>
      <c r="K139" s="30"/>
      <c r="L139" s="31"/>
      <c r="M139" s="148"/>
      <c r="N139" s="149"/>
      <c r="O139" s="56"/>
      <c r="P139" s="56"/>
      <c r="Q139" s="56"/>
      <c r="R139" s="56"/>
      <c r="S139" s="56"/>
      <c r="T139" s="57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T139" s="15" t="s">
        <v>124</v>
      </c>
      <c r="AU139" s="15" t="s">
        <v>72</v>
      </c>
    </row>
    <row r="140" spans="1:65" s="2" customFormat="1" ht="24.2" customHeight="1">
      <c r="A140" s="30"/>
      <c r="B140" s="129"/>
      <c r="C140" s="130" t="s">
        <v>170</v>
      </c>
      <c r="D140" s="130" t="s">
        <v>116</v>
      </c>
      <c r="E140" s="131" t="s">
        <v>416</v>
      </c>
      <c r="F140" s="132" t="s">
        <v>417</v>
      </c>
      <c r="G140" s="133" t="s">
        <v>167</v>
      </c>
      <c r="H140" s="134">
        <v>2</v>
      </c>
      <c r="I140" s="135"/>
      <c r="J140" s="136">
        <f>ROUND(I140*H140,2)</f>
        <v>0</v>
      </c>
      <c r="K140" s="137"/>
      <c r="L140" s="138"/>
      <c r="M140" s="139" t="s">
        <v>1</v>
      </c>
      <c r="N140" s="140" t="s">
        <v>37</v>
      </c>
      <c r="O140" s="56"/>
      <c r="P140" s="141">
        <f>O140*H140</f>
        <v>0</v>
      </c>
      <c r="Q140" s="141">
        <v>0.17899999999999999</v>
      </c>
      <c r="R140" s="141">
        <f>Q140*H140</f>
        <v>0.35799999999999998</v>
      </c>
      <c r="S140" s="141">
        <v>0</v>
      </c>
      <c r="T140" s="142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43" t="s">
        <v>120</v>
      </c>
      <c r="AT140" s="143" t="s">
        <v>116</v>
      </c>
      <c r="AU140" s="143" t="s">
        <v>72</v>
      </c>
      <c r="AY140" s="15" t="s">
        <v>121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5" t="s">
        <v>80</v>
      </c>
      <c r="BK140" s="144">
        <f>ROUND(I140*H140,2)</f>
        <v>0</v>
      </c>
      <c r="BL140" s="15" t="s">
        <v>122</v>
      </c>
      <c r="BM140" s="143" t="s">
        <v>418</v>
      </c>
    </row>
    <row r="141" spans="1:65" s="2" customFormat="1">
      <c r="A141" s="30"/>
      <c r="B141" s="31"/>
      <c r="C141" s="30"/>
      <c r="D141" s="145" t="s">
        <v>124</v>
      </c>
      <c r="E141" s="30"/>
      <c r="F141" s="146" t="s">
        <v>417</v>
      </c>
      <c r="G141" s="30"/>
      <c r="H141" s="30"/>
      <c r="I141" s="147"/>
      <c r="J141" s="30"/>
      <c r="K141" s="30"/>
      <c r="L141" s="31"/>
      <c r="M141" s="148"/>
      <c r="N141" s="149"/>
      <c r="O141" s="56"/>
      <c r="P141" s="56"/>
      <c r="Q141" s="56"/>
      <c r="R141" s="56"/>
      <c r="S141" s="56"/>
      <c r="T141" s="57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T141" s="15" t="s">
        <v>124</v>
      </c>
      <c r="AU141" s="15" t="s">
        <v>72</v>
      </c>
    </row>
    <row r="142" spans="1:65" s="2" customFormat="1" ht="14.45" customHeight="1">
      <c r="A142" s="30"/>
      <c r="B142" s="129"/>
      <c r="C142" s="130" t="s">
        <v>176</v>
      </c>
      <c r="D142" s="130" t="s">
        <v>116</v>
      </c>
      <c r="E142" s="131" t="s">
        <v>419</v>
      </c>
      <c r="F142" s="132" t="s">
        <v>420</v>
      </c>
      <c r="G142" s="133" t="s">
        <v>167</v>
      </c>
      <c r="H142" s="134">
        <v>60</v>
      </c>
      <c r="I142" s="135"/>
      <c r="J142" s="136">
        <f>ROUND(I142*H142,2)</f>
        <v>0</v>
      </c>
      <c r="K142" s="137"/>
      <c r="L142" s="138"/>
      <c r="M142" s="139" t="s">
        <v>1</v>
      </c>
      <c r="N142" s="140" t="s">
        <v>37</v>
      </c>
      <c r="O142" s="56"/>
      <c r="P142" s="141">
        <f>O142*H142</f>
        <v>0</v>
      </c>
      <c r="Q142" s="141">
        <v>1.4379999999999999</v>
      </c>
      <c r="R142" s="141">
        <f>Q142*H142</f>
        <v>86.28</v>
      </c>
      <c r="S142" s="141">
        <v>0</v>
      </c>
      <c r="T142" s="142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43" t="s">
        <v>120</v>
      </c>
      <c r="AT142" s="143" t="s">
        <v>116</v>
      </c>
      <c r="AU142" s="143" t="s">
        <v>72</v>
      </c>
      <c r="AY142" s="15" t="s">
        <v>121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5" t="s">
        <v>80</v>
      </c>
      <c r="BK142" s="144">
        <f>ROUND(I142*H142,2)</f>
        <v>0</v>
      </c>
      <c r="BL142" s="15" t="s">
        <v>122</v>
      </c>
      <c r="BM142" s="143" t="s">
        <v>421</v>
      </c>
    </row>
    <row r="143" spans="1:65" s="2" customFormat="1">
      <c r="A143" s="30"/>
      <c r="B143" s="31"/>
      <c r="C143" s="30"/>
      <c r="D143" s="145" t="s">
        <v>124</v>
      </c>
      <c r="E143" s="30"/>
      <c r="F143" s="146" t="s">
        <v>420</v>
      </c>
      <c r="G143" s="30"/>
      <c r="H143" s="30"/>
      <c r="I143" s="147"/>
      <c r="J143" s="30"/>
      <c r="K143" s="30"/>
      <c r="L143" s="31"/>
      <c r="M143" s="148"/>
      <c r="N143" s="149"/>
      <c r="O143" s="56"/>
      <c r="P143" s="56"/>
      <c r="Q143" s="56"/>
      <c r="R143" s="56"/>
      <c r="S143" s="56"/>
      <c r="T143" s="57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T143" s="15" t="s">
        <v>124</v>
      </c>
      <c r="AU143" s="15" t="s">
        <v>72</v>
      </c>
    </row>
    <row r="144" spans="1:65" s="12" customFormat="1">
      <c r="B144" s="150"/>
      <c r="D144" s="145" t="s">
        <v>125</v>
      </c>
      <c r="E144" s="151" t="s">
        <v>1</v>
      </c>
      <c r="F144" s="152" t="s">
        <v>422</v>
      </c>
      <c r="H144" s="153">
        <v>60</v>
      </c>
      <c r="I144" s="154"/>
      <c r="L144" s="150"/>
      <c r="M144" s="155"/>
      <c r="N144" s="156"/>
      <c r="O144" s="156"/>
      <c r="P144" s="156"/>
      <c r="Q144" s="156"/>
      <c r="R144" s="156"/>
      <c r="S144" s="156"/>
      <c r="T144" s="157"/>
      <c r="AT144" s="151" t="s">
        <v>125</v>
      </c>
      <c r="AU144" s="151" t="s">
        <v>72</v>
      </c>
      <c r="AV144" s="12" t="s">
        <v>82</v>
      </c>
      <c r="AW144" s="12" t="s">
        <v>29</v>
      </c>
      <c r="AX144" s="12" t="s">
        <v>80</v>
      </c>
      <c r="AY144" s="151" t="s">
        <v>121</v>
      </c>
    </row>
    <row r="145" spans="1:65" s="2" customFormat="1" ht="14.45" customHeight="1">
      <c r="A145" s="30"/>
      <c r="B145" s="129"/>
      <c r="C145" s="130" t="s">
        <v>182</v>
      </c>
      <c r="D145" s="130" t="s">
        <v>116</v>
      </c>
      <c r="E145" s="131" t="s">
        <v>423</v>
      </c>
      <c r="F145" s="132" t="s">
        <v>424</v>
      </c>
      <c r="G145" s="133" t="s">
        <v>139</v>
      </c>
      <c r="H145" s="134">
        <v>262.35000000000002</v>
      </c>
      <c r="I145" s="135"/>
      <c r="J145" s="136">
        <f>ROUND(I145*H145,2)</f>
        <v>0</v>
      </c>
      <c r="K145" s="137"/>
      <c r="L145" s="138"/>
      <c r="M145" s="139" t="s">
        <v>1</v>
      </c>
      <c r="N145" s="140" t="s">
        <v>37</v>
      </c>
      <c r="O145" s="56"/>
      <c r="P145" s="141">
        <f>O145*H145</f>
        <v>0</v>
      </c>
      <c r="Q145" s="141">
        <v>0</v>
      </c>
      <c r="R145" s="141">
        <f>Q145*H145</f>
        <v>0</v>
      </c>
      <c r="S145" s="141">
        <v>0</v>
      </c>
      <c r="T145" s="142">
        <f>S145*H145</f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43" t="s">
        <v>120</v>
      </c>
      <c r="AT145" s="143" t="s">
        <v>116</v>
      </c>
      <c r="AU145" s="143" t="s">
        <v>72</v>
      </c>
      <c r="AY145" s="15" t="s">
        <v>121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5" t="s">
        <v>80</v>
      </c>
      <c r="BK145" s="144">
        <f>ROUND(I145*H145,2)</f>
        <v>0</v>
      </c>
      <c r="BL145" s="15" t="s">
        <v>122</v>
      </c>
      <c r="BM145" s="143" t="s">
        <v>425</v>
      </c>
    </row>
    <row r="146" spans="1:65" s="2" customFormat="1">
      <c r="A146" s="30"/>
      <c r="B146" s="31"/>
      <c r="C146" s="30"/>
      <c r="D146" s="145" t="s">
        <v>124</v>
      </c>
      <c r="E146" s="30"/>
      <c r="F146" s="146" t="s">
        <v>424</v>
      </c>
      <c r="G146" s="30"/>
      <c r="H146" s="30"/>
      <c r="I146" s="147"/>
      <c r="J146" s="30"/>
      <c r="K146" s="30"/>
      <c r="L146" s="31"/>
      <c r="M146" s="148"/>
      <c r="N146" s="149"/>
      <c r="O146" s="56"/>
      <c r="P146" s="56"/>
      <c r="Q146" s="56"/>
      <c r="R146" s="56"/>
      <c r="S146" s="56"/>
      <c r="T146" s="57"/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T146" s="15" t="s">
        <v>124</v>
      </c>
      <c r="AU146" s="15" t="s">
        <v>72</v>
      </c>
    </row>
    <row r="147" spans="1:65" s="12" customFormat="1">
      <c r="B147" s="150"/>
      <c r="D147" s="145" t="s">
        <v>125</v>
      </c>
      <c r="E147" s="151" t="s">
        <v>1</v>
      </c>
      <c r="F147" s="152" t="s">
        <v>426</v>
      </c>
      <c r="H147" s="153">
        <v>262.35000000000002</v>
      </c>
      <c r="I147" s="154"/>
      <c r="L147" s="150"/>
      <c r="M147" s="155"/>
      <c r="N147" s="156"/>
      <c r="O147" s="156"/>
      <c r="P147" s="156"/>
      <c r="Q147" s="156"/>
      <c r="R147" s="156"/>
      <c r="S147" s="156"/>
      <c r="T147" s="157"/>
      <c r="AT147" s="151" t="s">
        <v>125</v>
      </c>
      <c r="AU147" s="151" t="s">
        <v>72</v>
      </c>
      <c r="AV147" s="12" t="s">
        <v>82</v>
      </c>
      <c r="AW147" s="12" t="s">
        <v>29</v>
      </c>
      <c r="AX147" s="12" t="s">
        <v>80</v>
      </c>
      <c r="AY147" s="151" t="s">
        <v>121</v>
      </c>
    </row>
    <row r="148" spans="1:65" s="2" customFormat="1" ht="14.45" customHeight="1">
      <c r="A148" s="30"/>
      <c r="B148" s="129"/>
      <c r="C148" s="130" t="s">
        <v>187</v>
      </c>
      <c r="D148" s="130" t="s">
        <v>116</v>
      </c>
      <c r="E148" s="131" t="s">
        <v>427</v>
      </c>
      <c r="F148" s="132" t="s">
        <v>428</v>
      </c>
      <c r="G148" s="133" t="s">
        <v>139</v>
      </c>
      <c r="H148" s="134">
        <v>10</v>
      </c>
      <c r="I148" s="135"/>
      <c r="J148" s="136">
        <f>ROUND(I148*H148,2)</f>
        <v>0</v>
      </c>
      <c r="K148" s="137"/>
      <c r="L148" s="138"/>
      <c r="M148" s="139" t="s">
        <v>1</v>
      </c>
      <c r="N148" s="140" t="s">
        <v>37</v>
      </c>
      <c r="O148" s="56"/>
      <c r="P148" s="141">
        <f>O148*H148</f>
        <v>0</v>
      </c>
      <c r="Q148" s="141">
        <v>0</v>
      </c>
      <c r="R148" s="141">
        <f>Q148*H148</f>
        <v>0</v>
      </c>
      <c r="S148" s="141">
        <v>0</v>
      </c>
      <c r="T148" s="142">
        <f>S148*H148</f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43" t="s">
        <v>120</v>
      </c>
      <c r="AT148" s="143" t="s">
        <v>116</v>
      </c>
      <c r="AU148" s="143" t="s">
        <v>72</v>
      </c>
      <c r="AY148" s="15" t="s">
        <v>121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5" t="s">
        <v>80</v>
      </c>
      <c r="BK148" s="144">
        <f>ROUND(I148*H148,2)</f>
        <v>0</v>
      </c>
      <c r="BL148" s="15" t="s">
        <v>122</v>
      </c>
      <c r="BM148" s="143" t="s">
        <v>429</v>
      </c>
    </row>
    <row r="149" spans="1:65" s="2" customFormat="1">
      <c r="A149" s="30"/>
      <c r="B149" s="31"/>
      <c r="C149" s="30"/>
      <c r="D149" s="145" t="s">
        <v>124</v>
      </c>
      <c r="E149" s="30"/>
      <c r="F149" s="146" t="s">
        <v>428</v>
      </c>
      <c r="G149" s="30"/>
      <c r="H149" s="30"/>
      <c r="I149" s="147"/>
      <c r="J149" s="30"/>
      <c r="K149" s="30"/>
      <c r="L149" s="31"/>
      <c r="M149" s="148"/>
      <c r="N149" s="149"/>
      <c r="O149" s="56"/>
      <c r="P149" s="56"/>
      <c r="Q149" s="56"/>
      <c r="R149" s="56"/>
      <c r="S149" s="56"/>
      <c r="T149" s="57"/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T149" s="15" t="s">
        <v>124</v>
      </c>
      <c r="AU149" s="15" t="s">
        <v>72</v>
      </c>
    </row>
    <row r="150" spans="1:65" s="2" customFormat="1" ht="14.45" customHeight="1">
      <c r="A150" s="30"/>
      <c r="B150" s="129"/>
      <c r="C150" s="130" t="s">
        <v>192</v>
      </c>
      <c r="D150" s="130" t="s">
        <v>116</v>
      </c>
      <c r="E150" s="131" t="s">
        <v>430</v>
      </c>
      <c r="F150" s="132" t="s">
        <v>431</v>
      </c>
      <c r="G150" s="133" t="s">
        <v>167</v>
      </c>
      <c r="H150" s="134">
        <v>198</v>
      </c>
      <c r="I150" s="135"/>
      <c r="J150" s="136">
        <f>ROUND(I150*H150,2)</f>
        <v>0</v>
      </c>
      <c r="K150" s="137"/>
      <c r="L150" s="138"/>
      <c r="M150" s="139" t="s">
        <v>1</v>
      </c>
      <c r="N150" s="140" t="s">
        <v>37</v>
      </c>
      <c r="O150" s="56"/>
      <c r="P150" s="141">
        <f>O150*H150</f>
        <v>0</v>
      </c>
      <c r="Q150" s="141">
        <v>5.8999999999999997E-2</v>
      </c>
      <c r="R150" s="141">
        <f>Q150*H150</f>
        <v>11.681999999999999</v>
      </c>
      <c r="S150" s="141">
        <v>0</v>
      </c>
      <c r="T150" s="142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43" t="s">
        <v>120</v>
      </c>
      <c r="AT150" s="143" t="s">
        <v>116</v>
      </c>
      <c r="AU150" s="143" t="s">
        <v>72</v>
      </c>
      <c r="AY150" s="15" t="s">
        <v>121</v>
      </c>
      <c r="BE150" s="144">
        <f>IF(N150="základní",J150,0)</f>
        <v>0</v>
      </c>
      <c r="BF150" s="144">
        <f>IF(N150="snížená",J150,0)</f>
        <v>0</v>
      </c>
      <c r="BG150" s="144">
        <f>IF(N150="zákl. přenesená",J150,0)</f>
        <v>0</v>
      </c>
      <c r="BH150" s="144">
        <f>IF(N150="sníž. přenesená",J150,0)</f>
        <v>0</v>
      </c>
      <c r="BI150" s="144">
        <f>IF(N150="nulová",J150,0)</f>
        <v>0</v>
      </c>
      <c r="BJ150" s="15" t="s">
        <v>80</v>
      </c>
      <c r="BK150" s="144">
        <f>ROUND(I150*H150,2)</f>
        <v>0</v>
      </c>
      <c r="BL150" s="15" t="s">
        <v>122</v>
      </c>
      <c r="BM150" s="143" t="s">
        <v>432</v>
      </c>
    </row>
    <row r="151" spans="1:65" s="2" customFormat="1">
      <c r="A151" s="30"/>
      <c r="B151" s="31"/>
      <c r="C151" s="30"/>
      <c r="D151" s="145" t="s">
        <v>124</v>
      </c>
      <c r="E151" s="30"/>
      <c r="F151" s="146" t="s">
        <v>431</v>
      </c>
      <c r="G151" s="30"/>
      <c r="H151" s="30"/>
      <c r="I151" s="147"/>
      <c r="J151" s="30"/>
      <c r="K151" s="30"/>
      <c r="L151" s="31"/>
      <c r="M151" s="148"/>
      <c r="N151" s="149"/>
      <c r="O151" s="56"/>
      <c r="P151" s="56"/>
      <c r="Q151" s="56"/>
      <c r="R151" s="56"/>
      <c r="S151" s="56"/>
      <c r="T151" s="57"/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T151" s="15" t="s">
        <v>124</v>
      </c>
      <c r="AU151" s="15" t="s">
        <v>72</v>
      </c>
    </row>
    <row r="152" spans="1:65" s="2" customFormat="1" ht="14.45" customHeight="1">
      <c r="A152" s="30"/>
      <c r="B152" s="129"/>
      <c r="C152" s="130" t="s">
        <v>198</v>
      </c>
      <c r="D152" s="130" t="s">
        <v>116</v>
      </c>
      <c r="E152" s="131" t="s">
        <v>433</v>
      </c>
      <c r="F152" s="132" t="s">
        <v>434</v>
      </c>
      <c r="G152" s="133" t="s">
        <v>167</v>
      </c>
      <c r="H152" s="134">
        <v>10</v>
      </c>
      <c r="I152" s="135"/>
      <c r="J152" s="136">
        <f>ROUND(I152*H152,2)</f>
        <v>0</v>
      </c>
      <c r="K152" s="137"/>
      <c r="L152" s="138"/>
      <c r="M152" s="139" t="s">
        <v>1</v>
      </c>
      <c r="N152" s="140" t="s">
        <v>37</v>
      </c>
      <c r="O152" s="56"/>
      <c r="P152" s="141">
        <f>O152*H152</f>
        <v>0</v>
      </c>
      <c r="Q152" s="141">
        <v>0</v>
      </c>
      <c r="R152" s="141">
        <f>Q152*H152</f>
        <v>0</v>
      </c>
      <c r="S152" s="141">
        <v>0</v>
      </c>
      <c r="T152" s="142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43" t="s">
        <v>120</v>
      </c>
      <c r="AT152" s="143" t="s">
        <v>116</v>
      </c>
      <c r="AU152" s="143" t="s">
        <v>72</v>
      </c>
      <c r="AY152" s="15" t="s">
        <v>121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5" t="s">
        <v>80</v>
      </c>
      <c r="BK152" s="144">
        <f>ROUND(I152*H152,2)</f>
        <v>0</v>
      </c>
      <c r="BL152" s="15" t="s">
        <v>122</v>
      </c>
      <c r="BM152" s="143" t="s">
        <v>435</v>
      </c>
    </row>
    <row r="153" spans="1:65" s="2" customFormat="1">
      <c r="A153" s="30"/>
      <c r="B153" s="31"/>
      <c r="C153" s="30"/>
      <c r="D153" s="145" t="s">
        <v>124</v>
      </c>
      <c r="E153" s="30"/>
      <c r="F153" s="146" t="s">
        <v>434</v>
      </c>
      <c r="G153" s="30"/>
      <c r="H153" s="30"/>
      <c r="I153" s="147"/>
      <c r="J153" s="30"/>
      <c r="K153" s="30"/>
      <c r="L153" s="31"/>
      <c r="M153" s="148"/>
      <c r="N153" s="149"/>
      <c r="O153" s="56"/>
      <c r="P153" s="56"/>
      <c r="Q153" s="56"/>
      <c r="R153" s="56"/>
      <c r="S153" s="56"/>
      <c r="T153" s="57"/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T153" s="15" t="s">
        <v>124</v>
      </c>
      <c r="AU153" s="15" t="s">
        <v>72</v>
      </c>
    </row>
    <row r="154" spans="1:65" s="2" customFormat="1" ht="14.45" customHeight="1">
      <c r="A154" s="30"/>
      <c r="B154" s="129"/>
      <c r="C154" s="130" t="s">
        <v>8</v>
      </c>
      <c r="D154" s="130" t="s">
        <v>116</v>
      </c>
      <c r="E154" s="131" t="s">
        <v>436</v>
      </c>
      <c r="F154" s="132" t="s">
        <v>437</v>
      </c>
      <c r="G154" s="133" t="s">
        <v>145</v>
      </c>
      <c r="H154" s="134">
        <v>18.5</v>
      </c>
      <c r="I154" s="135"/>
      <c r="J154" s="136">
        <f>ROUND(I154*H154,2)</f>
        <v>0</v>
      </c>
      <c r="K154" s="137"/>
      <c r="L154" s="138"/>
      <c r="M154" s="139" t="s">
        <v>1</v>
      </c>
      <c r="N154" s="140" t="s">
        <v>37</v>
      </c>
      <c r="O154" s="56"/>
      <c r="P154" s="141">
        <f>O154*H154</f>
        <v>0</v>
      </c>
      <c r="Q154" s="141">
        <v>2.234</v>
      </c>
      <c r="R154" s="141">
        <f>Q154*H154</f>
        <v>41.329000000000001</v>
      </c>
      <c r="S154" s="141">
        <v>0</v>
      </c>
      <c r="T154" s="142">
        <f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43" t="s">
        <v>120</v>
      </c>
      <c r="AT154" s="143" t="s">
        <v>116</v>
      </c>
      <c r="AU154" s="143" t="s">
        <v>72</v>
      </c>
      <c r="AY154" s="15" t="s">
        <v>121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5" t="s">
        <v>80</v>
      </c>
      <c r="BK154" s="144">
        <f>ROUND(I154*H154,2)</f>
        <v>0</v>
      </c>
      <c r="BL154" s="15" t="s">
        <v>122</v>
      </c>
      <c r="BM154" s="143" t="s">
        <v>438</v>
      </c>
    </row>
    <row r="155" spans="1:65" s="2" customFormat="1">
      <c r="A155" s="30"/>
      <c r="B155" s="31"/>
      <c r="C155" s="30"/>
      <c r="D155" s="145" t="s">
        <v>124</v>
      </c>
      <c r="E155" s="30"/>
      <c r="F155" s="146" t="s">
        <v>437</v>
      </c>
      <c r="G155" s="30"/>
      <c r="H155" s="30"/>
      <c r="I155" s="147"/>
      <c r="J155" s="30"/>
      <c r="K155" s="30"/>
      <c r="L155" s="31"/>
      <c r="M155" s="148"/>
      <c r="N155" s="149"/>
      <c r="O155" s="56"/>
      <c r="P155" s="56"/>
      <c r="Q155" s="56"/>
      <c r="R155" s="56"/>
      <c r="S155" s="56"/>
      <c r="T155" s="57"/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T155" s="15" t="s">
        <v>124</v>
      </c>
      <c r="AU155" s="15" t="s">
        <v>72</v>
      </c>
    </row>
    <row r="156" spans="1:65" s="12" customFormat="1">
      <c r="B156" s="150"/>
      <c r="D156" s="145" t="s">
        <v>125</v>
      </c>
      <c r="E156" s="151" t="s">
        <v>1</v>
      </c>
      <c r="F156" s="152" t="s">
        <v>439</v>
      </c>
      <c r="H156" s="153">
        <v>18.5</v>
      </c>
      <c r="I156" s="154"/>
      <c r="L156" s="150"/>
      <c r="M156" s="155"/>
      <c r="N156" s="156"/>
      <c r="O156" s="156"/>
      <c r="P156" s="156"/>
      <c r="Q156" s="156"/>
      <c r="R156" s="156"/>
      <c r="S156" s="156"/>
      <c r="T156" s="157"/>
      <c r="AT156" s="151" t="s">
        <v>125</v>
      </c>
      <c r="AU156" s="151" t="s">
        <v>72</v>
      </c>
      <c r="AV156" s="12" t="s">
        <v>82</v>
      </c>
      <c r="AW156" s="12" t="s">
        <v>29</v>
      </c>
      <c r="AX156" s="12" t="s">
        <v>80</v>
      </c>
      <c r="AY156" s="151" t="s">
        <v>121</v>
      </c>
    </row>
    <row r="157" spans="1:65" s="2" customFormat="1" ht="14.45" customHeight="1">
      <c r="A157" s="30"/>
      <c r="B157" s="129"/>
      <c r="C157" s="130" t="s">
        <v>207</v>
      </c>
      <c r="D157" s="130" t="s">
        <v>116</v>
      </c>
      <c r="E157" s="131" t="s">
        <v>440</v>
      </c>
      <c r="F157" s="132" t="s">
        <v>441</v>
      </c>
      <c r="G157" s="133" t="s">
        <v>145</v>
      </c>
      <c r="H157" s="134">
        <v>6.9</v>
      </c>
      <c r="I157" s="135"/>
      <c r="J157" s="136">
        <f>ROUND(I157*H157,2)</f>
        <v>0</v>
      </c>
      <c r="K157" s="137"/>
      <c r="L157" s="138"/>
      <c r="M157" s="139" t="s">
        <v>1</v>
      </c>
      <c r="N157" s="140" t="s">
        <v>37</v>
      </c>
      <c r="O157" s="56"/>
      <c r="P157" s="141">
        <f>O157*H157</f>
        <v>0</v>
      </c>
      <c r="Q157" s="141">
        <v>2.4289999999999998</v>
      </c>
      <c r="R157" s="141">
        <f>Q157*H157</f>
        <v>16.760100000000001</v>
      </c>
      <c r="S157" s="141">
        <v>0</v>
      </c>
      <c r="T157" s="142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43" t="s">
        <v>120</v>
      </c>
      <c r="AT157" s="143" t="s">
        <v>116</v>
      </c>
      <c r="AU157" s="143" t="s">
        <v>72</v>
      </c>
      <c r="AY157" s="15" t="s">
        <v>121</v>
      </c>
      <c r="BE157" s="144">
        <f>IF(N157="základní",J157,0)</f>
        <v>0</v>
      </c>
      <c r="BF157" s="144">
        <f>IF(N157="snížená",J157,0)</f>
        <v>0</v>
      </c>
      <c r="BG157" s="144">
        <f>IF(N157="zákl. přenesená",J157,0)</f>
        <v>0</v>
      </c>
      <c r="BH157" s="144">
        <f>IF(N157="sníž. přenesená",J157,0)</f>
        <v>0</v>
      </c>
      <c r="BI157" s="144">
        <f>IF(N157="nulová",J157,0)</f>
        <v>0</v>
      </c>
      <c r="BJ157" s="15" t="s">
        <v>80</v>
      </c>
      <c r="BK157" s="144">
        <f>ROUND(I157*H157,2)</f>
        <v>0</v>
      </c>
      <c r="BL157" s="15" t="s">
        <v>122</v>
      </c>
      <c r="BM157" s="143" t="s">
        <v>442</v>
      </c>
    </row>
    <row r="158" spans="1:65" s="2" customFormat="1">
      <c r="A158" s="30"/>
      <c r="B158" s="31"/>
      <c r="C158" s="30"/>
      <c r="D158" s="145" t="s">
        <v>124</v>
      </c>
      <c r="E158" s="30"/>
      <c r="F158" s="146" t="s">
        <v>441</v>
      </c>
      <c r="G158" s="30"/>
      <c r="H158" s="30"/>
      <c r="I158" s="147"/>
      <c r="J158" s="30"/>
      <c r="K158" s="30"/>
      <c r="L158" s="31"/>
      <c r="M158" s="148"/>
      <c r="N158" s="149"/>
      <c r="O158" s="56"/>
      <c r="P158" s="56"/>
      <c r="Q158" s="56"/>
      <c r="R158" s="56"/>
      <c r="S158" s="56"/>
      <c r="T158" s="57"/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T158" s="15" t="s">
        <v>124</v>
      </c>
      <c r="AU158" s="15" t="s">
        <v>72</v>
      </c>
    </row>
    <row r="159" spans="1:65" s="12" customFormat="1">
      <c r="B159" s="150"/>
      <c r="D159" s="145" t="s">
        <v>125</v>
      </c>
      <c r="E159" s="151" t="s">
        <v>1</v>
      </c>
      <c r="F159" s="152" t="s">
        <v>443</v>
      </c>
      <c r="H159" s="153">
        <v>6.9</v>
      </c>
      <c r="I159" s="154"/>
      <c r="L159" s="150"/>
      <c r="M159" s="155"/>
      <c r="N159" s="156"/>
      <c r="O159" s="156"/>
      <c r="P159" s="156"/>
      <c r="Q159" s="156"/>
      <c r="R159" s="156"/>
      <c r="S159" s="156"/>
      <c r="T159" s="157"/>
      <c r="AT159" s="151" t="s">
        <v>125</v>
      </c>
      <c r="AU159" s="151" t="s">
        <v>72</v>
      </c>
      <c r="AV159" s="12" t="s">
        <v>82</v>
      </c>
      <c r="AW159" s="12" t="s">
        <v>29</v>
      </c>
      <c r="AX159" s="12" t="s">
        <v>80</v>
      </c>
      <c r="AY159" s="151" t="s">
        <v>121</v>
      </c>
    </row>
    <row r="160" spans="1:65" s="2" customFormat="1" ht="14.45" customHeight="1">
      <c r="A160" s="30"/>
      <c r="B160" s="129"/>
      <c r="C160" s="130" t="s">
        <v>212</v>
      </c>
      <c r="D160" s="130" t="s">
        <v>116</v>
      </c>
      <c r="E160" s="131" t="s">
        <v>233</v>
      </c>
      <c r="F160" s="132" t="s">
        <v>234</v>
      </c>
      <c r="G160" s="133" t="s">
        <v>145</v>
      </c>
      <c r="H160" s="134">
        <v>6.94</v>
      </c>
      <c r="I160" s="135"/>
      <c r="J160" s="136">
        <f>ROUND(I160*H160,2)</f>
        <v>0</v>
      </c>
      <c r="K160" s="137"/>
      <c r="L160" s="138"/>
      <c r="M160" s="139" t="s">
        <v>1</v>
      </c>
      <c r="N160" s="140" t="s">
        <v>37</v>
      </c>
      <c r="O160" s="56"/>
      <c r="P160" s="141">
        <f>O160*H160</f>
        <v>0</v>
      </c>
      <c r="Q160" s="141">
        <v>2.4289999999999998</v>
      </c>
      <c r="R160" s="141">
        <f>Q160*H160</f>
        <v>16.85726</v>
      </c>
      <c r="S160" s="141">
        <v>0</v>
      </c>
      <c r="T160" s="142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43" t="s">
        <v>120</v>
      </c>
      <c r="AT160" s="143" t="s">
        <v>116</v>
      </c>
      <c r="AU160" s="143" t="s">
        <v>72</v>
      </c>
      <c r="AY160" s="15" t="s">
        <v>121</v>
      </c>
      <c r="BE160" s="144">
        <f>IF(N160="základní",J160,0)</f>
        <v>0</v>
      </c>
      <c r="BF160" s="144">
        <f>IF(N160="snížená",J160,0)</f>
        <v>0</v>
      </c>
      <c r="BG160" s="144">
        <f>IF(N160="zákl. přenesená",J160,0)</f>
        <v>0</v>
      </c>
      <c r="BH160" s="144">
        <f>IF(N160="sníž. přenesená",J160,0)</f>
        <v>0</v>
      </c>
      <c r="BI160" s="144">
        <f>IF(N160="nulová",J160,0)</f>
        <v>0</v>
      </c>
      <c r="BJ160" s="15" t="s">
        <v>80</v>
      </c>
      <c r="BK160" s="144">
        <f>ROUND(I160*H160,2)</f>
        <v>0</v>
      </c>
      <c r="BL160" s="15" t="s">
        <v>122</v>
      </c>
      <c r="BM160" s="143" t="s">
        <v>444</v>
      </c>
    </row>
    <row r="161" spans="1:65" s="2" customFormat="1">
      <c r="A161" s="30"/>
      <c r="B161" s="31"/>
      <c r="C161" s="30"/>
      <c r="D161" s="145" t="s">
        <v>124</v>
      </c>
      <c r="E161" s="30"/>
      <c r="F161" s="146" t="s">
        <v>234</v>
      </c>
      <c r="G161" s="30"/>
      <c r="H161" s="30"/>
      <c r="I161" s="147"/>
      <c r="J161" s="30"/>
      <c r="K161" s="30"/>
      <c r="L161" s="31"/>
      <c r="M161" s="148"/>
      <c r="N161" s="149"/>
      <c r="O161" s="56"/>
      <c r="P161" s="56"/>
      <c r="Q161" s="56"/>
      <c r="R161" s="56"/>
      <c r="S161" s="56"/>
      <c r="T161" s="57"/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T161" s="15" t="s">
        <v>124</v>
      </c>
      <c r="AU161" s="15" t="s">
        <v>72</v>
      </c>
    </row>
    <row r="162" spans="1:65" s="12" customFormat="1">
      <c r="B162" s="150"/>
      <c r="D162" s="145" t="s">
        <v>125</v>
      </c>
      <c r="E162" s="151" t="s">
        <v>1</v>
      </c>
      <c r="F162" s="152" t="s">
        <v>445</v>
      </c>
      <c r="H162" s="153">
        <v>6.94</v>
      </c>
      <c r="I162" s="154"/>
      <c r="L162" s="150"/>
      <c r="M162" s="155"/>
      <c r="N162" s="156"/>
      <c r="O162" s="156"/>
      <c r="P162" s="156"/>
      <c r="Q162" s="156"/>
      <c r="R162" s="156"/>
      <c r="S162" s="156"/>
      <c r="T162" s="157"/>
      <c r="AT162" s="151" t="s">
        <v>125</v>
      </c>
      <c r="AU162" s="151" t="s">
        <v>72</v>
      </c>
      <c r="AV162" s="12" t="s">
        <v>82</v>
      </c>
      <c r="AW162" s="12" t="s">
        <v>29</v>
      </c>
      <c r="AX162" s="12" t="s">
        <v>80</v>
      </c>
      <c r="AY162" s="151" t="s">
        <v>121</v>
      </c>
    </row>
    <row r="163" spans="1:65" s="13" customFormat="1" ht="25.9" customHeight="1">
      <c r="B163" s="158"/>
      <c r="D163" s="159" t="s">
        <v>71</v>
      </c>
      <c r="E163" s="160" t="s">
        <v>131</v>
      </c>
      <c r="F163" s="160" t="s">
        <v>132</v>
      </c>
      <c r="I163" s="161"/>
      <c r="J163" s="162">
        <f>BK163</f>
        <v>0</v>
      </c>
      <c r="L163" s="158"/>
      <c r="M163" s="163"/>
      <c r="N163" s="164"/>
      <c r="O163" s="164"/>
      <c r="P163" s="165">
        <f>P164+P170+P193</f>
        <v>0</v>
      </c>
      <c r="Q163" s="164"/>
      <c r="R163" s="165">
        <f>R164+R170+R193</f>
        <v>219.95239699999999</v>
      </c>
      <c r="S163" s="164"/>
      <c r="T163" s="166">
        <f>T164+T170+T193</f>
        <v>0</v>
      </c>
      <c r="AR163" s="159" t="s">
        <v>80</v>
      </c>
      <c r="AT163" s="167" t="s">
        <v>71</v>
      </c>
      <c r="AU163" s="167" t="s">
        <v>72</v>
      </c>
      <c r="AY163" s="159" t="s">
        <v>121</v>
      </c>
      <c r="BK163" s="168">
        <f>BK164+BK170+BK193</f>
        <v>0</v>
      </c>
    </row>
    <row r="164" spans="1:65" s="13" customFormat="1" ht="22.9" customHeight="1">
      <c r="B164" s="158"/>
      <c r="D164" s="159" t="s">
        <v>71</v>
      </c>
      <c r="E164" s="169" t="s">
        <v>135</v>
      </c>
      <c r="F164" s="169" t="s">
        <v>446</v>
      </c>
      <c r="I164" s="161"/>
      <c r="J164" s="170">
        <f>BK164</f>
        <v>0</v>
      </c>
      <c r="L164" s="158"/>
      <c r="M164" s="163"/>
      <c r="N164" s="164"/>
      <c r="O164" s="164"/>
      <c r="P164" s="165">
        <f>SUM(P165:P169)</f>
        <v>0</v>
      </c>
      <c r="Q164" s="164"/>
      <c r="R164" s="165">
        <f>SUM(R165:R169)</f>
        <v>1.3759969999999999</v>
      </c>
      <c r="S164" s="164"/>
      <c r="T164" s="166">
        <f>SUM(T165:T169)</f>
        <v>0</v>
      </c>
      <c r="AR164" s="159" t="s">
        <v>80</v>
      </c>
      <c r="AT164" s="167" t="s">
        <v>71</v>
      </c>
      <c r="AU164" s="167" t="s">
        <v>80</v>
      </c>
      <c r="AY164" s="159" t="s">
        <v>121</v>
      </c>
      <c r="BK164" s="168">
        <f>SUM(BK165:BK169)</f>
        <v>0</v>
      </c>
    </row>
    <row r="165" spans="1:65" s="2" customFormat="1" ht="24.2" customHeight="1">
      <c r="A165" s="30"/>
      <c r="B165" s="129"/>
      <c r="C165" s="171" t="s">
        <v>218</v>
      </c>
      <c r="D165" s="171" t="s">
        <v>136</v>
      </c>
      <c r="E165" s="172" t="s">
        <v>447</v>
      </c>
      <c r="F165" s="173" t="s">
        <v>448</v>
      </c>
      <c r="G165" s="174" t="s">
        <v>215</v>
      </c>
      <c r="H165" s="175">
        <v>21.7</v>
      </c>
      <c r="I165" s="176"/>
      <c r="J165" s="177">
        <f>ROUND(I165*H165,2)</f>
        <v>0</v>
      </c>
      <c r="K165" s="178"/>
      <c r="L165" s="31"/>
      <c r="M165" s="179" t="s">
        <v>1</v>
      </c>
      <c r="N165" s="180" t="s">
        <v>37</v>
      </c>
      <c r="O165" s="56"/>
      <c r="P165" s="141">
        <f>O165*H165</f>
        <v>0</v>
      </c>
      <c r="Q165" s="141">
        <v>4.1410000000000002E-2</v>
      </c>
      <c r="R165" s="141">
        <f>Q165*H165</f>
        <v>0.89859699999999998</v>
      </c>
      <c r="S165" s="141">
        <v>0</v>
      </c>
      <c r="T165" s="142">
        <f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43" t="s">
        <v>122</v>
      </c>
      <c r="AT165" s="143" t="s">
        <v>136</v>
      </c>
      <c r="AU165" s="143" t="s">
        <v>82</v>
      </c>
      <c r="AY165" s="15" t="s">
        <v>121</v>
      </c>
      <c r="BE165" s="144">
        <f>IF(N165="základní",J165,0)</f>
        <v>0</v>
      </c>
      <c r="BF165" s="144">
        <f>IF(N165="snížená",J165,0)</f>
        <v>0</v>
      </c>
      <c r="BG165" s="144">
        <f>IF(N165="zákl. přenesená",J165,0)</f>
        <v>0</v>
      </c>
      <c r="BH165" s="144">
        <f>IF(N165="sníž. přenesená",J165,0)</f>
        <v>0</v>
      </c>
      <c r="BI165" s="144">
        <f>IF(N165="nulová",J165,0)</f>
        <v>0</v>
      </c>
      <c r="BJ165" s="15" t="s">
        <v>80</v>
      </c>
      <c r="BK165" s="144">
        <f>ROUND(I165*H165,2)</f>
        <v>0</v>
      </c>
      <c r="BL165" s="15" t="s">
        <v>122</v>
      </c>
      <c r="BM165" s="143" t="s">
        <v>449</v>
      </c>
    </row>
    <row r="166" spans="1:65" s="2" customFormat="1" ht="39">
      <c r="A166" s="30"/>
      <c r="B166" s="31"/>
      <c r="C166" s="30"/>
      <c r="D166" s="145" t="s">
        <v>124</v>
      </c>
      <c r="E166" s="30"/>
      <c r="F166" s="146" t="s">
        <v>450</v>
      </c>
      <c r="G166" s="30"/>
      <c r="H166" s="30"/>
      <c r="I166" s="147"/>
      <c r="J166" s="30"/>
      <c r="K166" s="30"/>
      <c r="L166" s="31"/>
      <c r="M166" s="148"/>
      <c r="N166" s="149"/>
      <c r="O166" s="56"/>
      <c r="P166" s="56"/>
      <c r="Q166" s="56"/>
      <c r="R166" s="56"/>
      <c r="S166" s="56"/>
      <c r="T166" s="57"/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T166" s="15" t="s">
        <v>124</v>
      </c>
      <c r="AU166" s="15" t="s">
        <v>82</v>
      </c>
    </row>
    <row r="167" spans="1:65" s="12" customFormat="1">
      <c r="B167" s="150"/>
      <c r="D167" s="145" t="s">
        <v>125</v>
      </c>
      <c r="E167" s="151" t="s">
        <v>1</v>
      </c>
      <c r="F167" s="152" t="s">
        <v>451</v>
      </c>
      <c r="H167" s="153">
        <v>21.7</v>
      </c>
      <c r="I167" s="154"/>
      <c r="L167" s="150"/>
      <c r="M167" s="155"/>
      <c r="N167" s="156"/>
      <c r="O167" s="156"/>
      <c r="P167" s="156"/>
      <c r="Q167" s="156"/>
      <c r="R167" s="156"/>
      <c r="S167" s="156"/>
      <c r="T167" s="157"/>
      <c r="AT167" s="151" t="s">
        <v>125</v>
      </c>
      <c r="AU167" s="151" t="s">
        <v>82</v>
      </c>
      <c r="AV167" s="12" t="s">
        <v>82</v>
      </c>
      <c r="AW167" s="12" t="s">
        <v>29</v>
      </c>
      <c r="AX167" s="12" t="s">
        <v>80</v>
      </c>
      <c r="AY167" s="151" t="s">
        <v>121</v>
      </c>
    </row>
    <row r="168" spans="1:65" s="2" customFormat="1" ht="24.2" customHeight="1">
      <c r="A168" s="30"/>
      <c r="B168" s="129"/>
      <c r="C168" s="130" t="s">
        <v>223</v>
      </c>
      <c r="D168" s="130" t="s">
        <v>116</v>
      </c>
      <c r="E168" s="131" t="s">
        <v>452</v>
      </c>
      <c r="F168" s="132" t="s">
        <v>453</v>
      </c>
      <c r="G168" s="133" t="s">
        <v>167</v>
      </c>
      <c r="H168" s="134">
        <v>21.7</v>
      </c>
      <c r="I168" s="135"/>
      <c r="J168" s="136">
        <f>ROUND(I168*H168,2)</f>
        <v>0</v>
      </c>
      <c r="K168" s="137"/>
      <c r="L168" s="138"/>
      <c r="M168" s="139" t="s">
        <v>1</v>
      </c>
      <c r="N168" s="140" t="s">
        <v>37</v>
      </c>
      <c r="O168" s="56"/>
      <c r="P168" s="141">
        <f>O168*H168</f>
        <v>0</v>
      </c>
      <c r="Q168" s="141">
        <v>2.1999999999999999E-2</v>
      </c>
      <c r="R168" s="141">
        <f>Q168*H168</f>
        <v>0.47739999999999994</v>
      </c>
      <c r="S168" s="141">
        <v>0</v>
      </c>
      <c r="T168" s="142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43" t="s">
        <v>120</v>
      </c>
      <c r="AT168" s="143" t="s">
        <v>116</v>
      </c>
      <c r="AU168" s="143" t="s">
        <v>82</v>
      </c>
      <c r="AY168" s="15" t="s">
        <v>121</v>
      </c>
      <c r="BE168" s="144">
        <f>IF(N168="základní",J168,0)</f>
        <v>0</v>
      </c>
      <c r="BF168" s="144">
        <f>IF(N168="snížená",J168,0)</f>
        <v>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15" t="s">
        <v>80</v>
      </c>
      <c r="BK168" s="144">
        <f>ROUND(I168*H168,2)</f>
        <v>0</v>
      </c>
      <c r="BL168" s="15" t="s">
        <v>122</v>
      </c>
      <c r="BM168" s="143" t="s">
        <v>454</v>
      </c>
    </row>
    <row r="169" spans="1:65" s="2" customFormat="1" ht="19.5">
      <c r="A169" s="30"/>
      <c r="B169" s="31"/>
      <c r="C169" s="30"/>
      <c r="D169" s="145" t="s">
        <v>124</v>
      </c>
      <c r="E169" s="30"/>
      <c r="F169" s="146" t="s">
        <v>453</v>
      </c>
      <c r="G169" s="30"/>
      <c r="H169" s="30"/>
      <c r="I169" s="147"/>
      <c r="J169" s="30"/>
      <c r="K169" s="30"/>
      <c r="L169" s="31"/>
      <c r="M169" s="148"/>
      <c r="N169" s="149"/>
      <c r="O169" s="56"/>
      <c r="P169" s="56"/>
      <c r="Q169" s="56"/>
      <c r="R169" s="56"/>
      <c r="S169" s="56"/>
      <c r="T169" s="57"/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T169" s="15" t="s">
        <v>124</v>
      </c>
      <c r="AU169" s="15" t="s">
        <v>82</v>
      </c>
    </row>
    <row r="170" spans="1:65" s="13" customFormat="1" ht="22.9" customHeight="1">
      <c r="B170" s="158"/>
      <c r="D170" s="159" t="s">
        <v>71</v>
      </c>
      <c r="E170" s="169" t="s">
        <v>133</v>
      </c>
      <c r="F170" s="169" t="s">
        <v>134</v>
      </c>
      <c r="I170" s="161"/>
      <c r="J170" s="170">
        <f>BK170</f>
        <v>0</v>
      </c>
      <c r="L170" s="158"/>
      <c r="M170" s="163"/>
      <c r="N170" s="164"/>
      <c r="O170" s="164"/>
      <c r="P170" s="165">
        <f>SUM(P171:P192)</f>
        <v>0</v>
      </c>
      <c r="Q170" s="164"/>
      <c r="R170" s="165">
        <f>SUM(R171:R192)</f>
        <v>0</v>
      </c>
      <c r="S170" s="164"/>
      <c r="T170" s="166">
        <f>SUM(T171:T192)</f>
        <v>0</v>
      </c>
      <c r="AR170" s="159" t="s">
        <v>80</v>
      </c>
      <c r="AT170" s="167" t="s">
        <v>71</v>
      </c>
      <c r="AU170" s="167" t="s">
        <v>80</v>
      </c>
      <c r="AY170" s="159" t="s">
        <v>121</v>
      </c>
      <c r="BK170" s="168">
        <f>SUM(BK171:BK192)</f>
        <v>0</v>
      </c>
    </row>
    <row r="171" spans="1:65" s="2" customFormat="1" ht="24.2" customHeight="1">
      <c r="A171" s="30"/>
      <c r="B171" s="129"/>
      <c r="C171" s="171" t="s">
        <v>228</v>
      </c>
      <c r="D171" s="171" t="s">
        <v>136</v>
      </c>
      <c r="E171" s="172" t="s">
        <v>455</v>
      </c>
      <c r="F171" s="173" t="s">
        <v>456</v>
      </c>
      <c r="G171" s="174" t="s">
        <v>139</v>
      </c>
      <c r="H171" s="175">
        <v>352.5</v>
      </c>
      <c r="I171" s="176"/>
      <c r="J171" s="177">
        <f>ROUND(I171*H171,2)</f>
        <v>0</v>
      </c>
      <c r="K171" s="178"/>
      <c r="L171" s="31"/>
      <c r="M171" s="179" t="s">
        <v>1</v>
      </c>
      <c r="N171" s="180" t="s">
        <v>37</v>
      </c>
      <c r="O171" s="56"/>
      <c r="P171" s="141">
        <f>O171*H171</f>
        <v>0</v>
      </c>
      <c r="Q171" s="141">
        <v>0</v>
      </c>
      <c r="R171" s="141">
        <f>Q171*H171</f>
        <v>0</v>
      </c>
      <c r="S171" s="141">
        <v>0</v>
      </c>
      <c r="T171" s="142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43" t="s">
        <v>122</v>
      </c>
      <c r="AT171" s="143" t="s">
        <v>136</v>
      </c>
      <c r="AU171" s="143" t="s">
        <v>82</v>
      </c>
      <c r="AY171" s="15" t="s">
        <v>121</v>
      </c>
      <c r="BE171" s="144">
        <f>IF(N171="základní",J171,0)</f>
        <v>0</v>
      </c>
      <c r="BF171" s="144">
        <f>IF(N171="snížená",J171,0)</f>
        <v>0</v>
      </c>
      <c r="BG171" s="144">
        <f>IF(N171="zákl. přenesená",J171,0)</f>
        <v>0</v>
      </c>
      <c r="BH171" s="144">
        <f>IF(N171="sníž. přenesená",J171,0)</f>
        <v>0</v>
      </c>
      <c r="BI171" s="144">
        <f>IF(N171="nulová",J171,0)</f>
        <v>0</v>
      </c>
      <c r="BJ171" s="15" t="s">
        <v>80</v>
      </c>
      <c r="BK171" s="144">
        <f>ROUND(I171*H171,2)</f>
        <v>0</v>
      </c>
      <c r="BL171" s="15" t="s">
        <v>122</v>
      </c>
      <c r="BM171" s="143" t="s">
        <v>457</v>
      </c>
    </row>
    <row r="172" spans="1:65" s="2" customFormat="1" ht="39">
      <c r="A172" s="30"/>
      <c r="B172" s="31"/>
      <c r="C172" s="30"/>
      <c r="D172" s="145" t="s">
        <v>124</v>
      </c>
      <c r="E172" s="30"/>
      <c r="F172" s="146" t="s">
        <v>458</v>
      </c>
      <c r="G172" s="30"/>
      <c r="H172" s="30"/>
      <c r="I172" s="147"/>
      <c r="J172" s="30"/>
      <c r="K172" s="30"/>
      <c r="L172" s="31"/>
      <c r="M172" s="148"/>
      <c r="N172" s="149"/>
      <c r="O172" s="56"/>
      <c r="P172" s="56"/>
      <c r="Q172" s="56"/>
      <c r="R172" s="56"/>
      <c r="S172" s="56"/>
      <c r="T172" s="57"/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T172" s="15" t="s">
        <v>124</v>
      </c>
      <c r="AU172" s="15" t="s">
        <v>82</v>
      </c>
    </row>
    <row r="173" spans="1:65" s="12" customFormat="1">
      <c r="B173" s="150"/>
      <c r="D173" s="145" t="s">
        <v>125</v>
      </c>
      <c r="E173" s="151" t="s">
        <v>1</v>
      </c>
      <c r="F173" s="152" t="s">
        <v>459</v>
      </c>
      <c r="H173" s="153">
        <v>352.5</v>
      </c>
      <c r="I173" s="154"/>
      <c r="L173" s="150"/>
      <c r="M173" s="155"/>
      <c r="N173" s="156"/>
      <c r="O173" s="156"/>
      <c r="P173" s="156"/>
      <c r="Q173" s="156"/>
      <c r="R173" s="156"/>
      <c r="S173" s="156"/>
      <c r="T173" s="157"/>
      <c r="AT173" s="151" t="s">
        <v>125</v>
      </c>
      <c r="AU173" s="151" t="s">
        <v>82</v>
      </c>
      <c r="AV173" s="12" t="s">
        <v>82</v>
      </c>
      <c r="AW173" s="12" t="s">
        <v>29</v>
      </c>
      <c r="AX173" s="12" t="s">
        <v>80</v>
      </c>
      <c r="AY173" s="151" t="s">
        <v>121</v>
      </c>
    </row>
    <row r="174" spans="1:65" s="2" customFormat="1" ht="14.45" customHeight="1">
      <c r="A174" s="30"/>
      <c r="B174" s="129"/>
      <c r="C174" s="171" t="s">
        <v>7</v>
      </c>
      <c r="D174" s="171" t="s">
        <v>136</v>
      </c>
      <c r="E174" s="172" t="s">
        <v>460</v>
      </c>
      <c r="F174" s="173" t="s">
        <v>461</v>
      </c>
      <c r="G174" s="174" t="s">
        <v>215</v>
      </c>
      <c r="H174" s="175">
        <v>198</v>
      </c>
      <c r="I174" s="176"/>
      <c r="J174" s="177">
        <f>ROUND(I174*H174,2)</f>
        <v>0</v>
      </c>
      <c r="K174" s="178"/>
      <c r="L174" s="31"/>
      <c r="M174" s="179" t="s">
        <v>1</v>
      </c>
      <c r="N174" s="180" t="s">
        <v>37</v>
      </c>
      <c r="O174" s="56"/>
      <c r="P174" s="141">
        <f>O174*H174</f>
        <v>0</v>
      </c>
      <c r="Q174" s="141">
        <v>0</v>
      </c>
      <c r="R174" s="141">
        <f>Q174*H174</f>
        <v>0</v>
      </c>
      <c r="S174" s="141">
        <v>0</v>
      </c>
      <c r="T174" s="142">
        <f>S174*H174</f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43" t="s">
        <v>122</v>
      </c>
      <c r="AT174" s="143" t="s">
        <v>136</v>
      </c>
      <c r="AU174" s="143" t="s">
        <v>82</v>
      </c>
      <c r="AY174" s="15" t="s">
        <v>121</v>
      </c>
      <c r="BE174" s="144">
        <f>IF(N174="základní",J174,0)</f>
        <v>0</v>
      </c>
      <c r="BF174" s="144">
        <f>IF(N174="snížená",J174,0)</f>
        <v>0</v>
      </c>
      <c r="BG174" s="144">
        <f>IF(N174="zákl. přenesená",J174,0)</f>
        <v>0</v>
      </c>
      <c r="BH174" s="144">
        <f>IF(N174="sníž. přenesená",J174,0)</f>
        <v>0</v>
      </c>
      <c r="BI174" s="144">
        <f>IF(N174="nulová",J174,0)</f>
        <v>0</v>
      </c>
      <c r="BJ174" s="15" t="s">
        <v>80</v>
      </c>
      <c r="BK174" s="144">
        <f>ROUND(I174*H174,2)</f>
        <v>0</v>
      </c>
      <c r="BL174" s="15" t="s">
        <v>122</v>
      </c>
      <c r="BM174" s="143" t="s">
        <v>462</v>
      </c>
    </row>
    <row r="175" spans="1:65" s="2" customFormat="1" ht="29.25">
      <c r="A175" s="30"/>
      <c r="B175" s="31"/>
      <c r="C175" s="30"/>
      <c r="D175" s="145" t="s">
        <v>124</v>
      </c>
      <c r="E175" s="30"/>
      <c r="F175" s="146" t="s">
        <v>463</v>
      </c>
      <c r="G175" s="30"/>
      <c r="H175" s="30"/>
      <c r="I175" s="147"/>
      <c r="J175" s="30"/>
      <c r="K175" s="30"/>
      <c r="L175" s="31"/>
      <c r="M175" s="148"/>
      <c r="N175" s="149"/>
      <c r="O175" s="56"/>
      <c r="P175" s="56"/>
      <c r="Q175" s="56"/>
      <c r="R175" s="56"/>
      <c r="S175" s="56"/>
      <c r="T175" s="57"/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T175" s="15" t="s">
        <v>124</v>
      </c>
      <c r="AU175" s="15" t="s">
        <v>82</v>
      </c>
    </row>
    <row r="176" spans="1:65" s="12" customFormat="1">
      <c r="B176" s="150"/>
      <c r="D176" s="145" t="s">
        <v>125</v>
      </c>
      <c r="E176" s="151" t="s">
        <v>1</v>
      </c>
      <c r="F176" s="152" t="s">
        <v>464</v>
      </c>
      <c r="H176" s="153">
        <v>198</v>
      </c>
      <c r="I176" s="154"/>
      <c r="L176" s="150"/>
      <c r="M176" s="155"/>
      <c r="N176" s="156"/>
      <c r="O176" s="156"/>
      <c r="P176" s="156"/>
      <c r="Q176" s="156"/>
      <c r="R176" s="156"/>
      <c r="S176" s="156"/>
      <c r="T176" s="157"/>
      <c r="AT176" s="151" t="s">
        <v>125</v>
      </c>
      <c r="AU176" s="151" t="s">
        <v>82</v>
      </c>
      <c r="AV176" s="12" t="s">
        <v>82</v>
      </c>
      <c r="AW176" s="12" t="s">
        <v>29</v>
      </c>
      <c r="AX176" s="12" t="s">
        <v>80</v>
      </c>
      <c r="AY176" s="151" t="s">
        <v>121</v>
      </c>
    </row>
    <row r="177" spans="1:65" s="2" customFormat="1" ht="24.2" customHeight="1">
      <c r="A177" s="30"/>
      <c r="B177" s="129"/>
      <c r="C177" s="171" t="s">
        <v>236</v>
      </c>
      <c r="D177" s="171" t="s">
        <v>136</v>
      </c>
      <c r="E177" s="172" t="s">
        <v>465</v>
      </c>
      <c r="F177" s="173" t="s">
        <v>466</v>
      </c>
      <c r="G177" s="174" t="s">
        <v>215</v>
      </c>
      <c r="H177" s="175">
        <v>120</v>
      </c>
      <c r="I177" s="176"/>
      <c r="J177" s="177">
        <f>ROUND(I177*H177,2)</f>
        <v>0</v>
      </c>
      <c r="K177" s="178"/>
      <c r="L177" s="31"/>
      <c r="M177" s="179" t="s">
        <v>1</v>
      </c>
      <c r="N177" s="180" t="s">
        <v>37</v>
      </c>
      <c r="O177" s="56"/>
      <c r="P177" s="141">
        <f>O177*H177</f>
        <v>0</v>
      </c>
      <c r="Q177" s="141">
        <v>0</v>
      </c>
      <c r="R177" s="141">
        <f>Q177*H177</f>
        <v>0</v>
      </c>
      <c r="S177" s="141">
        <v>0</v>
      </c>
      <c r="T177" s="142">
        <f>S177*H177</f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43" t="s">
        <v>122</v>
      </c>
      <c r="AT177" s="143" t="s">
        <v>136</v>
      </c>
      <c r="AU177" s="143" t="s">
        <v>82</v>
      </c>
      <c r="AY177" s="15" t="s">
        <v>121</v>
      </c>
      <c r="BE177" s="144">
        <f>IF(N177="základní",J177,0)</f>
        <v>0</v>
      </c>
      <c r="BF177" s="144">
        <f>IF(N177="snížená",J177,0)</f>
        <v>0</v>
      </c>
      <c r="BG177" s="144">
        <f>IF(N177="zákl. přenesená",J177,0)</f>
        <v>0</v>
      </c>
      <c r="BH177" s="144">
        <f>IF(N177="sníž. přenesená",J177,0)</f>
        <v>0</v>
      </c>
      <c r="BI177" s="144">
        <f>IF(N177="nulová",J177,0)</f>
        <v>0</v>
      </c>
      <c r="BJ177" s="15" t="s">
        <v>80</v>
      </c>
      <c r="BK177" s="144">
        <f>ROUND(I177*H177,2)</f>
        <v>0</v>
      </c>
      <c r="BL177" s="15" t="s">
        <v>122</v>
      </c>
      <c r="BM177" s="143" t="s">
        <v>467</v>
      </c>
    </row>
    <row r="178" spans="1:65" s="2" customFormat="1" ht="48.75">
      <c r="A178" s="30"/>
      <c r="B178" s="31"/>
      <c r="C178" s="30"/>
      <c r="D178" s="145" t="s">
        <v>124</v>
      </c>
      <c r="E178" s="30"/>
      <c r="F178" s="146" t="s">
        <v>468</v>
      </c>
      <c r="G178" s="30"/>
      <c r="H178" s="30"/>
      <c r="I178" s="147"/>
      <c r="J178" s="30"/>
      <c r="K178" s="30"/>
      <c r="L178" s="31"/>
      <c r="M178" s="148"/>
      <c r="N178" s="149"/>
      <c r="O178" s="56"/>
      <c r="P178" s="56"/>
      <c r="Q178" s="56"/>
      <c r="R178" s="56"/>
      <c r="S178" s="56"/>
      <c r="T178" s="57"/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T178" s="15" t="s">
        <v>124</v>
      </c>
      <c r="AU178" s="15" t="s">
        <v>82</v>
      </c>
    </row>
    <row r="179" spans="1:65" s="12" customFormat="1">
      <c r="B179" s="150"/>
      <c r="D179" s="145" t="s">
        <v>125</v>
      </c>
      <c r="E179" s="151" t="s">
        <v>1</v>
      </c>
      <c r="F179" s="152" t="s">
        <v>469</v>
      </c>
      <c r="H179" s="153">
        <v>120</v>
      </c>
      <c r="I179" s="154"/>
      <c r="L179" s="150"/>
      <c r="M179" s="155"/>
      <c r="N179" s="156"/>
      <c r="O179" s="156"/>
      <c r="P179" s="156"/>
      <c r="Q179" s="156"/>
      <c r="R179" s="156"/>
      <c r="S179" s="156"/>
      <c r="T179" s="157"/>
      <c r="AT179" s="151" t="s">
        <v>125</v>
      </c>
      <c r="AU179" s="151" t="s">
        <v>82</v>
      </c>
      <c r="AV179" s="12" t="s">
        <v>82</v>
      </c>
      <c r="AW179" s="12" t="s">
        <v>29</v>
      </c>
      <c r="AX179" s="12" t="s">
        <v>80</v>
      </c>
      <c r="AY179" s="151" t="s">
        <v>121</v>
      </c>
    </row>
    <row r="180" spans="1:65" s="2" customFormat="1" ht="14.45" customHeight="1">
      <c r="A180" s="30"/>
      <c r="B180" s="129"/>
      <c r="C180" s="171" t="s">
        <v>240</v>
      </c>
      <c r="D180" s="171" t="s">
        <v>136</v>
      </c>
      <c r="E180" s="172" t="s">
        <v>470</v>
      </c>
      <c r="F180" s="173" t="s">
        <v>471</v>
      </c>
      <c r="G180" s="174" t="s">
        <v>215</v>
      </c>
      <c r="H180" s="175">
        <v>20</v>
      </c>
      <c r="I180" s="176"/>
      <c r="J180" s="177">
        <f>ROUND(I180*H180,2)</f>
        <v>0</v>
      </c>
      <c r="K180" s="178"/>
      <c r="L180" s="31"/>
      <c r="M180" s="179" t="s">
        <v>1</v>
      </c>
      <c r="N180" s="180" t="s">
        <v>37</v>
      </c>
      <c r="O180" s="56"/>
      <c r="P180" s="141">
        <f>O180*H180</f>
        <v>0</v>
      </c>
      <c r="Q180" s="141">
        <v>0</v>
      </c>
      <c r="R180" s="141">
        <f>Q180*H180</f>
        <v>0</v>
      </c>
      <c r="S180" s="141">
        <v>0</v>
      </c>
      <c r="T180" s="142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43" t="s">
        <v>122</v>
      </c>
      <c r="AT180" s="143" t="s">
        <v>136</v>
      </c>
      <c r="AU180" s="143" t="s">
        <v>82</v>
      </c>
      <c r="AY180" s="15" t="s">
        <v>121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5" t="s">
        <v>80</v>
      </c>
      <c r="BK180" s="144">
        <f>ROUND(I180*H180,2)</f>
        <v>0</v>
      </c>
      <c r="BL180" s="15" t="s">
        <v>122</v>
      </c>
      <c r="BM180" s="143" t="s">
        <v>472</v>
      </c>
    </row>
    <row r="181" spans="1:65" s="2" customFormat="1" ht="48.75">
      <c r="A181" s="30"/>
      <c r="B181" s="31"/>
      <c r="C181" s="30"/>
      <c r="D181" s="145" t="s">
        <v>124</v>
      </c>
      <c r="E181" s="30"/>
      <c r="F181" s="146" t="s">
        <v>473</v>
      </c>
      <c r="G181" s="30"/>
      <c r="H181" s="30"/>
      <c r="I181" s="147"/>
      <c r="J181" s="30"/>
      <c r="K181" s="30"/>
      <c r="L181" s="31"/>
      <c r="M181" s="148"/>
      <c r="N181" s="149"/>
      <c r="O181" s="56"/>
      <c r="P181" s="56"/>
      <c r="Q181" s="56"/>
      <c r="R181" s="56"/>
      <c r="S181" s="56"/>
      <c r="T181" s="57"/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T181" s="15" t="s">
        <v>124</v>
      </c>
      <c r="AU181" s="15" t="s">
        <v>82</v>
      </c>
    </row>
    <row r="182" spans="1:65" s="12" customFormat="1">
      <c r="B182" s="150"/>
      <c r="D182" s="145" t="s">
        <v>125</v>
      </c>
      <c r="E182" s="151" t="s">
        <v>1</v>
      </c>
      <c r="F182" s="152" t="s">
        <v>474</v>
      </c>
      <c r="H182" s="153">
        <v>20</v>
      </c>
      <c r="I182" s="154"/>
      <c r="L182" s="150"/>
      <c r="M182" s="155"/>
      <c r="N182" s="156"/>
      <c r="O182" s="156"/>
      <c r="P182" s="156"/>
      <c r="Q182" s="156"/>
      <c r="R182" s="156"/>
      <c r="S182" s="156"/>
      <c r="T182" s="157"/>
      <c r="AT182" s="151" t="s">
        <v>125</v>
      </c>
      <c r="AU182" s="151" t="s">
        <v>82</v>
      </c>
      <c r="AV182" s="12" t="s">
        <v>82</v>
      </c>
      <c r="AW182" s="12" t="s">
        <v>29</v>
      </c>
      <c r="AX182" s="12" t="s">
        <v>80</v>
      </c>
      <c r="AY182" s="151" t="s">
        <v>121</v>
      </c>
    </row>
    <row r="183" spans="1:65" s="2" customFormat="1" ht="24.2" customHeight="1">
      <c r="A183" s="30"/>
      <c r="B183" s="129"/>
      <c r="C183" s="171" t="s">
        <v>244</v>
      </c>
      <c r="D183" s="171" t="s">
        <v>136</v>
      </c>
      <c r="E183" s="172" t="s">
        <v>475</v>
      </c>
      <c r="F183" s="173" t="s">
        <v>476</v>
      </c>
      <c r="G183" s="174" t="s">
        <v>139</v>
      </c>
      <c r="H183" s="175">
        <v>352.5</v>
      </c>
      <c r="I183" s="176"/>
      <c r="J183" s="177">
        <f>ROUND(I183*H183,2)</f>
        <v>0</v>
      </c>
      <c r="K183" s="178"/>
      <c r="L183" s="31"/>
      <c r="M183" s="179" t="s">
        <v>1</v>
      </c>
      <c r="N183" s="180" t="s">
        <v>37</v>
      </c>
      <c r="O183" s="56"/>
      <c r="P183" s="141">
        <f>O183*H183</f>
        <v>0</v>
      </c>
      <c r="Q183" s="141">
        <v>0</v>
      </c>
      <c r="R183" s="141">
        <f>Q183*H183</f>
        <v>0</v>
      </c>
      <c r="S183" s="141">
        <v>0</v>
      </c>
      <c r="T183" s="142">
        <f>S183*H183</f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43" t="s">
        <v>122</v>
      </c>
      <c r="AT183" s="143" t="s">
        <v>136</v>
      </c>
      <c r="AU183" s="143" t="s">
        <v>82</v>
      </c>
      <c r="AY183" s="15" t="s">
        <v>121</v>
      </c>
      <c r="BE183" s="144">
        <f>IF(N183="základní",J183,0)</f>
        <v>0</v>
      </c>
      <c r="BF183" s="144">
        <f>IF(N183="snížená",J183,0)</f>
        <v>0</v>
      </c>
      <c r="BG183" s="144">
        <f>IF(N183="zákl. přenesená",J183,0)</f>
        <v>0</v>
      </c>
      <c r="BH183" s="144">
        <f>IF(N183="sníž. přenesená",J183,0)</f>
        <v>0</v>
      </c>
      <c r="BI183" s="144">
        <f>IF(N183="nulová",J183,0)</f>
        <v>0</v>
      </c>
      <c r="BJ183" s="15" t="s">
        <v>80</v>
      </c>
      <c r="BK183" s="144">
        <f>ROUND(I183*H183,2)</f>
        <v>0</v>
      </c>
      <c r="BL183" s="15" t="s">
        <v>122</v>
      </c>
      <c r="BM183" s="143" t="s">
        <v>477</v>
      </c>
    </row>
    <row r="184" spans="1:65" s="2" customFormat="1" ht="39">
      <c r="A184" s="30"/>
      <c r="B184" s="31"/>
      <c r="C184" s="30"/>
      <c r="D184" s="145" t="s">
        <v>124</v>
      </c>
      <c r="E184" s="30"/>
      <c r="F184" s="146" t="s">
        <v>478</v>
      </c>
      <c r="G184" s="30"/>
      <c r="H184" s="30"/>
      <c r="I184" s="147"/>
      <c r="J184" s="30"/>
      <c r="K184" s="30"/>
      <c r="L184" s="31"/>
      <c r="M184" s="148"/>
      <c r="N184" s="149"/>
      <c r="O184" s="56"/>
      <c r="P184" s="56"/>
      <c r="Q184" s="56"/>
      <c r="R184" s="56"/>
      <c r="S184" s="56"/>
      <c r="T184" s="57"/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T184" s="15" t="s">
        <v>124</v>
      </c>
      <c r="AU184" s="15" t="s">
        <v>82</v>
      </c>
    </row>
    <row r="185" spans="1:65" s="12" customFormat="1">
      <c r="B185" s="150"/>
      <c r="D185" s="145" t="s">
        <v>125</v>
      </c>
      <c r="E185" s="151" t="s">
        <v>1</v>
      </c>
      <c r="F185" s="152" t="s">
        <v>459</v>
      </c>
      <c r="H185" s="153">
        <v>352.5</v>
      </c>
      <c r="I185" s="154"/>
      <c r="L185" s="150"/>
      <c r="M185" s="155"/>
      <c r="N185" s="156"/>
      <c r="O185" s="156"/>
      <c r="P185" s="156"/>
      <c r="Q185" s="156"/>
      <c r="R185" s="156"/>
      <c r="S185" s="156"/>
      <c r="T185" s="157"/>
      <c r="AT185" s="151" t="s">
        <v>125</v>
      </c>
      <c r="AU185" s="151" t="s">
        <v>82</v>
      </c>
      <c r="AV185" s="12" t="s">
        <v>82</v>
      </c>
      <c r="AW185" s="12" t="s">
        <v>29</v>
      </c>
      <c r="AX185" s="12" t="s">
        <v>80</v>
      </c>
      <c r="AY185" s="151" t="s">
        <v>121</v>
      </c>
    </row>
    <row r="186" spans="1:65" s="2" customFormat="1" ht="24.2" customHeight="1">
      <c r="A186" s="30"/>
      <c r="B186" s="129"/>
      <c r="C186" s="171" t="s">
        <v>249</v>
      </c>
      <c r="D186" s="171" t="s">
        <v>136</v>
      </c>
      <c r="E186" s="172" t="s">
        <v>479</v>
      </c>
      <c r="F186" s="173" t="s">
        <v>480</v>
      </c>
      <c r="G186" s="174" t="s">
        <v>215</v>
      </c>
      <c r="H186" s="175">
        <v>100</v>
      </c>
      <c r="I186" s="176"/>
      <c r="J186" s="177">
        <f>ROUND(I186*H186,2)</f>
        <v>0</v>
      </c>
      <c r="K186" s="178"/>
      <c r="L186" s="31"/>
      <c r="M186" s="179" t="s">
        <v>1</v>
      </c>
      <c r="N186" s="180" t="s">
        <v>37</v>
      </c>
      <c r="O186" s="56"/>
      <c r="P186" s="141">
        <f>O186*H186</f>
        <v>0</v>
      </c>
      <c r="Q186" s="141">
        <v>0</v>
      </c>
      <c r="R186" s="141">
        <f>Q186*H186</f>
        <v>0</v>
      </c>
      <c r="S186" s="141">
        <v>0</v>
      </c>
      <c r="T186" s="142">
        <f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43" t="s">
        <v>122</v>
      </c>
      <c r="AT186" s="143" t="s">
        <v>136</v>
      </c>
      <c r="AU186" s="143" t="s">
        <v>82</v>
      </c>
      <c r="AY186" s="15" t="s">
        <v>121</v>
      </c>
      <c r="BE186" s="144">
        <f>IF(N186="základní",J186,0)</f>
        <v>0</v>
      </c>
      <c r="BF186" s="144">
        <f>IF(N186="snížená",J186,0)</f>
        <v>0</v>
      </c>
      <c r="BG186" s="144">
        <f>IF(N186="zákl. přenesená",J186,0)</f>
        <v>0</v>
      </c>
      <c r="BH186" s="144">
        <f>IF(N186="sníž. přenesená",J186,0)</f>
        <v>0</v>
      </c>
      <c r="BI186" s="144">
        <f>IF(N186="nulová",J186,0)</f>
        <v>0</v>
      </c>
      <c r="BJ186" s="15" t="s">
        <v>80</v>
      </c>
      <c r="BK186" s="144">
        <f>ROUND(I186*H186,2)</f>
        <v>0</v>
      </c>
      <c r="BL186" s="15" t="s">
        <v>122</v>
      </c>
      <c r="BM186" s="143" t="s">
        <v>481</v>
      </c>
    </row>
    <row r="187" spans="1:65" s="2" customFormat="1" ht="39">
      <c r="A187" s="30"/>
      <c r="B187" s="31"/>
      <c r="C187" s="30"/>
      <c r="D187" s="145" t="s">
        <v>124</v>
      </c>
      <c r="E187" s="30"/>
      <c r="F187" s="146" t="s">
        <v>482</v>
      </c>
      <c r="G187" s="30"/>
      <c r="H187" s="30"/>
      <c r="I187" s="147"/>
      <c r="J187" s="30"/>
      <c r="K187" s="30"/>
      <c r="L187" s="31"/>
      <c r="M187" s="148"/>
      <c r="N187" s="149"/>
      <c r="O187" s="56"/>
      <c r="P187" s="56"/>
      <c r="Q187" s="56"/>
      <c r="R187" s="56"/>
      <c r="S187" s="56"/>
      <c r="T187" s="57"/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T187" s="15" t="s">
        <v>124</v>
      </c>
      <c r="AU187" s="15" t="s">
        <v>82</v>
      </c>
    </row>
    <row r="188" spans="1:65" s="2" customFormat="1" ht="24.2" customHeight="1">
      <c r="A188" s="30"/>
      <c r="B188" s="129"/>
      <c r="C188" s="171" t="s">
        <v>255</v>
      </c>
      <c r="D188" s="171" t="s">
        <v>136</v>
      </c>
      <c r="E188" s="172" t="s">
        <v>483</v>
      </c>
      <c r="F188" s="173" t="s">
        <v>484</v>
      </c>
      <c r="G188" s="174" t="s">
        <v>215</v>
      </c>
      <c r="H188" s="175">
        <v>83</v>
      </c>
      <c r="I188" s="176"/>
      <c r="J188" s="177">
        <f>ROUND(I188*H188,2)</f>
        <v>0</v>
      </c>
      <c r="K188" s="178"/>
      <c r="L188" s="31"/>
      <c r="M188" s="179" t="s">
        <v>1</v>
      </c>
      <c r="N188" s="180" t="s">
        <v>37</v>
      </c>
      <c r="O188" s="56"/>
      <c r="P188" s="141">
        <f>O188*H188</f>
        <v>0</v>
      </c>
      <c r="Q188" s="141">
        <v>0</v>
      </c>
      <c r="R188" s="141">
        <f>Q188*H188</f>
        <v>0</v>
      </c>
      <c r="S188" s="141">
        <v>0</v>
      </c>
      <c r="T188" s="142">
        <f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43" t="s">
        <v>122</v>
      </c>
      <c r="AT188" s="143" t="s">
        <v>136</v>
      </c>
      <c r="AU188" s="143" t="s">
        <v>82</v>
      </c>
      <c r="AY188" s="15" t="s">
        <v>121</v>
      </c>
      <c r="BE188" s="144">
        <f>IF(N188="základní",J188,0)</f>
        <v>0</v>
      </c>
      <c r="BF188" s="144">
        <f>IF(N188="snížená",J188,0)</f>
        <v>0</v>
      </c>
      <c r="BG188" s="144">
        <f>IF(N188="zákl. přenesená",J188,0)</f>
        <v>0</v>
      </c>
      <c r="BH188" s="144">
        <f>IF(N188="sníž. přenesená",J188,0)</f>
        <v>0</v>
      </c>
      <c r="BI188" s="144">
        <f>IF(N188="nulová",J188,0)</f>
        <v>0</v>
      </c>
      <c r="BJ188" s="15" t="s">
        <v>80</v>
      </c>
      <c r="BK188" s="144">
        <f>ROUND(I188*H188,2)</f>
        <v>0</v>
      </c>
      <c r="BL188" s="15" t="s">
        <v>122</v>
      </c>
      <c r="BM188" s="143" t="s">
        <v>485</v>
      </c>
    </row>
    <row r="189" spans="1:65" s="2" customFormat="1" ht="39">
      <c r="A189" s="30"/>
      <c r="B189" s="31"/>
      <c r="C189" s="30"/>
      <c r="D189" s="145" t="s">
        <v>124</v>
      </c>
      <c r="E189" s="30"/>
      <c r="F189" s="146" t="s">
        <v>486</v>
      </c>
      <c r="G189" s="30"/>
      <c r="H189" s="30"/>
      <c r="I189" s="147"/>
      <c r="J189" s="30"/>
      <c r="K189" s="30"/>
      <c r="L189" s="31"/>
      <c r="M189" s="148"/>
      <c r="N189" s="149"/>
      <c r="O189" s="56"/>
      <c r="P189" s="56"/>
      <c r="Q189" s="56"/>
      <c r="R189" s="56"/>
      <c r="S189" s="56"/>
      <c r="T189" s="57"/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T189" s="15" t="s">
        <v>124</v>
      </c>
      <c r="AU189" s="15" t="s">
        <v>82</v>
      </c>
    </row>
    <row r="190" spans="1:65" s="2" customFormat="1" ht="14.45" customHeight="1">
      <c r="A190" s="30"/>
      <c r="B190" s="129"/>
      <c r="C190" s="171" t="s">
        <v>260</v>
      </c>
      <c r="D190" s="171" t="s">
        <v>136</v>
      </c>
      <c r="E190" s="172" t="s">
        <v>487</v>
      </c>
      <c r="F190" s="173" t="s">
        <v>488</v>
      </c>
      <c r="G190" s="174" t="s">
        <v>145</v>
      </c>
      <c r="H190" s="175">
        <v>21.645</v>
      </c>
      <c r="I190" s="176"/>
      <c r="J190" s="177">
        <f>ROUND(I190*H190,2)</f>
        <v>0</v>
      </c>
      <c r="K190" s="178"/>
      <c r="L190" s="31"/>
      <c r="M190" s="179" t="s">
        <v>1</v>
      </c>
      <c r="N190" s="180" t="s">
        <v>37</v>
      </c>
      <c r="O190" s="56"/>
      <c r="P190" s="141">
        <f>O190*H190</f>
        <v>0</v>
      </c>
      <c r="Q190" s="141">
        <v>0</v>
      </c>
      <c r="R190" s="141">
        <f>Q190*H190</f>
        <v>0</v>
      </c>
      <c r="S190" s="141">
        <v>0</v>
      </c>
      <c r="T190" s="142">
        <f>S190*H190</f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43" t="s">
        <v>122</v>
      </c>
      <c r="AT190" s="143" t="s">
        <v>136</v>
      </c>
      <c r="AU190" s="143" t="s">
        <v>82</v>
      </c>
      <c r="AY190" s="15" t="s">
        <v>121</v>
      </c>
      <c r="BE190" s="144">
        <f>IF(N190="základní",J190,0)</f>
        <v>0</v>
      </c>
      <c r="BF190" s="144">
        <f>IF(N190="snížená",J190,0)</f>
        <v>0</v>
      </c>
      <c r="BG190" s="144">
        <f>IF(N190="zákl. přenesená",J190,0)</f>
        <v>0</v>
      </c>
      <c r="BH190" s="144">
        <f>IF(N190="sníž. přenesená",J190,0)</f>
        <v>0</v>
      </c>
      <c r="BI190" s="144">
        <f>IF(N190="nulová",J190,0)</f>
        <v>0</v>
      </c>
      <c r="BJ190" s="15" t="s">
        <v>80</v>
      </c>
      <c r="BK190" s="144">
        <f>ROUND(I190*H190,2)</f>
        <v>0</v>
      </c>
      <c r="BL190" s="15" t="s">
        <v>122</v>
      </c>
      <c r="BM190" s="143" t="s">
        <v>489</v>
      </c>
    </row>
    <row r="191" spans="1:65" s="2" customFormat="1" ht="29.25">
      <c r="A191" s="30"/>
      <c r="B191" s="31"/>
      <c r="C191" s="30"/>
      <c r="D191" s="145" t="s">
        <v>124</v>
      </c>
      <c r="E191" s="30"/>
      <c r="F191" s="146" t="s">
        <v>490</v>
      </c>
      <c r="G191" s="30"/>
      <c r="H191" s="30"/>
      <c r="I191" s="147"/>
      <c r="J191" s="30"/>
      <c r="K191" s="30"/>
      <c r="L191" s="31"/>
      <c r="M191" s="148"/>
      <c r="N191" s="149"/>
      <c r="O191" s="56"/>
      <c r="P191" s="56"/>
      <c r="Q191" s="56"/>
      <c r="R191" s="56"/>
      <c r="S191" s="56"/>
      <c r="T191" s="57"/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T191" s="15" t="s">
        <v>124</v>
      </c>
      <c r="AU191" s="15" t="s">
        <v>82</v>
      </c>
    </row>
    <row r="192" spans="1:65" s="12" customFormat="1">
      <c r="B192" s="150"/>
      <c r="D192" s="145" t="s">
        <v>125</v>
      </c>
      <c r="E192" s="151" t="s">
        <v>1</v>
      </c>
      <c r="F192" s="152" t="s">
        <v>491</v>
      </c>
      <c r="H192" s="153">
        <v>21.645</v>
      </c>
      <c r="I192" s="154"/>
      <c r="L192" s="150"/>
      <c r="M192" s="155"/>
      <c r="N192" s="156"/>
      <c r="O192" s="156"/>
      <c r="P192" s="156"/>
      <c r="Q192" s="156"/>
      <c r="R192" s="156"/>
      <c r="S192" s="156"/>
      <c r="T192" s="157"/>
      <c r="AT192" s="151" t="s">
        <v>125</v>
      </c>
      <c r="AU192" s="151" t="s">
        <v>82</v>
      </c>
      <c r="AV192" s="12" t="s">
        <v>82</v>
      </c>
      <c r="AW192" s="12" t="s">
        <v>29</v>
      </c>
      <c r="AX192" s="12" t="s">
        <v>80</v>
      </c>
      <c r="AY192" s="151" t="s">
        <v>121</v>
      </c>
    </row>
    <row r="193" spans="1:65" s="13" customFormat="1" ht="22.9" customHeight="1">
      <c r="B193" s="158"/>
      <c r="D193" s="159" t="s">
        <v>71</v>
      </c>
      <c r="E193" s="169" t="s">
        <v>170</v>
      </c>
      <c r="F193" s="169" t="s">
        <v>492</v>
      </c>
      <c r="I193" s="161"/>
      <c r="J193" s="170">
        <f>BK193</f>
        <v>0</v>
      </c>
      <c r="L193" s="158"/>
      <c r="M193" s="163"/>
      <c r="N193" s="164"/>
      <c r="O193" s="164"/>
      <c r="P193" s="165">
        <f>SUM(P194:P196)</f>
        <v>0</v>
      </c>
      <c r="Q193" s="164"/>
      <c r="R193" s="165">
        <f>SUM(R194:R196)</f>
        <v>218.57639999999998</v>
      </c>
      <c r="S193" s="164"/>
      <c r="T193" s="166">
        <f>SUM(T194:T196)</f>
        <v>0</v>
      </c>
      <c r="AR193" s="159" t="s">
        <v>80</v>
      </c>
      <c r="AT193" s="167" t="s">
        <v>71</v>
      </c>
      <c r="AU193" s="167" t="s">
        <v>80</v>
      </c>
      <c r="AY193" s="159" t="s">
        <v>121</v>
      </c>
      <c r="BK193" s="168">
        <f>SUM(BK194:BK196)</f>
        <v>0</v>
      </c>
    </row>
    <row r="194" spans="1:65" s="2" customFormat="1" ht="24.2" customHeight="1">
      <c r="A194" s="30"/>
      <c r="B194" s="129"/>
      <c r="C194" s="171" t="s">
        <v>266</v>
      </c>
      <c r="D194" s="171" t="s">
        <v>136</v>
      </c>
      <c r="E194" s="172" t="s">
        <v>493</v>
      </c>
      <c r="F194" s="173" t="s">
        <v>494</v>
      </c>
      <c r="G194" s="174" t="s">
        <v>215</v>
      </c>
      <c r="H194" s="175">
        <v>120</v>
      </c>
      <c r="I194" s="176"/>
      <c r="J194" s="177">
        <f>ROUND(I194*H194,2)</f>
        <v>0</v>
      </c>
      <c r="K194" s="178"/>
      <c r="L194" s="31"/>
      <c r="M194" s="179" t="s">
        <v>1</v>
      </c>
      <c r="N194" s="180" t="s">
        <v>37</v>
      </c>
      <c r="O194" s="56"/>
      <c r="P194" s="141">
        <f>O194*H194</f>
        <v>0</v>
      </c>
      <c r="Q194" s="141">
        <v>1.8214699999999999</v>
      </c>
      <c r="R194" s="141">
        <f>Q194*H194</f>
        <v>218.57639999999998</v>
      </c>
      <c r="S194" s="141">
        <v>0</v>
      </c>
      <c r="T194" s="142">
        <f>S194*H194</f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43" t="s">
        <v>122</v>
      </c>
      <c r="AT194" s="143" t="s">
        <v>136</v>
      </c>
      <c r="AU194" s="143" t="s">
        <v>82</v>
      </c>
      <c r="AY194" s="15" t="s">
        <v>121</v>
      </c>
      <c r="BE194" s="144">
        <f>IF(N194="základní",J194,0)</f>
        <v>0</v>
      </c>
      <c r="BF194" s="144">
        <f>IF(N194="snížená",J194,0)</f>
        <v>0</v>
      </c>
      <c r="BG194" s="144">
        <f>IF(N194="zákl. přenesená",J194,0)</f>
        <v>0</v>
      </c>
      <c r="BH194" s="144">
        <f>IF(N194="sníž. přenesená",J194,0)</f>
        <v>0</v>
      </c>
      <c r="BI194" s="144">
        <f>IF(N194="nulová",J194,0)</f>
        <v>0</v>
      </c>
      <c r="BJ194" s="15" t="s">
        <v>80</v>
      </c>
      <c r="BK194" s="144">
        <f>ROUND(I194*H194,2)</f>
        <v>0</v>
      </c>
      <c r="BL194" s="15" t="s">
        <v>122</v>
      </c>
      <c r="BM194" s="143" t="s">
        <v>495</v>
      </c>
    </row>
    <row r="195" spans="1:65" s="2" customFormat="1" ht="146.25">
      <c r="A195" s="30"/>
      <c r="B195" s="31"/>
      <c r="C195" s="30"/>
      <c r="D195" s="145" t="s">
        <v>124</v>
      </c>
      <c r="E195" s="30"/>
      <c r="F195" s="146" t="s">
        <v>496</v>
      </c>
      <c r="G195" s="30"/>
      <c r="H195" s="30"/>
      <c r="I195" s="147"/>
      <c r="J195" s="30"/>
      <c r="K195" s="30"/>
      <c r="L195" s="31"/>
      <c r="M195" s="148"/>
      <c r="N195" s="149"/>
      <c r="O195" s="56"/>
      <c r="P195" s="56"/>
      <c r="Q195" s="56"/>
      <c r="R195" s="56"/>
      <c r="S195" s="56"/>
      <c r="T195" s="57"/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T195" s="15" t="s">
        <v>124</v>
      </c>
      <c r="AU195" s="15" t="s">
        <v>82</v>
      </c>
    </row>
    <row r="196" spans="1:65" s="12" customFormat="1">
      <c r="B196" s="150"/>
      <c r="D196" s="145" t="s">
        <v>125</v>
      </c>
      <c r="E196" s="151" t="s">
        <v>1</v>
      </c>
      <c r="F196" s="152" t="s">
        <v>469</v>
      </c>
      <c r="H196" s="153">
        <v>120</v>
      </c>
      <c r="I196" s="154"/>
      <c r="L196" s="150"/>
      <c r="M196" s="155"/>
      <c r="N196" s="156"/>
      <c r="O196" s="156"/>
      <c r="P196" s="156"/>
      <c r="Q196" s="156"/>
      <c r="R196" s="156"/>
      <c r="S196" s="156"/>
      <c r="T196" s="157"/>
      <c r="AT196" s="151" t="s">
        <v>125</v>
      </c>
      <c r="AU196" s="151" t="s">
        <v>82</v>
      </c>
      <c r="AV196" s="12" t="s">
        <v>82</v>
      </c>
      <c r="AW196" s="12" t="s">
        <v>29</v>
      </c>
      <c r="AX196" s="12" t="s">
        <v>80</v>
      </c>
      <c r="AY196" s="151" t="s">
        <v>121</v>
      </c>
    </row>
    <row r="197" spans="1:65" s="13" customFormat="1" ht="25.9" customHeight="1">
      <c r="B197" s="158"/>
      <c r="D197" s="159" t="s">
        <v>71</v>
      </c>
      <c r="E197" s="160" t="s">
        <v>343</v>
      </c>
      <c r="F197" s="160" t="s">
        <v>344</v>
      </c>
      <c r="I197" s="161"/>
      <c r="J197" s="162">
        <f>BK197</f>
        <v>0</v>
      </c>
      <c r="L197" s="158"/>
      <c r="M197" s="163"/>
      <c r="N197" s="164"/>
      <c r="O197" s="164"/>
      <c r="P197" s="165">
        <f>SUM(P198:P211)</f>
        <v>0</v>
      </c>
      <c r="Q197" s="164"/>
      <c r="R197" s="165">
        <f>SUM(R198:R211)</f>
        <v>0</v>
      </c>
      <c r="S197" s="164"/>
      <c r="T197" s="166">
        <f>SUM(T198:T211)</f>
        <v>0</v>
      </c>
      <c r="AR197" s="159" t="s">
        <v>122</v>
      </c>
      <c r="AT197" s="167" t="s">
        <v>71</v>
      </c>
      <c r="AU197" s="167" t="s">
        <v>72</v>
      </c>
      <c r="AY197" s="159" t="s">
        <v>121</v>
      </c>
      <c r="BK197" s="168">
        <f>SUM(BK198:BK211)</f>
        <v>0</v>
      </c>
    </row>
    <row r="198" spans="1:65" s="2" customFormat="1" ht="62.65" customHeight="1">
      <c r="A198" s="30"/>
      <c r="B198" s="129"/>
      <c r="C198" s="171" t="s">
        <v>272</v>
      </c>
      <c r="D198" s="171" t="s">
        <v>136</v>
      </c>
      <c r="E198" s="172" t="s">
        <v>497</v>
      </c>
      <c r="F198" s="173" t="s">
        <v>498</v>
      </c>
      <c r="G198" s="174" t="s">
        <v>119</v>
      </c>
      <c r="H198" s="175">
        <v>262.84800000000001</v>
      </c>
      <c r="I198" s="176"/>
      <c r="J198" s="177">
        <f>ROUND(I198*H198,2)</f>
        <v>0</v>
      </c>
      <c r="K198" s="178"/>
      <c r="L198" s="31"/>
      <c r="M198" s="179" t="s">
        <v>1</v>
      </c>
      <c r="N198" s="180" t="s">
        <v>37</v>
      </c>
      <c r="O198" s="56"/>
      <c r="P198" s="141">
        <f>O198*H198</f>
        <v>0</v>
      </c>
      <c r="Q198" s="141">
        <v>0</v>
      </c>
      <c r="R198" s="141">
        <f>Q198*H198</f>
        <v>0</v>
      </c>
      <c r="S198" s="141">
        <v>0</v>
      </c>
      <c r="T198" s="142">
        <f>S198*H198</f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43" t="s">
        <v>348</v>
      </c>
      <c r="AT198" s="143" t="s">
        <v>136</v>
      </c>
      <c r="AU198" s="143" t="s">
        <v>80</v>
      </c>
      <c r="AY198" s="15" t="s">
        <v>121</v>
      </c>
      <c r="BE198" s="144">
        <f>IF(N198="základní",J198,0)</f>
        <v>0</v>
      </c>
      <c r="BF198" s="144">
        <f>IF(N198="snížená",J198,0)</f>
        <v>0</v>
      </c>
      <c r="BG198" s="144">
        <f>IF(N198="zákl. přenesená",J198,0)</f>
        <v>0</v>
      </c>
      <c r="BH198" s="144">
        <f>IF(N198="sníž. přenesená",J198,0)</f>
        <v>0</v>
      </c>
      <c r="BI198" s="144">
        <f>IF(N198="nulová",J198,0)</f>
        <v>0</v>
      </c>
      <c r="BJ198" s="15" t="s">
        <v>80</v>
      </c>
      <c r="BK198" s="144">
        <f>ROUND(I198*H198,2)</f>
        <v>0</v>
      </c>
      <c r="BL198" s="15" t="s">
        <v>348</v>
      </c>
      <c r="BM198" s="143" t="s">
        <v>499</v>
      </c>
    </row>
    <row r="199" spans="1:65" s="2" customFormat="1" ht="136.5">
      <c r="A199" s="30"/>
      <c r="B199" s="31"/>
      <c r="C199" s="30"/>
      <c r="D199" s="145" t="s">
        <v>124</v>
      </c>
      <c r="E199" s="30"/>
      <c r="F199" s="146" t="s">
        <v>500</v>
      </c>
      <c r="G199" s="30"/>
      <c r="H199" s="30"/>
      <c r="I199" s="147"/>
      <c r="J199" s="30"/>
      <c r="K199" s="30"/>
      <c r="L199" s="31"/>
      <c r="M199" s="148"/>
      <c r="N199" s="149"/>
      <c r="O199" s="56"/>
      <c r="P199" s="56"/>
      <c r="Q199" s="56"/>
      <c r="R199" s="56"/>
      <c r="S199" s="56"/>
      <c r="T199" s="57"/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T199" s="15" t="s">
        <v>124</v>
      </c>
      <c r="AU199" s="15" t="s">
        <v>80</v>
      </c>
    </row>
    <row r="200" spans="1:65" s="12" customFormat="1">
      <c r="B200" s="150"/>
      <c r="D200" s="145" t="s">
        <v>125</v>
      </c>
      <c r="E200" s="151" t="s">
        <v>1</v>
      </c>
      <c r="F200" s="152" t="s">
        <v>501</v>
      </c>
      <c r="H200" s="153">
        <v>262.84800000000001</v>
      </c>
      <c r="I200" s="154"/>
      <c r="L200" s="150"/>
      <c r="M200" s="155"/>
      <c r="N200" s="156"/>
      <c r="O200" s="156"/>
      <c r="P200" s="156"/>
      <c r="Q200" s="156"/>
      <c r="R200" s="156"/>
      <c r="S200" s="156"/>
      <c r="T200" s="157"/>
      <c r="AT200" s="151" t="s">
        <v>125</v>
      </c>
      <c r="AU200" s="151" t="s">
        <v>80</v>
      </c>
      <c r="AV200" s="12" t="s">
        <v>82</v>
      </c>
      <c r="AW200" s="12" t="s">
        <v>29</v>
      </c>
      <c r="AX200" s="12" t="s">
        <v>80</v>
      </c>
      <c r="AY200" s="151" t="s">
        <v>121</v>
      </c>
    </row>
    <row r="201" spans="1:65" s="2" customFormat="1" ht="76.349999999999994" customHeight="1">
      <c r="A201" s="30"/>
      <c r="B201" s="129"/>
      <c r="C201" s="171" t="s">
        <v>278</v>
      </c>
      <c r="D201" s="171" t="s">
        <v>136</v>
      </c>
      <c r="E201" s="172" t="s">
        <v>502</v>
      </c>
      <c r="F201" s="173" t="s">
        <v>503</v>
      </c>
      <c r="G201" s="174" t="s">
        <v>119</v>
      </c>
      <c r="H201" s="175">
        <v>46.311999999999998</v>
      </c>
      <c r="I201" s="176"/>
      <c r="J201" s="177">
        <f>ROUND(I201*H201,2)</f>
        <v>0</v>
      </c>
      <c r="K201" s="178"/>
      <c r="L201" s="31"/>
      <c r="M201" s="179" t="s">
        <v>1</v>
      </c>
      <c r="N201" s="180" t="s">
        <v>37</v>
      </c>
      <c r="O201" s="56"/>
      <c r="P201" s="141">
        <f>O201*H201</f>
        <v>0</v>
      </c>
      <c r="Q201" s="141">
        <v>0</v>
      </c>
      <c r="R201" s="141">
        <f>Q201*H201</f>
        <v>0</v>
      </c>
      <c r="S201" s="141">
        <v>0</v>
      </c>
      <c r="T201" s="142">
        <f>S201*H201</f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43" t="s">
        <v>348</v>
      </c>
      <c r="AT201" s="143" t="s">
        <v>136</v>
      </c>
      <c r="AU201" s="143" t="s">
        <v>80</v>
      </c>
      <c r="AY201" s="15" t="s">
        <v>121</v>
      </c>
      <c r="BE201" s="144">
        <f>IF(N201="základní",J201,0)</f>
        <v>0</v>
      </c>
      <c r="BF201" s="144">
        <f>IF(N201="snížená",J201,0)</f>
        <v>0</v>
      </c>
      <c r="BG201" s="144">
        <f>IF(N201="zákl. přenesená",J201,0)</f>
        <v>0</v>
      </c>
      <c r="BH201" s="144">
        <f>IF(N201="sníž. přenesená",J201,0)</f>
        <v>0</v>
      </c>
      <c r="BI201" s="144">
        <f>IF(N201="nulová",J201,0)</f>
        <v>0</v>
      </c>
      <c r="BJ201" s="15" t="s">
        <v>80</v>
      </c>
      <c r="BK201" s="144">
        <f>ROUND(I201*H201,2)</f>
        <v>0</v>
      </c>
      <c r="BL201" s="15" t="s">
        <v>348</v>
      </c>
      <c r="BM201" s="143" t="s">
        <v>504</v>
      </c>
    </row>
    <row r="202" spans="1:65" s="2" customFormat="1" ht="136.5">
      <c r="A202" s="30"/>
      <c r="B202" s="31"/>
      <c r="C202" s="30"/>
      <c r="D202" s="145" t="s">
        <v>124</v>
      </c>
      <c r="E202" s="30"/>
      <c r="F202" s="146" t="s">
        <v>505</v>
      </c>
      <c r="G202" s="30"/>
      <c r="H202" s="30"/>
      <c r="I202" s="147"/>
      <c r="J202" s="30"/>
      <c r="K202" s="30"/>
      <c r="L202" s="31"/>
      <c r="M202" s="148"/>
      <c r="N202" s="149"/>
      <c r="O202" s="56"/>
      <c r="P202" s="56"/>
      <c r="Q202" s="56"/>
      <c r="R202" s="56"/>
      <c r="S202" s="56"/>
      <c r="T202" s="57"/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T202" s="15" t="s">
        <v>124</v>
      </c>
      <c r="AU202" s="15" t="s">
        <v>80</v>
      </c>
    </row>
    <row r="203" spans="1:65" s="12" customFormat="1">
      <c r="B203" s="150"/>
      <c r="D203" s="145" t="s">
        <v>125</v>
      </c>
      <c r="E203" s="151" t="s">
        <v>1</v>
      </c>
      <c r="F203" s="152" t="s">
        <v>506</v>
      </c>
      <c r="H203" s="153">
        <v>46.311999999999998</v>
      </c>
      <c r="I203" s="154"/>
      <c r="L203" s="150"/>
      <c r="M203" s="155"/>
      <c r="N203" s="156"/>
      <c r="O203" s="156"/>
      <c r="P203" s="156"/>
      <c r="Q203" s="156"/>
      <c r="R203" s="156"/>
      <c r="S203" s="156"/>
      <c r="T203" s="157"/>
      <c r="AT203" s="151" t="s">
        <v>125</v>
      </c>
      <c r="AU203" s="151" t="s">
        <v>80</v>
      </c>
      <c r="AV203" s="12" t="s">
        <v>82</v>
      </c>
      <c r="AW203" s="12" t="s">
        <v>29</v>
      </c>
      <c r="AX203" s="12" t="s">
        <v>80</v>
      </c>
      <c r="AY203" s="151" t="s">
        <v>121</v>
      </c>
    </row>
    <row r="204" spans="1:65" s="2" customFormat="1" ht="49.15" customHeight="1">
      <c r="A204" s="30"/>
      <c r="B204" s="129"/>
      <c r="C204" s="171" t="s">
        <v>284</v>
      </c>
      <c r="D204" s="171" t="s">
        <v>136</v>
      </c>
      <c r="E204" s="172" t="s">
        <v>356</v>
      </c>
      <c r="F204" s="173" t="s">
        <v>507</v>
      </c>
      <c r="G204" s="174" t="s">
        <v>119</v>
      </c>
      <c r="H204" s="175">
        <v>259.2</v>
      </c>
      <c r="I204" s="176"/>
      <c r="J204" s="177">
        <f>ROUND(I204*H204,2)</f>
        <v>0</v>
      </c>
      <c r="K204" s="178"/>
      <c r="L204" s="31"/>
      <c r="M204" s="179" t="s">
        <v>1</v>
      </c>
      <c r="N204" s="180" t="s">
        <v>37</v>
      </c>
      <c r="O204" s="56"/>
      <c r="P204" s="141">
        <f>O204*H204</f>
        <v>0</v>
      </c>
      <c r="Q204" s="141">
        <v>0</v>
      </c>
      <c r="R204" s="141">
        <f>Q204*H204</f>
        <v>0</v>
      </c>
      <c r="S204" s="141">
        <v>0</v>
      </c>
      <c r="T204" s="142">
        <f>S204*H204</f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43" t="s">
        <v>348</v>
      </c>
      <c r="AT204" s="143" t="s">
        <v>136</v>
      </c>
      <c r="AU204" s="143" t="s">
        <v>80</v>
      </c>
      <c r="AY204" s="15" t="s">
        <v>121</v>
      </c>
      <c r="BE204" s="144">
        <f>IF(N204="základní",J204,0)</f>
        <v>0</v>
      </c>
      <c r="BF204" s="144">
        <f>IF(N204="snížená",J204,0)</f>
        <v>0</v>
      </c>
      <c r="BG204" s="144">
        <f>IF(N204="zákl. přenesená",J204,0)</f>
        <v>0</v>
      </c>
      <c r="BH204" s="144">
        <f>IF(N204="sníž. přenesená",J204,0)</f>
        <v>0</v>
      </c>
      <c r="BI204" s="144">
        <f>IF(N204="nulová",J204,0)</f>
        <v>0</v>
      </c>
      <c r="BJ204" s="15" t="s">
        <v>80</v>
      </c>
      <c r="BK204" s="144">
        <f>ROUND(I204*H204,2)</f>
        <v>0</v>
      </c>
      <c r="BL204" s="15" t="s">
        <v>348</v>
      </c>
      <c r="BM204" s="143" t="s">
        <v>508</v>
      </c>
    </row>
    <row r="205" spans="1:65" s="2" customFormat="1" ht="126.75">
      <c r="A205" s="30"/>
      <c r="B205" s="31"/>
      <c r="C205" s="30"/>
      <c r="D205" s="145" t="s">
        <v>124</v>
      </c>
      <c r="E205" s="30"/>
      <c r="F205" s="146" t="s">
        <v>359</v>
      </c>
      <c r="G205" s="30"/>
      <c r="H205" s="30"/>
      <c r="I205" s="147"/>
      <c r="J205" s="30"/>
      <c r="K205" s="30"/>
      <c r="L205" s="31"/>
      <c r="M205" s="148"/>
      <c r="N205" s="149"/>
      <c r="O205" s="56"/>
      <c r="P205" s="56"/>
      <c r="Q205" s="56"/>
      <c r="R205" s="56"/>
      <c r="S205" s="56"/>
      <c r="T205" s="57"/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T205" s="15" t="s">
        <v>124</v>
      </c>
      <c r="AU205" s="15" t="s">
        <v>80</v>
      </c>
    </row>
    <row r="206" spans="1:65" s="2" customFormat="1" ht="62.65" customHeight="1">
      <c r="A206" s="30"/>
      <c r="B206" s="129"/>
      <c r="C206" s="171" t="s">
        <v>290</v>
      </c>
      <c r="D206" s="171" t="s">
        <v>136</v>
      </c>
      <c r="E206" s="172" t="s">
        <v>509</v>
      </c>
      <c r="F206" s="173" t="s">
        <v>510</v>
      </c>
      <c r="G206" s="174" t="s">
        <v>119</v>
      </c>
      <c r="H206" s="175">
        <v>107.76</v>
      </c>
      <c r="I206" s="176"/>
      <c r="J206" s="177">
        <f>ROUND(I206*H206,2)</f>
        <v>0</v>
      </c>
      <c r="K206" s="178"/>
      <c r="L206" s="31"/>
      <c r="M206" s="179" t="s">
        <v>1</v>
      </c>
      <c r="N206" s="180" t="s">
        <v>37</v>
      </c>
      <c r="O206" s="56"/>
      <c r="P206" s="141">
        <f>O206*H206</f>
        <v>0</v>
      </c>
      <c r="Q206" s="141">
        <v>0</v>
      </c>
      <c r="R206" s="141">
        <f>Q206*H206</f>
        <v>0</v>
      </c>
      <c r="S206" s="141">
        <v>0</v>
      </c>
      <c r="T206" s="142">
        <f>S206*H206</f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43" t="s">
        <v>348</v>
      </c>
      <c r="AT206" s="143" t="s">
        <v>136</v>
      </c>
      <c r="AU206" s="143" t="s">
        <v>80</v>
      </c>
      <c r="AY206" s="15" t="s">
        <v>121</v>
      </c>
      <c r="BE206" s="144">
        <f>IF(N206="základní",J206,0)</f>
        <v>0</v>
      </c>
      <c r="BF206" s="144">
        <f>IF(N206="snížená",J206,0)</f>
        <v>0</v>
      </c>
      <c r="BG206" s="144">
        <f>IF(N206="zákl. přenesená",J206,0)</f>
        <v>0</v>
      </c>
      <c r="BH206" s="144">
        <f>IF(N206="sníž. přenesená",J206,0)</f>
        <v>0</v>
      </c>
      <c r="BI206" s="144">
        <f>IF(N206="nulová",J206,0)</f>
        <v>0</v>
      </c>
      <c r="BJ206" s="15" t="s">
        <v>80</v>
      </c>
      <c r="BK206" s="144">
        <f>ROUND(I206*H206,2)</f>
        <v>0</v>
      </c>
      <c r="BL206" s="15" t="s">
        <v>348</v>
      </c>
      <c r="BM206" s="143" t="s">
        <v>511</v>
      </c>
    </row>
    <row r="207" spans="1:65" s="2" customFormat="1" ht="136.5">
      <c r="A207" s="30"/>
      <c r="B207" s="31"/>
      <c r="C207" s="30"/>
      <c r="D207" s="145" t="s">
        <v>124</v>
      </c>
      <c r="E207" s="30"/>
      <c r="F207" s="146" t="s">
        <v>512</v>
      </c>
      <c r="G207" s="30"/>
      <c r="H207" s="30"/>
      <c r="I207" s="147"/>
      <c r="J207" s="30"/>
      <c r="K207" s="30"/>
      <c r="L207" s="31"/>
      <c r="M207" s="148"/>
      <c r="N207" s="149"/>
      <c r="O207" s="56"/>
      <c r="P207" s="56"/>
      <c r="Q207" s="56"/>
      <c r="R207" s="56"/>
      <c r="S207" s="56"/>
      <c r="T207" s="57"/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T207" s="15" t="s">
        <v>124</v>
      </c>
      <c r="AU207" s="15" t="s">
        <v>80</v>
      </c>
    </row>
    <row r="208" spans="1:65" s="12" customFormat="1">
      <c r="B208" s="150"/>
      <c r="D208" s="145" t="s">
        <v>125</v>
      </c>
      <c r="E208" s="151" t="s">
        <v>1</v>
      </c>
      <c r="F208" s="152" t="s">
        <v>513</v>
      </c>
      <c r="H208" s="153">
        <v>107.76</v>
      </c>
      <c r="I208" s="154"/>
      <c r="L208" s="150"/>
      <c r="M208" s="155"/>
      <c r="N208" s="156"/>
      <c r="O208" s="156"/>
      <c r="P208" s="156"/>
      <c r="Q208" s="156"/>
      <c r="R208" s="156"/>
      <c r="S208" s="156"/>
      <c r="T208" s="157"/>
      <c r="AT208" s="151" t="s">
        <v>125</v>
      </c>
      <c r="AU208" s="151" t="s">
        <v>80</v>
      </c>
      <c r="AV208" s="12" t="s">
        <v>82</v>
      </c>
      <c r="AW208" s="12" t="s">
        <v>29</v>
      </c>
      <c r="AX208" s="12" t="s">
        <v>80</v>
      </c>
      <c r="AY208" s="151" t="s">
        <v>121</v>
      </c>
    </row>
    <row r="209" spans="1:65" s="2" customFormat="1" ht="14.45" customHeight="1">
      <c r="A209" s="30"/>
      <c r="B209" s="129"/>
      <c r="C209" s="171" t="s">
        <v>295</v>
      </c>
      <c r="D209" s="171" t="s">
        <v>136</v>
      </c>
      <c r="E209" s="172" t="s">
        <v>383</v>
      </c>
      <c r="F209" s="173" t="s">
        <v>384</v>
      </c>
      <c r="G209" s="174" t="s">
        <v>119</v>
      </c>
      <c r="H209" s="175">
        <v>259.2</v>
      </c>
      <c r="I209" s="176"/>
      <c r="J209" s="177">
        <f>ROUND(I209*H209,2)</f>
        <v>0</v>
      </c>
      <c r="K209" s="178"/>
      <c r="L209" s="31"/>
      <c r="M209" s="179" t="s">
        <v>1</v>
      </c>
      <c r="N209" s="180" t="s">
        <v>37</v>
      </c>
      <c r="O209" s="56"/>
      <c r="P209" s="141">
        <f>O209*H209</f>
        <v>0</v>
      </c>
      <c r="Q209" s="141">
        <v>0</v>
      </c>
      <c r="R209" s="141">
        <f>Q209*H209</f>
        <v>0</v>
      </c>
      <c r="S209" s="141">
        <v>0</v>
      </c>
      <c r="T209" s="142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43" t="s">
        <v>348</v>
      </c>
      <c r="AT209" s="143" t="s">
        <v>136</v>
      </c>
      <c r="AU209" s="143" t="s">
        <v>80</v>
      </c>
      <c r="AY209" s="15" t="s">
        <v>121</v>
      </c>
      <c r="BE209" s="144">
        <f>IF(N209="základní",J209,0)</f>
        <v>0</v>
      </c>
      <c r="BF209" s="144">
        <f>IF(N209="snížená",J209,0)</f>
        <v>0</v>
      </c>
      <c r="BG209" s="144">
        <f>IF(N209="zákl. přenesená",J209,0)</f>
        <v>0</v>
      </c>
      <c r="BH209" s="144">
        <f>IF(N209="sníž. přenesená",J209,0)</f>
        <v>0</v>
      </c>
      <c r="BI209" s="144">
        <f>IF(N209="nulová",J209,0)</f>
        <v>0</v>
      </c>
      <c r="BJ209" s="15" t="s">
        <v>80</v>
      </c>
      <c r="BK209" s="144">
        <f>ROUND(I209*H209,2)</f>
        <v>0</v>
      </c>
      <c r="BL209" s="15" t="s">
        <v>348</v>
      </c>
      <c r="BM209" s="143" t="s">
        <v>514</v>
      </c>
    </row>
    <row r="210" spans="1:65" s="2" customFormat="1" ht="58.5">
      <c r="A210" s="30"/>
      <c r="B210" s="31"/>
      <c r="C210" s="30"/>
      <c r="D210" s="145" t="s">
        <v>124</v>
      </c>
      <c r="E210" s="30"/>
      <c r="F210" s="146" t="s">
        <v>386</v>
      </c>
      <c r="G210" s="30"/>
      <c r="H210" s="30"/>
      <c r="I210" s="147"/>
      <c r="J210" s="30"/>
      <c r="K210" s="30"/>
      <c r="L210" s="31"/>
      <c r="M210" s="148"/>
      <c r="N210" s="149"/>
      <c r="O210" s="56"/>
      <c r="P210" s="56"/>
      <c r="Q210" s="56"/>
      <c r="R210" s="56"/>
      <c r="S210" s="56"/>
      <c r="T210" s="57"/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T210" s="15" t="s">
        <v>124</v>
      </c>
      <c r="AU210" s="15" t="s">
        <v>80</v>
      </c>
    </row>
    <row r="211" spans="1:65" s="12" customFormat="1">
      <c r="B211" s="150"/>
      <c r="D211" s="145" t="s">
        <v>125</v>
      </c>
      <c r="E211" s="151" t="s">
        <v>1</v>
      </c>
      <c r="F211" s="152" t="s">
        <v>515</v>
      </c>
      <c r="H211" s="153">
        <v>259.2</v>
      </c>
      <c r="I211" s="154"/>
      <c r="L211" s="150"/>
      <c r="M211" s="185"/>
      <c r="N211" s="186"/>
      <c r="O211" s="186"/>
      <c r="P211" s="186"/>
      <c r="Q211" s="186"/>
      <c r="R211" s="186"/>
      <c r="S211" s="186"/>
      <c r="T211" s="187"/>
      <c r="AT211" s="151" t="s">
        <v>125</v>
      </c>
      <c r="AU211" s="151" t="s">
        <v>80</v>
      </c>
      <c r="AV211" s="12" t="s">
        <v>82</v>
      </c>
      <c r="AW211" s="12" t="s">
        <v>29</v>
      </c>
      <c r="AX211" s="12" t="s">
        <v>80</v>
      </c>
      <c r="AY211" s="151" t="s">
        <v>121</v>
      </c>
    </row>
    <row r="212" spans="1:65" s="2" customFormat="1" ht="6.95" customHeight="1">
      <c r="A212" s="30"/>
      <c r="B212" s="45"/>
      <c r="C212" s="46"/>
      <c r="D212" s="46"/>
      <c r="E212" s="46"/>
      <c r="F212" s="46"/>
      <c r="G212" s="46"/>
      <c r="H212" s="46"/>
      <c r="I212" s="46"/>
      <c r="J212" s="46"/>
      <c r="K212" s="46"/>
      <c r="L212" s="31"/>
      <c r="M212" s="30"/>
      <c r="O212" s="30"/>
      <c r="P212" s="30"/>
      <c r="Q212" s="30"/>
      <c r="R212" s="30"/>
      <c r="S212" s="30"/>
      <c r="T212" s="30"/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</row>
  </sheetData>
  <autoFilter ref="C120:K211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4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5" t="s">
        <v>88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82</v>
      </c>
    </row>
    <row r="4" spans="1:46" s="1" customFormat="1" ht="24.95" customHeight="1">
      <c r="B4" s="18"/>
      <c r="D4" s="19" t="s">
        <v>92</v>
      </c>
      <c r="L4" s="18"/>
      <c r="M4" s="91" t="s">
        <v>10</v>
      </c>
      <c r="AT4" s="15" t="s">
        <v>3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25" t="s">
        <v>16</v>
      </c>
      <c r="L6" s="18"/>
    </row>
    <row r="7" spans="1:46" s="1" customFormat="1" ht="16.5" customHeight="1">
      <c r="B7" s="18"/>
      <c r="E7" s="229" t="str">
        <f>'Rekapitulace stavby'!K6</f>
        <v>Oprava nástupišť v obvodu OŘ OLC - Drahanovice</v>
      </c>
      <c r="F7" s="230"/>
      <c r="G7" s="230"/>
      <c r="H7" s="230"/>
      <c r="L7" s="18"/>
    </row>
    <row r="8" spans="1:46" s="2" customFormat="1" ht="12" customHeight="1">
      <c r="A8" s="30"/>
      <c r="B8" s="31"/>
      <c r="C8" s="30"/>
      <c r="D8" s="25" t="s">
        <v>93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19" t="s">
        <v>516</v>
      </c>
      <c r="F9" s="228"/>
      <c r="G9" s="228"/>
      <c r="H9" s="228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20</v>
      </c>
      <c r="E12" s="30"/>
      <c r="F12" s="23" t="s">
        <v>21</v>
      </c>
      <c r="G12" s="30"/>
      <c r="H12" s="30"/>
      <c r="I12" s="25" t="s">
        <v>22</v>
      </c>
      <c r="J12" s="53">
        <f>'Rekapitulace stavby'!AN8</f>
        <v>0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23</v>
      </c>
      <c r="E14" s="30"/>
      <c r="F14" s="30"/>
      <c r="G14" s="30"/>
      <c r="H14" s="30"/>
      <c r="I14" s="25" t="s">
        <v>24</v>
      </c>
      <c r="J14" s="23" t="str">
        <f>IF('Rekapitulace stavby'!AN10="","",'Rekapitulace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3" t="str">
        <f>IF('Rekapitulace stavby'!E11="","",'Rekapitulace stavby'!E11)</f>
        <v xml:space="preserve"> </v>
      </c>
      <c r="F15" s="30"/>
      <c r="G15" s="30"/>
      <c r="H15" s="30"/>
      <c r="I15" s="25" t="s">
        <v>25</v>
      </c>
      <c r="J15" s="23" t="str">
        <f>IF('Rekapitulace stavby'!AN11="","",'Rekapitulace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5" t="s">
        <v>26</v>
      </c>
      <c r="E17" s="30"/>
      <c r="F17" s="30"/>
      <c r="G17" s="30"/>
      <c r="H17" s="30"/>
      <c r="I17" s="25" t="s">
        <v>24</v>
      </c>
      <c r="J17" s="26" t="str">
        <f>'Rekapitulace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31" t="str">
        <f>'Rekapitulace stavby'!E14</f>
        <v>Vyplň údaj</v>
      </c>
      <c r="F18" s="201"/>
      <c r="G18" s="201"/>
      <c r="H18" s="201"/>
      <c r="I18" s="25" t="s">
        <v>25</v>
      </c>
      <c r="J18" s="26" t="str">
        <f>'Rekapitulace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5" t="s">
        <v>28</v>
      </c>
      <c r="E20" s="30"/>
      <c r="F20" s="30"/>
      <c r="G20" s="30"/>
      <c r="H20" s="30"/>
      <c r="I20" s="25" t="s">
        <v>24</v>
      </c>
      <c r="J20" s="23" t="str">
        <f>IF('Rekapitulace stavby'!AN16="","",'Rekapitulace stavby'!AN16)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3" t="str">
        <f>IF('Rekapitulace stavby'!E17="","",'Rekapitulace stavby'!E17)</f>
        <v xml:space="preserve"> </v>
      </c>
      <c r="F21" s="30"/>
      <c r="G21" s="30"/>
      <c r="H21" s="30"/>
      <c r="I21" s="25" t="s">
        <v>25</v>
      </c>
      <c r="J21" s="23" t="str">
        <f>IF('Rekapitulace stavby'!AN17="","",'Rekapitulace stavby'!AN17)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5" t="s">
        <v>30</v>
      </c>
      <c r="E23" s="30"/>
      <c r="F23" s="30"/>
      <c r="G23" s="30"/>
      <c r="H23" s="30"/>
      <c r="I23" s="25" t="s">
        <v>24</v>
      </c>
      <c r="J23" s="23" t="str">
        <f>IF('Rekapitulace stavby'!AN19="","",'Rekapitulace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3" t="str">
        <f>IF('Rekapitulace stavby'!E20="","",'Rekapitulace stavby'!E20)</f>
        <v xml:space="preserve"> </v>
      </c>
      <c r="F24" s="30"/>
      <c r="G24" s="30"/>
      <c r="H24" s="30"/>
      <c r="I24" s="25" t="s">
        <v>25</v>
      </c>
      <c r="J24" s="23" t="str">
        <f>IF('Rekapitulace stavby'!AN20="","",'Rekapitulace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5" t="s">
        <v>31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2"/>
      <c r="B27" s="93"/>
      <c r="C27" s="92"/>
      <c r="D27" s="92"/>
      <c r="E27" s="205" t="s">
        <v>1</v>
      </c>
      <c r="F27" s="205"/>
      <c r="G27" s="205"/>
      <c r="H27" s="205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5" t="s">
        <v>32</v>
      </c>
      <c r="E30" s="30"/>
      <c r="F30" s="30"/>
      <c r="G30" s="30"/>
      <c r="H30" s="30"/>
      <c r="I30" s="30"/>
      <c r="J30" s="69">
        <f>ROUND(J117,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34</v>
      </c>
      <c r="G32" s="30"/>
      <c r="H32" s="30"/>
      <c r="I32" s="34" t="s">
        <v>33</v>
      </c>
      <c r="J32" s="34" t="s">
        <v>35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6" t="s">
        <v>36</v>
      </c>
      <c r="E33" s="25" t="s">
        <v>37</v>
      </c>
      <c r="F33" s="97">
        <f>ROUND((SUM(BE117:BE143)),  2)</f>
        <v>0</v>
      </c>
      <c r="G33" s="30"/>
      <c r="H33" s="30"/>
      <c r="I33" s="98">
        <v>0.21</v>
      </c>
      <c r="J33" s="97">
        <f>ROUND(((SUM(BE117:BE143))*I33),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5" t="s">
        <v>38</v>
      </c>
      <c r="F34" s="97">
        <f>ROUND((SUM(BF117:BF143)),  2)</f>
        <v>0</v>
      </c>
      <c r="G34" s="30"/>
      <c r="H34" s="30"/>
      <c r="I34" s="98">
        <v>0.15</v>
      </c>
      <c r="J34" s="97">
        <f>ROUND(((SUM(BF117:BF143))*I34),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39</v>
      </c>
      <c r="F35" s="97">
        <f>ROUND((SUM(BG117:BG143)),  2)</f>
        <v>0</v>
      </c>
      <c r="G35" s="30"/>
      <c r="H35" s="30"/>
      <c r="I35" s="98">
        <v>0.21</v>
      </c>
      <c r="J35" s="97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40</v>
      </c>
      <c r="F36" s="97">
        <f>ROUND((SUM(BH117:BH143)),  2)</f>
        <v>0</v>
      </c>
      <c r="G36" s="30"/>
      <c r="H36" s="30"/>
      <c r="I36" s="98">
        <v>0.15</v>
      </c>
      <c r="J36" s="97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41</v>
      </c>
      <c r="F37" s="97">
        <f>ROUND((SUM(BI117:BI143)),  2)</f>
        <v>0</v>
      </c>
      <c r="G37" s="30"/>
      <c r="H37" s="30"/>
      <c r="I37" s="98">
        <v>0</v>
      </c>
      <c r="J37" s="97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99"/>
      <c r="D39" s="100" t="s">
        <v>42</v>
      </c>
      <c r="E39" s="58"/>
      <c r="F39" s="58"/>
      <c r="G39" s="101" t="s">
        <v>43</v>
      </c>
      <c r="H39" s="102" t="s">
        <v>44</v>
      </c>
      <c r="I39" s="58"/>
      <c r="J39" s="103">
        <f>SUM(J30:J37)</f>
        <v>0</v>
      </c>
      <c r="K39" s="104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0"/>
      <c r="D50" s="41" t="s">
        <v>45</v>
      </c>
      <c r="E50" s="42"/>
      <c r="F50" s="42"/>
      <c r="G50" s="41" t="s">
        <v>46</v>
      </c>
      <c r="H50" s="42"/>
      <c r="I50" s="42"/>
      <c r="J50" s="42"/>
      <c r="K50" s="42"/>
      <c r="L50" s="40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30"/>
      <c r="B61" s="31"/>
      <c r="C61" s="30"/>
      <c r="D61" s="43" t="s">
        <v>47</v>
      </c>
      <c r="E61" s="33"/>
      <c r="F61" s="105" t="s">
        <v>48</v>
      </c>
      <c r="G61" s="43" t="s">
        <v>47</v>
      </c>
      <c r="H61" s="33"/>
      <c r="I61" s="33"/>
      <c r="J61" s="106" t="s">
        <v>48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30"/>
      <c r="B65" s="31"/>
      <c r="C65" s="30"/>
      <c r="D65" s="41" t="s">
        <v>49</v>
      </c>
      <c r="E65" s="44"/>
      <c r="F65" s="44"/>
      <c r="G65" s="41" t="s">
        <v>50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30"/>
      <c r="B76" s="31"/>
      <c r="C76" s="30"/>
      <c r="D76" s="43" t="s">
        <v>47</v>
      </c>
      <c r="E76" s="33"/>
      <c r="F76" s="105" t="s">
        <v>48</v>
      </c>
      <c r="G76" s="43" t="s">
        <v>47</v>
      </c>
      <c r="H76" s="33"/>
      <c r="I76" s="33"/>
      <c r="J76" s="106" t="s">
        <v>48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95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29" t="str">
        <f>E7</f>
        <v>Oprava nástupišť v obvodu OŘ OLC - Drahanovice</v>
      </c>
      <c r="F85" s="230"/>
      <c r="G85" s="230"/>
      <c r="H85" s="23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93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19" t="str">
        <f>E9</f>
        <v>SO 05 - VON</v>
      </c>
      <c r="F87" s="228"/>
      <c r="G87" s="228"/>
      <c r="H87" s="228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20</v>
      </c>
      <c r="D89" s="30"/>
      <c r="E89" s="30"/>
      <c r="F89" s="23" t="str">
        <f>F12</f>
        <v xml:space="preserve"> </v>
      </c>
      <c r="G89" s="30"/>
      <c r="H89" s="30"/>
      <c r="I89" s="25" t="s">
        <v>22</v>
      </c>
      <c r="J89" s="53">
        <f>IF(J12="","",J12)</f>
        <v>0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23</v>
      </c>
      <c r="D91" s="30"/>
      <c r="E91" s="30"/>
      <c r="F91" s="23" t="str">
        <f>E15</f>
        <v xml:space="preserve"> </v>
      </c>
      <c r="G91" s="30"/>
      <c r="H91" s="30"/>
      <c r="I91" s="25" t="s">
        <v>28</v>
      </c>
      <c r="J91" s="28" t="str">
        <f>E21</f>
        <v xml:space="preserve"> 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26</v>
      </c>
      <c r="D92" s="30"/>
      <c r="E92" s="30"/>
      <c r="F92" s="23" t="str">
        <f>IF(E18="","",E18)</f>
        <v>Vyplň údaj</v>
      </c>
      <c r="G92" s="30"/>
      <c r="H92" s="30"/>
      <c r="I92" s="25" t="s">
        <v>30</v>
      </c>
      <c r="J92" s="28" t="str">
        <f>E24</f>
        <v xml:space="preserve"> 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7" t="s">
        <v>96</v>
      </c>
      <c r="D94" s="99"/>
      <c r="E94" s="99"/>
      <c r="F94" s="99"/>
      <c r="G94" s="99"/>
      <c r="H94" s="99"/>
      <c r="I94" s="99"/>
      <c r="J94" s="108" t="s">
        <v>97</v>
      </c>
      <c r="K94" s="99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09" t="s">
        <v>98</v>
      </c>
      <c r="D96" s="30"/>
      <c r="E96" s="30"/>
      <c r="F96" s="30"/>
      <c r="G96" s="30"/>
      <c r="H96" s="30"/>
      <c r="I96" s="30"/>
      <c r="J96" s="69">
        <f>J117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99</v>
      </c>
    </row>
    <row r="97" spans="1:31" s="9" customFormat="1" ht="24.95" customHeight="1">
      <c r="B97" s="110"/>
      <c r="D97" s="111" t="s">
        <v>517</v>
      </c>
      <c r="E97" s="112"/>
      <c r="F97" s="112"/>
      <c r="G97" s="112"/>
      <c r="H97" s="112"/>
      <c r="I97" s="112"/>
      <c r="J97" s="113">
        <f>J118</f>
        <v>0</v>
      </c>
      <c r="L97" s="110"/>
    </row>
    <row r="98" spans="1:31" s="2" customFormat="1" ht="21.75" customHeight="1">
      <c r="A98" s="30"/>
      <c r="B98" s="31"/>
      <c r="C98" s="30"/>
      <c r="D98" s="30"/>
      <c r="E98" s="30"/>
      <c r="F98" s="30"/>
      <c r="G98" s="30"/>
      <c r="H98" s="30"/>
      <c r="I98" s="30"/>
      <c r="J98" s="30"/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pans="1:31" s="2" customFormat="1" ht="6.95" customHeight="1">
      <c r="A99" s="30"/>
      <c r="B99" s="45"/>
      <c r="C99" s="46"/>
      <c r="D99" s="46"/>
      <c r="E99" s="46"/>
      <c r="F99" s="46"/>
      <c r="G99" s="46"/>
      <c r="H99" s="46"/>
      <c r="I99" s="46"/>
      <c r="J99" s="46"/>
      <c r="K99" s="46"/>
      <c r="L99" s="4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3" spans="1:31" s="2" customFormat="1" ht="6.95" customHeight="1">
      <c r="A103" s="30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24.95" customHeight="1">
      <c r="A104" s="30"/>
      <c r="B104" s="31"/>
      <c r="C104" s="19" t="s">
        <v>103</v>
      </c>
      <c r="D104" s="30"/>
      <c r="E104" s="30"/>
      <c r="F104" s="30"/>
      <c r="G104" s="30"/>
      <c r="H104" s="30"/>
      <c r="I104" s="30"/>
      <c r="J104" s="30"/>
      <c r="K104" s="30"/>
      <c r="L104" s="4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6.95" customHeight="1">
      <c r="A105" s="30"/>
      <c r="B105" s="31"/>
      <c r="C105" s="30"/>
      <c r="D105" s="30"/>
      <c r="E105" s="30"/>
      <c r="F105" s="30"/>
      <c r="G105" s="30"/>
      <c r="H105" s="30"/>
      <c r="I105" s="30"/>
      <c r="J105" s="30"/>
      <c r="K105" s="30"/>
      <c r="L105" s="4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12" customHeight="1">
      <c r="A106" s="30"/>
      <c r="B106" s="31"/>
      <c r="C106" s="25" t="s">
        <v>16</v>
      </c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6.5" customHeight="1">
      <c r="A107" s="30"/>
      <c r="B107" s="31"/>
      <c r="C107" s="30"/>
      <c r="D107" s="30"/>
      <c r="E107" s="229" t="str">
        <f>E7</f>
        <v>Oprava nástupišť v obvodu OŘ OLC - Drahanovice</v>
      </c>
      <c r="F107" s="230"/>
      <c r="G107" s="230"/>
      <c r="H107" s="2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5" t="s">
        <v>93</v>
      </c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6.5" customHeight="1">
      <c r="A109" s="30"/>
      <c r="B109" s="31"/>
      <c r="C109" s="30"/>
      <c r="D109" s="30"/>
      <c r="E109" s="219" t="str">
        <f>E9</f>
        <v>SO 05 - VON</v>
      </c>
      <c r="F109" s="228"/>
      <c r="G109" s="228"/>
      <c r="H109" s="228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31"/>
      <c r="C110" s="30"/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20</v>
      </c>
      <c r="D111" s="30"/>
      <c r="E111" s="30"/>
      <c r="F111" s="23" t="str">
        <f>F12</f>
        <v xml:space="preserve"> </v>
      </c>
      <c r="G111" s="30"/>
      <c r="H111" s="30"/>
      <c r="I111" s="25" t="s">
        <v>22</v>
      </c>
      <c r="J111" s="53">
        <f>IF(J12="","",J12)</f>
        <v>0</v>
      </c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0"/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5.2" customHeight="1">
      <c r="A113" s="30"/>
      <c r="B113" s="31"/>
      <c r="C113" s="25" t="s">
        <v>23</v>
      </c>
      <c r="D113" s="30"/>
      <c r="E113" s="30"/>
      <c r="F113" s="23" t="str">
        <f>E15</f>
        <v xml:space="preserve"> </v>
      </c>
      <c r="G113" s="30"/>
      <c r="H113" s="30"/>
      <c r="I113" s="25" t="s">
        <v>28</v>
      </c>
      <c r="J113" s="28" t="str">
        <f>E21</f>
        <v xml:space="preserve"> </v>
      </c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5.2" customHeight="1">
      <c r="A114" s="30"/>
      <c r="B114" s="31"/>
      <c r="C114" s="25" t="s">
        <v>26</v>
      </c>
      <c r="D114" s="30"/>
      <c r="E114" s="30"/>
      <c r="F114" s="23" t="str">
        <f>IF(E18="","",E18)</f>
        <v>Vyplň údaj</v>
      </c>
      <c r="G114" s="30"/>
      <c r="H114" s="30"/>
      <c r="I114" s="25" t="s">
        <v>30</v>
      </c>
      <c r="J114" s="28" t="str">
        <f>E24</f>
        <v xml:space="preserve"> </v>
      </c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0.35" customHeight="1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11" customFormat="1" ht="29.25" customHeight="1">
      <c r="A116" s="118"/>
      <c r="B116" s="119"/>
      <c r="C116" s="120" t="s">
        <v>104</v>
      </c>
      <c r="D116" s="121" t="s">
        <v>57</v>
      </c>
      <c r="E116" s="121" t="s">
        <v>53</v>
      </c>
      <c r="F116" s="121" t="s">
        <v>54</v>
      </c>
      <c r="G116" s="121" t="s">
        <v>105</v>
      </c>
      <c r="H116" s="121" t="s">
        <v>106</v>
      </c>
      <c r="I116" s="121" t="s">
        <v>107</v>
      </c>
      <c r="J116" s="122" t="s">
        <v>97</v>
      </c>
      <c r="K116" s="123" t="s">
        <v>108</v>
      </c>
      <c r="L116" s="124"/>
      <c r="M116" s="60" t="s">
        <v>1</v>
      </c>
      <c r="N116" s="61" t="s">
        <v>36</v>
      </c>
      <c r="O116" s="61" t="s">
        <v>109</v>
      </c>
      <c r="P116" s="61" t="s">
        <v>110</v>
      </c>
      <c r="Q116" s="61" t="s">
        <v>111</v>
      </c>
      <c r="R116" s="61" t="s">
        <v>112</v>
      </c>
      <c r="S116" s="61" t="s">
        <v>113</v>
      </c>
      <c r="T116" s="62" t="s">
        <v>114</v>
      </c>
      <c r="U116" s="118"/>
      <c r="V116" s="118"/>
      <c r="W116" s="118"/>
      <c r="X116" s="118"/>
      <c r="Y116" s="118"/>
      <c r="Z116" s="118"/>
      <c r="AA116" s="118"/>
      <c r="AB116" s="118"/>
      <c r="AC116" s="118"/>
      <c r="AD116" s="118"/>
      <c r="AE116" s="118"/>
    </row>
    <row r="117" spans="1:65" s="2" customFormat="1" ht="22.9" customHeight="1">
      <c r="A117" s="30"/>
      <c r="B117" s="31"/>
      <c r="C117" s="67" t="s">
        <v>115</v>
      </c>
      <c r="D117" s="30"/>
      <c r="E117" s="30"/>
      <c r="F117" s="30"/>
      <c r="G117" s="30"/>
      <c r="H117" s="30"/>
      <c r="I117" s="30"/>
      <c r="J117" s="125">
        <f>BK117</f>
        <v>0</v>
      </c>
      <c r="K117" s="30"/>
      <c r="L117" s="31"/>
      <c r="M117" s="63"/>
      <c r="N117" s="54"/>
      <c r="O117" s="64"/>
      <c r="P117" s="126">
        <f>P118</f>
        <v>0</v>
      </c>
      <c r="Q117" s="64"/>
      <c r="R117" s="126">
        <f>R118</f>
        <v>0</v>
      </c>
      <c r="S117" s="64"/>
      <c r="T117" s="127">
        <f>T118</f>
        <v>0</v>
      </c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T117" s="15" t="s">
        <v>71</v>
      </c>
      <c r="AU117" s="15" t="s">
        <v>99</v>
      </c>
      <c r="BK117" s="128">
        <f>BK118</f>
        <v>0</v>
      </c>
    </row>
    <row r="118" spans="1:65" s="13" customFormat="1" ht="25.9" customHeight="1">
      <c r="B118" s="158"/>
      <c r="D118" s="159" t="s">
        <v>71</v>
      </c>
      <c r="E118" s="160" t="s">
        <v>518</v>
      </c>
      <c r="F118" s="160" t="s">
        <v>519</v>
      </c>
      <c r="I118" s="161"/>
      <c r="J118" s="162">
        <f>BK118</f>
        <v>0</v>
      </c>
      <c r="L118" s="158"/>
      <c r="M118" s="163"/>
      <c r="N118" s="164"/>
      <c r="O118" s="164"/>
      <c r="P118" s="165">
        <f>SUM(P119:P143)</f>
        <v>0</v>
      </c>
      <c r="Q118" s="164"/>
      <c r="R118" s="165">
        <f>SUM(R119:R143)</f>
        <v>0</v>
      </c>
      <c r="S118" s="164"/>
      <c r="T118" s="166">
        <f>SUM(T119:T143)</f>
        <v>0</v>
      </c>
      <c r="AR118" s="159" t="s">
        <v>133</v>
      </c>
      <c r="AT118" s="167" t="s">
        <v>71</v>
      </c>
      <c r="AU118" s="167" t="s">
        <v>72</v>
      </c>
      <c r="AY118" s="159" t="s">
        <v>121</v>
      </c>
      <c r="BK118" s="168">
        <f>SUM(BK119:BK143)</f>
        <v>0</v>
      </c>
    </row>
    <row r="119" spans="1:65" s="2" customFormat="1" ht="14.45" customHeight="1">
      <c r="A119" s="30"/>
      <c r="B119" s="129"/>
      <c r="C119" s="171" t="s">
        <v>80</v>
      </c>
      <c r="D119" s="171" t="s">
        <v>136</v>
      </c>
      <c r="E119" s="172" t="s">
        <v>520</v>
      </c>
      <c r="F119" s="173" t="s">
        <v>521</v>
      </c>
      <c r="G119" s="174" t="s">
        <v>522</v>
      </c>
      <c r="H119" s="188"/>
      <c r="I119" s="176"/>
      <c r="J119" s="177">
        <f>ROUND(I119*H119,2)</f>
        <v>0</v>
      </c>
      <c r="K119" s="178"/>
      <c r="L119" s="31"/>
      <c r="M119" s="179" t="s">
        <v>1</v>
      </c>
      <c r="N119" s="180" t="s">
        <v>37</v>
      </c>
      <c r="O119" s="56"/>
      <c r="P119" s="141">
        <f>O119*H119</f>
        <v>0</v>
      </c>
      <c r="Q119" s="141">
        <v>0</v>
      </c>
      <c r="R119" s="141">
        <f>Q119*H119</f>
        <v>0</v>
      </c>
      <c r="S119" s="141">
        <v>0</v>
      </c>
      <c r="T119" s="142">
        <f>S119*H119</f>
        <v>0</v>
      </c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R119" s="143" t="s">
        <v>122</v>
      </c>
      <c r="AT119" s="143" t="s">
        <v>136</v>
      </c>
      <c r="AU119" s="143" t="s">
        <v>80</v>
      </c>
      <c r="AY119" s="15" t="s">
        <v>121</v>
      </c>
      <c r="BE119" s="144">
        <f>IF(N119="základní",J119,0)</f>
        <v>0</v>
      </c>
      <c r="BF119" s="144">
        <f>IF(N119="snížená",J119,0)</f>
        <v>0</v>
      </c>
      <c r="BG119" s="144">
        <f>IF(N119="zákl. přenesená",J119,0)</f>
        <v>0</v>
      </c>
      <c r="BH119" s="144">
        <f>IF(N119="sníž. přenesená",J119,0)</f>
        <v>0</v>
      </c>
      <c r="BI119" s="144">
        <f>IF(N119="nulová",J119,0)</f>
        <v>0</v>
      </c>
      <c r="BJ119" s="15" t="s">
        <v>80</v>
      </c>
      <c r="BK119" s="144">
        <f>ROUND(I119*H119,2)</f>
        <v>0</v>
      </c>
      <c r="BL119" s="15" t="s">
        <v>122</v>
      </c>
      <c r="BM119" s="143" t="s">
        <v>523</v>
      </c>
    </row>
    <row r="120" spans="1:65" s="2" customFormat="1">
      <c r="A120" s="30"/>
      <c r="B120" s="31"/>
      <c r="C120" s="30"/>
      <c r="D120" s="145" t="s">
        <v>124</v>
      </c>
      <c r="E120" s="30"/>
      <c r="F120" s="146" t="s">
        <v>521</v>
      </c>
      <c r="G120" s="30"/>
      <c r="H120" s="30"/>
      <c r="I120" s="147"/>
      <c r="J120" s="30"/>
      <c r="K120" s="30"/>
      <c r="L120" s="31"/>
      <c r="M120" s="148"/>
      <c r="N120" s="149"/>
      <c r="O120" s="56"/>
      <c r="P120" s="56"/>
      <c r="Q120" s="56"/>
      <c r="R120" s="56"/>
      <c r="S120" s="56"/>
      <c r="T120" s="57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5" t="s">
        <v>124</v>
      </c>
      <c r="AU120" s="15" t="s">
        <v>80</v>
      </c>
    </row>
    <row r="121" spans="1:65" s="2" customFormat="1" ht="24.2" customHeight="1">
      <c r="A121" s="30"/>
      <c r="B121" s="129"/>
      <c r="C121" s="171" t="s">
        <v>82</v>
      </c>
      <c r="D121" s="171" t="s">
        <v>136</v>
      </c>
      <c r="E121" s="172" t="s">
        <v>524</v>
      </c>
      <c r="F121" s="173" t="s">
        <v>525</v>
      </c>
      <c r="G121" s="174" t="s">
        <v>167</v>
      </c>
      <c r="H121" s="175">
        <v>2</v>
      </c>
      <c r="I121" s="176"/>
      <c r="J121" s="177">
        <f>ROUND(I121*H121,2)</f>
        <v>0</v>
      </c>
      <c r="K121" s="178"/>
      <c r="L121" s="31"/>
      <c r="M121" s="179" t="s">
        <v>1</v>
      </c>
      <c r="N121" s="180" t="s">
        <v>37</v>
      </c>
      <c r="O121" s="56"/>
      <c r="P121" s="141">
        <f>O121*H121</f>
        <v>0</v>
      </c>
      <c r="Q121" s="141">
        <v>0</v>
      </c>
      <c r="R121" s="141">
        <f>Q121*H121</f>
        <v>0</v>
      </c>
      <c r="S121" s="141">
        <v>0</v>
      </c>
      <c r="T121" s="142">
        <f>S121*H121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43" t="s">
        <v>122</v>
      </c>
      <c r="AT121" s="143" t="s">
        <v>136</v>
      </c>
      <c r="AU121" s="143" t="s">
        <v>80</v>
      </c>
      <c r="AY121" s="15" t="s">
        <v>121</v>
      </c>
      <c r="BE121" s="144">
        <f>IF(N121="základní",J121,0)</f>
        <v>0</v>
      </c>
      <c r="BF121" s="144">
        <f>IF(N121="snížená",J121,0)</f>
        <v>0</v>
      </c>
      <c r="BG121" s="144">
        <f>IF(N121="zákl. přenesená",J121,0)</f>
        <v>0</v>
      </c>
      <c r="BH121" s="144">
        <f>IF(N121="sníž. přenesená",J121,0)</f>
        <v>0</v>
      </c>
      <c r="BI121" s="144">
        <f>IF(N121="nulová",J121,0)</f>
        <v>0</v>
      </c>
      <c r="BJ121" s="15" t="s">
        <v>80</v>
      </c>
      <c r="BK121" s="144">
        <f>ROUND(I121*H121,2)</f>
        <v>0</v>
      </c>
      <c r="BL121" s="15" t="s">
        <v>122</v>
      </c>
      <c r="BM121" s="143" t="s">
        <v>526</v>
      </c>
    </row>
    <row r="122" spans="1:65" s="2" customFormat="1" ht="48.75">
      <c r="A122" s="30"/>
      <c r="B122" s="31"/>
      <c r="C122" s="30"/>
      <c r="D122" s="145" t="s">
        <v>124</v>
      </c>
      <c r="E122" s="30"/>
      <c r="F122" s="146" t="s">
        <v>527</v>
      </c>
      <c r="G122" s="30"/>
      <c r="H122" s="30"/>
      <c r="I122" s="147"/>
      <c r="J122" s="30"/>
      <c r="K122" s="30"/>
      <c r="L122" s="31"/>
      <c r="M122" s="148"/>
      <c r="N122" s="149"/>
      <c r="O122" s="56"/>
      <c r="P122" s="56"/>
      <c r="Q122" s="56"/>
      <c r="R122" s="56"/>
      <c r="S122" s="56"/>
      <c r="T122" s="57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5" t="s">
        <v>124</v>
      </c>
      <c r="AU122" s="15" t="s">
        <v>80</v>
      </c>
    </row>
    <row r="123" spans="1:65" s="2" customFormat="1" ht="14.45" customHeight="1">
      <c r="A123" s="30"/>
      <c r="B123" s="129"/>
      <c r="C123" s="171" t="s">
        <v>135</v>
      </c>
      <c r="D123" s="171" t="s">
        <v>136</v>
      </c>
      <c r="E123" s="172" t="s">
        <v>528</v>
      </c>
      <c r="F123" s="173" t="s">
        <v>529</v>
      </c>
      <c r="G123" s="174" t="s">
        <v>522</v>
      </c>
      <c r="H123" s="188"/>
      <c r="I123" s="176"/>
      <c r="J123" s="177">
        <f>ROUND(I123*H123,2)</f>
        <v>0</v>
      </c>
      <c r="K123" s="178"/>
      <c r="L123" s="31"/>
      <c r="M123" s="179" t="s">
        <v>1</v>
      </c>
      <c r="N123" s="180" t="s">
        <v>37</v>
      </c>
      <c r="O123" s="56"/>
      <c r="P123" s="141">
        <f>O123*H123</f>
        <v>0</v>
      </c>
      <c r="Q123" s="141">
        <v>0</v>
      </c>
      <c r="R123" s="141">
        <f>Q123*H123</f>
        <v>0</v>
      </c>
      <c r="S123" s="141">
        <v>0</v>
      </c>
      <c r="T123" s="142">
        <f>S123*H123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43" t="s">
        <v>122</v>
      </c>
      <c r="AT123" s="143" t="s">
        <v>136</v>
      </c>
      <c r="AU123" s="143" t="s">
        <v>80</v>
      </c>
      <c r="AY123" s="15" t="s">
        <v>121</v>
      </c>
      <c r="BE123" s="144">
        <f>IF(N123="základní",J123,0)</f>
        <v>0</v>
      </c>
      <c r="BF123" s="144">
        <f>IF(N123="snížená",J123,0)</f>
        <v>0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15" t="s">
        <v>80</v>
      </c>
      <c r="BK123" s="144">
        <f>ROUND(I123*H123,2)</f>
        <v>0</v>
      </c>
      <c r="BL123" s="15" t="s">
        <v>122</v>
      </c>
      <c r="BM123" s="143" t="s">
        <v>530</v>
      </c>
    </row>
    <row r="124" spans="1:65" s="2" customFormat="1">
      <c r="A124" s="30"/>
      <c r="B124" s="31"/>
      <c r="C124" s="30"/>
      <c r="D124" s="145" t="s">
        <v>124</v>
      </c>
      <c r="E124" s="30"/>
      <c r="F124" s="146" t="s">
        <v>529</v>
      </c>
      <c r="G124" s="30"/>
      <c r="H124" s="30"/>
      <c r="I124" s="147"/>
      <c r="J124" s="30"/>
      <c r="K124" s="30"/>
      <c r="L124" s="31"/>
      <c r="M124" s="148"/>
      <c r="N124" s="149"/>
      <c r="O124" s="56"/>
      <c r="P124" s="56"/>
      <c r="Q124" s="56"/>
      <c r="R124" s="56"/>
      <c r="S124" s="56"/>
      <c r="T124" s="57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T124" s="15" t="s">
        <v>124</v>
      </c>
      <c r="AU124" s="15" t="s">
        <v>80</v>
      </c>
    </row>
    <row r="125" spans="1:65" s="2" customFormat="1" ht="14.45" customHeight="1">
      <c r="A125" s="30"/>
      <c r="B125" s="129"/>
      <c r="C125" s="171" t="s">
        <v>122</v>
      </c>
      <c r="D125" s="171" t="s">
        <v>136</v>
      </c>
      <c r="E125" s="172" t="s">
        <v>531</v>
      </c>
      <c r="F125" s="173" t="s">
        <v>532</v>
      </c>
      <c r="G125" s="174" t="s">
        <v>522</v>
      </c>
      <c r="H125" s="188"/>
      <c r="I125" s="176"/>
      <c r="J125" s="177">
        <f>ROUND(I125*H125,2)</f>
        <v>0</v>
      </c>
      <c r="K125" s="178"/>
      <c r="L125" s="31"/>
      <c r="M125" s="179" t="s">
        <v>1</v>
      </c>
      <c r="N125" s="180" t="s">
        <v>37</v>
      </c>
      <c r="O125" s="56"/>
      <c r="P125" s="141">
        <f>O125*H125</f>
        <v>0</v>
      </c>
      <c r="Q125" s="141">
        <v>0</v>
      </c>
      <c r="R125" s="141">
        <f>Q125*H125</f>
        <v>0</v>
      </c>
      <c r="S125" s="141">
        <v>0</v>
      </c>
      <c r="T125" s="142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43" t="s">
        <v>122</v>
      </c>
      <c r="AT125" s="143" t="s">
        <v>136</v>
      </c>
      <c r="AU125" s="143" t="s">
        <v>80</v>
      </c>
      <c r="AY125" s="15" t="s">
        <v>121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5" t="s">
        <v>80</v>
      </c>
      <c r="BK125" s="144">
        <f>ROUND(I125*H125,2)</f>
        <v>0</v>
      </c>
      <c r="BL125" s="15" t="s">
        <v>122</v>
      </c>
      <c r="BM125" s="143" t="s">
        <v>533</v>
      </c>
    </row>
    <row r="126" spans="1:65" s="2" customFormat="1">
      <c r="A126" s="30"/>
      <c r="B126" s="31"/>
      <c r="C126" s="30"/>
      <c r="D126" s="145" t="s">
        <v>124</v>
      </c>
      <c r="E126" s="30"/>
      <c r="F126" s="146" t="s">
        <v>532</v>
      </c>
      <c r="G126" s="30"/>
      <c r="H126" s="30"/>
      <c r="I126" s="147"/>
      <c r="J126" s="30"/>
      <c r="K126" s="30"/>
      <c r="L126" s="31"/>
      <c r="M126" s="148"/>
      <c r="N126" s="149"/>
      <c r="O126" s="56"/>
      <c r="P126" s="56"/>
      <c r="Q126" s="56"/>
      <c r="R126" s="56"/>
      <c r="S126" s="56"/>
      <c r="T126" s="57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T126" s="15" t="s">
        <v>124</v>
      </c>
      <c r="AU126" s="15" t="s">
        <v>80</v>
      </c>
    </row>
    <row r="127" spans="1:65" s="2" customFormat="1" ht="24.2" customHeight="1">
      <c r="A127" s="30"/>
      <c r="B127" s="129"/>
      <c r="C127" s="171" t="s">
        <v>133</v>
      </c>
      <c r="D127" s="171" t="s">
        <v>136</v>
      </c>
      <c r="E127" s="172" t="s">
        <v>534</v>
      </c>
      <c r="F127" s="173" t="s">
        <v>535</v>
      </c>
      <c r="G127" s="174" t="s">
        <v>522</v>
      </c>
      <c r="H127" s="188"/>
      <c r="I127" s="176"/>
      <c r="J127" s="177">
        <f>ROUND(I127*H127,2)</f>
        <v>0</v>
      </c>
      <c r="K127" s="178"/>
      <c r="L127" s="31"/>
      <c r="M127" s="179" t="s">
        <v>1</v>
      </c>
      <c r="N127" s="180" t="s">
        <v>37</v>
      </c>
      <c r="O127" s="56"/>
      <c r="P127" s="141">
        <f>O127*H127</f>
        <v>0</v>
      </c>
      <c r="Q127" s="141">
        <v>0</v>
      </c>
      <c r="R127" s="141">
        <f>Q127*H127</f>
        <v>0</v>
      </c>
      <c r="S127" s="141">
        <v>0</v>
      </c>
      <c r="T127" s="142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43" t="s">
        <v>122</v>
      </c>
      <c r="AT127" s="143" t="s">
        <v>136</v>
      </c>
      <c r="AU127" s="143" t="s">
        <v>80</v>
      </c>
      <c r="AY127" s="15" t="s">
        <v>121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5" t="s">
        <v>80</v>
      </c>
      <c r="BK127" s="144">
        <f>ROUND(I127*H127,2)</f>
        <v>0</v>
      </c>
      <c r="BL127" s="15" t="s">
        <v>122</v>
      </c>
      <c r="BM127" s="143" t="s">
        <v>536</v>
      </c>
    </row>
    <row r="128" spans="1:65" s="2" customFormat="1">
      <c r="A128" s="30"/>
      <c r="B128" s="31"/>
      <c r="C128" s="30"/>
      <c r="D128" s="145" t="s">
        <v>124</v>
      </c>
      <c r="E128" s="30"/>
      <c r="F128" s="146" t="s">
        <v>535</v>
      </c>
      <c r="G128" s="30"/>
      <c r="H128" s="30"/>
      <c r="I128" s="147"/>
      <c r="J128" s="30"/>
      <c r="K128" s="30"/>
      <c r="L128" s="31"/>
      <c r="M128" s="148"/>
      <c r="N128" s="149"/>
      <c r="O128" s="56"/>
      <c r="P128" s="56"/>
      <c r="Q128" s="56"/>
      <c r="R128" s="56"/>
      <c r="S128" s="56"/>
      <c r="T128" s="57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T128" s="15" t="s">
        <v>124</v>
      </c>
      <c r="AU128" s="15" t="s">
        <v>80</v>
      </c>
    </row>
    <row r="129" spans="1:65" s="2" customFormat="1" ht="24.2" customHeight="1">
      <c r="A129" s="30"/>
      <c r="B129" s="129"/>
      <c r="C129" s="171" t="s">
        <v>154</v>
      </c>
      <c r="D129" s="171" t="s">
        <v>136</v>
      </c>
      <c r="E129" s="172" t="s">
        <v>537</v>
      </c>
      <c r="F129" s="173" t="s">
        <v>538</v>
      </c>
      <c r="G129" s="174" t="s">
        <v>151</v>
      </c>
      <c r="H129" s="175">
        <v>1.8</v>
      </c>
      <c r="I129" s="176"/>
      <c r="J129" s="177">
        <f>ROUND(I129*H129,2)</f>
        <v>0</v>
      </c>
      <c r="K129" s="178"/>
      <c r="L129" s="31"/>
      <c r="M129" s="179" t="s">
        <v>1</v>
      </c>
      <c r="N129" s="180" t="s">
        <v>37</v>
      </c>
      <c r="O129" s="56"/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43" t="s">
        <v>122</v>
      </c>
      <c r="AT129" s="143" t="s">
        <v>136</v>
      </c>
      <c r="AU129" s="143" t="s">
        <v>80</v>
      </c>
      <c r="AY129" s="15" t="s">
        <v>121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5" t="s">
        <v>80</v>
      </c>
      <c r="BK129" s="144">
        <f>ROUND(I129*H129,2)</f>
        <v>0</v>
      </c>
      <c r="BL129" s="15" t="s">
        <v>122</v>
      </c>
      <c r="BM129" s="143" t="s">
        <v>539</v>
      </c>
    </row>
    <row r="130" spans="1:65" s="2" customFormat="1" ht="68.25">
      <c r="A130" s="30"/>
      <c r="B130" s="31"/>
      <c r="C130" s="30"/>
      <c r="D130" s="145" t="s">
        <v>124</v>
      </c>
      <c r="E130" s="30"/>
      <c r="F130" s="146" t="s">
        <v>540</v>
      </c>
      <c r="G130" s="30"/>
      <c r="H130" s="30"/>
      <c r="I130" s="147"/>
      <c r="J130" s="30"/>
      <c r="K130" s="30"/>
      <c r="L130" s="31"/>
      <c r="M130" s="148"/>
      <c r="N130" s="149"/>
      <c r="O130" s="56"/>
      <c r="P130" s="56"/>
      <c r="Q130" s="56"/>
      <c r="R130" s="56"/>
      <c r="S130" s="56"/>
      <c r="T130" s="57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5" t="s">
        <v>124</v>
      </c>
      <c r="AU130" s="15" t="s">
        <v>80</v>
      </c>
    </row>
    <row r="131" spans="1:65" s="12" customFormat="1">
      <c r="B131" s="150"/>
      <c r="D131" s="145" t="s">
        <v>125</v>
      </c>
      <c r="E131" s="151" t="s">
        <v>1</v>
      </c>
      <c r="F131" s="152" t="s">
        <v>541</v>
      </c>
      <c r="H131" s="153">
        <v>1.8</v>
      </c>
      <c r="I131" s="154"/>
      <c r="L131" s="150"/>
      <c r="M131" s="155"/>
      <c r="N131" s="156"/>
      <c r="O131" s="156"/>
      <c r="P131" s="156"/>
      <c r="Q131" s="156"/>
      <c r="R131" s="156"/>
      <c r="S131" s="156"/>
      <c r="T131" s="157"/>
      <c r="AT131" s="151" t="s">
        <v>125</v>
      </c>
      <c r="AU131" s="151" t="s">
        <v>80</v>
      </c>
      <c r="AV131" s="12" t="s">
        <v>82</v>
      </c>
      <c r="AW131" s="12" t="s">
        <v>29</v>
      </c>
      <c r="AX131" s="12" t="s">
        <v>80</v>
      </c>
      <c r="AY131" s="151" t="s">
        <v>121</v>
      </c>
    </row>
    <row r="132" spans="1:65" s="2" customFormat="1" ht="24.2" customHeight="1">
      <c r="A132" s="30"/>
      <c r="B132" s="129"/>
      <c r="C132" s="171" t="s">
        <v>159</v>
      </c>
      <c r="D132" s="171" t="s">
        <v>136</v>
      </c>
      <c r="E132" s="172" t="s">
        <v>542</v>
      </c>
      <c r="F132" s="173" t="s">
        <v>543</v>
      </c>
      <c r="G132" s="174" t="s">
        <v>544</v>
      </c>
      <c r="H132" s="175">
        <v>3</v>
      </c>
      <c r="I132" s="176"/>
      <c r="J132" s="177">
        <f>ROUND(I132*H132,2)</f>
        <v>0</v>
      </c>
      <c r="K132" s="178"/>
      <c r="L132" s="31"/>
      <c r="M132" s="179" t="s">
        <v>1</v>
      </c>
      <c r="N132" s="180" t="s">
        <v>37</v>
      </c>
      <c r="O132" s="56"/>
      <c r="P132" s="141">
        <f>O132*H132</f>
        <v>0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43" t="s">
        <v>122</v>
      </c>
      <c r="AT132" s="143" t="s">
        <v>136</v>
      </c>
      <c r="AU132" s="143" t="s">
        <v>80</v>
      </c>
      <c r="AY132" s="15" t="s">
        <v>121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5" t="s">
        <v>80</v>
      </c>
      <c r="BK132" s="144">
        <f>ROUND(I132*H132,2)</f>
        <v>0</v>
      </c>
      <c r="BL132" s="15" t="s">
        <v>122</v>
      </c>
      <c r="BM132" s="143" t="s">
        <v>545</v>
      </c>
    </row>
    <row r="133" spans="1:65" s="2" customFormat="1" ht="48.75">
      <c r="A133" s="30"/>
      <c r="B133" s="31"/>
      <c r="C133" s="30"/>
      <c r="D133" s="145" t="s">
        <v>124</v>
      </c>
      <c r="E133" s="30"/>
      <c r="F133" s="146" t="s">
        <v>546</v>
      </c>
      <c r="G133" s="30"/>
      <c r="H133" s="30"/>
      <c r="I133" s="147"/>
      <c r="J133" s="30"/>
      <c r="K133" s="30"/>
      <c r="L133" s="31"/>
      <c r="M133" s="148"/>
      <c r="N133" s="149"/>
      <c r="O133" s="56"/>
      <c r="P133" s="56"/>
      <c r="Q133" s="56"/>
      <c r="R133" s="56"/>
      <c r="S133" s="56"/>
      <c r="T133" s="57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T133" s="15" t="s">
        <v>124</v>
      </c>
      <c r="AU133" s="15" t="s">
        <v>80</v>
      </c>
    </row>
    <row r="134" spans="1:65" s="2" customFormat="1" ht="14.45" customHeight="1">
      <c r="A134" s="30"/>
      <c r="B134" s="129"/>
      <c r="C134" s="171" t="s">
        <v>120</v>
      </c>
      <c r="D134" s="171" t="s">
        <v>136</v>
      </c>
      <c r="E134" s="172" t="s">
        <v>547</v>
      </c>
      <c r="F134" s="173" t="s">
        <v>548</v>
      </c>
      <c r="G134" s="174" t="s">
        <v>522</v>
      </c>
      <c r="H134" s="188"/>
      <c r="I134" s="176"/>
      <c r="J134" s="177">
        <f>ROUND(I134*H134,2)</f>
        <v>0</v>
      </c>
      <c r="K134" s="178"/>
      <c r="L134" s="31"/>
      <c r="M134" s="179" t="s">
        <v>1</v>
      </c>
      <c r="N134" s="180" t="s">
        <v>37</v>
      </c>
      <c r="O134" s="56"/>
      <c r="P134" s="141">
        <f>O134*H134</f>
        <v>0</v>
      </c>
      <c r="Q134" s="141">
        <v>0</v>
      </c>
      <c r="R134" s="141">
        <f>Q134*H134</f>
        <v>0</v>
      </c>
      <c r="S134" s="141">
        <v>0</v>
      </c>
      <c r="T134" s="142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43" t="s">
        <v>122</v>
      </c>
      <c r="AT134" s="143" t="s">
        <v>136</v>
      </c>
      <c r="AU134" s="143" t="s">
        <v>80</v>
      </c>
      <c r="AY134" s="15" t="s">
        <v>121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5" t="s">
        <v>80</v>
      </c>
      <c r="BK134" s="144">
        <f>ROUND(I134*H134,2)</f>
        <v>0</v>
      </c>
      <c r="BL134" s="15" t="s">
        <v>122</v>
      </c>
      <c r="BM134" s="143" t="s">
        <v>549</v>
      </c>
    </row>
    <row r="135" spans="1:65" s="2" customFormat="1">
      <c r="A135" s="30"/>
      <c r="B135" s="31"/>
      <c r="C135" s="30"/>
      <c r="D135" s="145" t="s">
        <v>124</v>
      </c>
      <c r="E135" s="30"/>
      <c r="F135" s="146" t="s">
        <v>548</v>
      </c>
      <c r="G135" s="30"/>
      <c r="H135" s="30"/>
      <c r="I135" s="147"/>
      <c r="J135" s="30"/>
      <c r="K135" s="30"/>
      <c r="L135" s="31"/>
      <c r="M135" s="148"/>
      <c r="N135" s="149"/>
      <c r="O135" s="56"/>
      <c r="P135" s="56"/>
      <c r="Q135" s="56"/>
      <c r="R135" s="56"/>
      <c r="S135" s="56"/>
      <c r="T135" s="57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T135" s="15" t="s">
        <v>124</v>
      </c>
      <c r="AU135" s="15" t="s">
        <v>80</v>
      </c>
    </row>
    <row r="136" spans="1:65" s="2" customFormat="1" ht="62.65" customHeight="1">
      <c r="A136" s="30"/>
      <c r="B136" s="129"/>
      <c r="C136" s="171" t="s">
        <v>170</v>
      </c>
      <c r="D136" s="171" t="s">
        <v>136</v>
      </c>
      <c r="E136" s="172" t="s">
        <v>550</v>
      </c>
      <c r="F136" s="173" t="s">
        <v>551</v>
      </c>
      <c r="G136" s="174" t="s">
        <v>522</v>
      </c>
      <c r="H136" s="188"/>
      <c r="I136" s="176"/>
      <c r="J136" s="177">
        <f>ROUND(I136*H136,2)</f>
        <v>0</v>
      </c>
      <c r="K136" s="178"/>
      <c r="L136" s="31"/>
      <c r="M136" s="179" t="s">
        <v>1</v>
      </c>
      <c r="N136" s="180" t="s">
        <v>37</v>
      </c>
      <c r="O136" s="56"/>
      <c r="P136" s="141">
        <f>O136*H136</f>
        <v>0</v>
      </c>
      <c r="Q136" s="141">
        <v>0</v>
      </c>
      <c r="R136" s="141">
        <f>Q136*H136</f>
        <v>0</v>
      </c>
      <c r="S136" s="141">
        <v>0</v>
      </c>
      <c r="T136" s="142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43" t="s">
        <v>122</v>
      </c>
      <c r="AT136" s="143" t="s">
        <v>136</v>
      </c>
      <c r="AU136" s="143" t="s">
        <v>80</v>
      </c>
      <c r="AY136" s="15" t="s">
        <v>121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5" t="s">
        <v>80</v>
      </c>
      <c r="BK136" s="144">
        <f>ROUND(I136*H136,2)</f>
        <v>0</v>
      </c>
      <c r="BL136" s="15" t="s">
        <v>122</v>
      </c>
      <c r="BM136" s="143" t="s">
        <v>552</v>
      </c>
    </row>
    <row r="137" spans="1:65" s="2" customFormat="1" ht="39">
      <c r="A137" s="30"/>
      <c r="B137" s="31"/>
      <c r="C137" s="30"/>
      <c r="D137" s="145" t="s">
        <v>124</v>
      </c>
      <c r="E137" s="30"/>
      <c r="F137" s="146" t="s">
        <v>551</v>
      </c>
      <c r="G137" s="30"/>
      <c r="H137" s="30"/>
      <c r="I137" s="147"/>
      <c r="J137" s="30"/>
      <c r="K137" s="30"/>
      <c r="L137" s="31"/>
      <c r="M137" s="148"/>
      <c r="N137" s="149"/>
      <c r="O137" s="56"/>
      <c r="P137" s="56"/>
      <c r="Q137" s="56"/>
      <c r="R137" s="56"/>
      <c r="S137" s="56"/>
      <c r="T137" s="57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T137" s="15" t="s">
        <v>124</v>
      </c>
      <c r="AU137" s="15" t="s">
        <v>80</v>
      </c>
    </row>
    <row r="138" spans="1:65" s="2" customFormat="1" ht="24.2" customHeight="1">
      <c r="A138" s="30"/>
      <c r="B138" s="129"/>
      <c r="C138" s="171" t="s">
        <v>176</v>
      </c>
      <c r="D138" s="171" t="s">
        <v>136</v>
      </c>
      <c r="E138" s="172" t="s">
        <v>553</v>
      </c>
      <c r="F138" s="173" t="s">
        <v>554</v>
      </c>
      <c r="G138" s="174" t="s">
        <v>215</v>
      </c>
      <c r="H138" s="175">
        <v>260</v>
      </c>
      <c r="I138" s="176"/>
      <c r="J138" s="177">
        <f>ROUND(I138*H138,2)</f>
        <v>0</v>
      </c>
      <c r="K138" s="178"/>
      <c r="L138" s="31"/>
      <c r="M138" s="179" t="s">
        <v>1</v>
      </c>
      <c r="N138" s="180" t="s">
        <v>37</v>
      </c>
      <c r="O138" s="56"/>
      <c r="P138" s="141">
        <f>O138*H138</f>
        <v>0</v>
      </c>
      <c r="Q138" s="141">
        <v>0</v>
      </c>
      <c r="R138" s="141">
        <f>Q138*H138</f>
        <v>0</v>
      </c>
      <c r="S138" s="141">
        <v>0</v>
      </c>
      <c r="T138" s="142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43" t="s">
        <v>122</v>
      </c>
      <c r="AT138" s="143" t="s">
        <v>136</v>
      </c>
      <c r="AU138" s="143" t="s">
        <v>80</v>
      </c>
      <c r="AY138" s="15" t="s">
        <v>121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5" t="s">
        <v>80</v>
      </c>
      <c r="BK138" s="144">
        <f>ROUND(I138*H138,2)</f>
        <v>0</v>
      </c>
      <c r="BL138" s="15" t="s">
        <v>122</v>
      </c>
      <c r="BM138" s="143" t="s">
        <v>555</v>
      </c>
    </row>
    <row r="139" spans="1:65" s="2" customFormat="1" ht="58.5">
      <c r="A139" s="30"/>
      <c r="B139" s="31"/>
      <c r="C139" s="30"/>
      <c r="D139" s="145" t="s">
        <v>124</v>
      </c>
      <c r="E139" s="30"/>
      <c r="F139" s="146" t="s">
        <v>556</v>
      </c>
      <c r="G139" s="30"/>
      <c r="H139" s="30"/>
      <c r="I139" s="147"/>
      <c r="J139" s="30"/>
      <c r="K139" s="30"/>
      <c r="L139" s="31"/>
      <c r="M139" s="148"/>
      <c r="N139" s="149"/>
      <c r="O139" s="56"/>
      <c r="P139" s="56"/>
      <c r="Q139" s="56"/>
      <c r="R139" s="56"/>
      <c r="S139" s="56"/>
      <c r="T139" s="57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T139" s="15" t="s">
        <v>124</v>
      </c>
      <c r="AU139" s="15" t="s">
        <v>80</v>
      </c>
    </row>
    <row r="140" spans="1:65" s="12" customFormat="1">
      <c r="B140" s="150"/>
      <c r="D140" s="145" t="s">
        <v>125</v>
      </c>
      <c r="E140" s="151" t="s">
        <v>1</v>
      </c>
      <c r="F140" s="152" t="s">
        <v>557</v>
      </c>
      <c r="H140" s="153">
        <v>260</v>
      </c>
      <c r="I140" s="154"/>
      <c r="L140" s="150"/>
      <c r="M140" s="155"/>
      <c r="N140" s="156"/>
      <c r="O140" s="156"/>
      <c r="P140" s="156"/>
      <c r="Q140" s="156"/>
      <c r="R140" s="156"/>
      <c r="S140" s="156"/>
      <c r="T140" s="157"/>
      <c r="AT140" s="151" t="s">
        <v>125</v>
      </c>
      <c r="AU140" s="151" t="s">
        <v>80</v>
      </c>
      <c r="AV140" s="12" t="s">
        <v>82</v>
      </c>
      <c r="AW140" s="12" t="s">
        <v>29</v>
      </c>
      <c r="AX140" s="12" t="s">
        <v>80</v>
      </c>
      <c r="AY140" s="151" t="s">
        <v>121</v>
      </c>
    </row>
    <row r="141" spans="1:65" s="2" customFormat="1" ht="37.9" customHeight="1">
      <c r="A141" s="30"/>
      <c r="B141" s="129"/>
      <c r="C141" s="171" t="s">
        <v>182</v>
      </c>
      <c r="D141" s="171" t="s">
        <v>136</v>
      </c>
      <c r="E141" s="172" t="s">
        <v>558</v>
      </c>
      <c r="F141" s="173" t="s">
        <v>559</v>
      </c>
      <c r="G141" s="174" t="s">
        <v>560</v>
      </c>
      <c r="H141" s="175">
        <v>240</v>
      </c>
      <c r="I141" s="176"/>
      <c r="J141" s="177">
        <f>ROUND(I141*H141,2)</f>
        <v>0</v>
      </c>
      <c r="K141" s="178"/>
      <c r="L141" s="31"/>
      <c r="M141" s="179" t="s">
        <v>1</v>
      </c>
      <c r="N141" s="180" t="s">
        <v>37</v>
      </c>
      <c r="O141" s="56"/>
      <c r="P141" s="141">
        <f>O141*H141</f>
        <v>0</v>
      </c>
      <c r="Q141" s="141">
        <v>0</v>
      </c>
      <c r="R141" s="141">
        <f>Q141*H141</f>
        <v>0</v>
      </c>
      <c r="S141" s="141">
        <v>0</v>
      </c>
      <c r="T141" s="142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43" t="s">
        <v>122</v>
      </c>
      <c r="AT141" s="143" t="s">
        <v>136</v>
      </c>
      <c r="AU141" s="143" t="s">
        <v>80</v>
      </c>
      <c r="AY141" s="15" t="s">
        <v>121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5" t="s">
        <v>80</v>
      </c>
      <c r="BK141" s="144">
        <f>ROUND(I141*H141,2)</f>
        <v>0</v>
      </c>
      <c r="BL141" s="15" t="s">
        <v>122</v>
      </c>
      <c r="BM141" s="143" t="s">
        <v>561</v>
      </c>
    </row>
    <row r="142" spans="1:65" s="2" customFormat="1" ht="19.5">
      <c r="A142" s="30"/>
      <c r="B142" s="31"/>
      <c r="C142" s="30"/>
      <c r="D142" s="145" t="s">
        <v>124</v>
      </c>
      <c r="E142" s="30"/>
      <c r="F142" s="146" t="s">
        <v>559</v>
      </c>
      <c r="G142" s="30"/>
      <c r="H142" s="30"/>
      <c r="I142" s="147"/>
      <c r="J142" s="30"/>
      <c r="K142" s="30"/>
      <c r="L142" s="31"/>
      <c r="M142" s="148"/>
      <c r="N142" s="149"/>
      <c r="O142" s="56"/>
      <c r="P142" s="56"/>
      <c r="Q142" s="56"/>
      <c r="R142" s="56"/>
      <c r="S142" s="56"/>
      <c r="T142" s="57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T142" s="15" t="s">
        <v>124</v>
      </c>
      <c r="AU142" s="15" t="s">
        <v>80</v>
      </c>
    </row>
    <row r="143" spans="1:65" s="12" customFormat="1">
      <c r="B143" s="150"/>
      <c r="D143" s="145" t="s">
        <v>125</v>
      </c>
      <c r="E143" s="151" t="s">
        <v>1</v>
      </c>
      <c r="F143" s="152" t="s">
        <v>562</v>
      </c>
      <c r="H143" s="153">
        <v>240</v>
      </c>
      <c r="I143" s="154"/>
      <c r="L143" s="150"/>
      <c r="M143" s="185"/>
      <c r="N143" s="186"/>
      <c r="O143" s="186"/>
      <c r="P143" s="186"/>
      <c r="Q143" s="186"/>
      <c r="R143" s="186"/>
      <c r="S143" s="186"/>
      <c r="T143" s="187"/>
      <c r="AT143" s="151" t="s">
        <v>125</v>
      </c>
      <c r="AU143" s="151" t="s">
        <v>80</v>
      </c>
      <c r="AV143" s="12" t="s">
        <v>82</v>
      </c>
      <c r="AW143" s="12" t="s">
        <v>29</v>
      </c>
      <c r="AX143" s="12" t="s">
        <v>80</v>
      </c>
      <c r="AY143" s="151" t="s">
        <v>121</v>
      </c>
    </row>
    <row r="144" spans="1:65" s="2" customFormat="1" ht="6.95" customHeight="1">
      <c r="A144" s="30"/>
      <c r="B144" s="45"/>
      <c r="C144" s="46"/>
      <c r="D144" s="46"/>
      <c r="E144" s="46"/>
      <c r="F144" s="46"/>
      <c r="G144" s="46"/>
      <c r="H144" s="46"/>
      <c r="I144" s="46"/>
      <c r="J144" s="46"/>
      <c r="K144" s="46"/>
      <c r="L144" s="31"/>
      <c r="M144" s="30"/>
      <c r="O144" s="30"/>
      <c r="P144" s="30"/>
      <c r="Q144" s="30"/>
      <c r="R144" s="30"/>
      <c r="S144" s="30"/>
      <c r="T144" s="30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</row>
  </sheetData>
  <autoFilter ref="C116:K143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9"/>
  <sheetViews>
    <sheetView showGridLines="0" workbookViewId="0">
      <selection activeCell="I117" sqref="I117:I13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5" t="s">
        <v>91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82</v>
      </c>
    </row>
    <row r="4" spans="1:46" s="1" customFormat="1" ht="24.95" customHeight="1">
      <c r="B4" s="18"/>
      <c r="D4" s="19" t="s">
        <v>92</v>
      </c>
      <c r="L4" s="18"/>
      <c r="M4" s="91" t="s">
        <v>10</v>
      </c>
      <c r="AT4" s="15" t="s">
        <v>3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25" t="s">
        <v>16</v>
      </c>
      <c r="L6" s="18"/>
    </row>
    <row r="7" spans="1:46" s="1" customFormat="1" ht="16.5" customHeight="1">
      <c r="B7" s="18"/>
      <c r="E7" s="229" t="str">
        <f>'Rekapitulace stavby'!K6</f>
        <v>Oprava nástupišť v obvodu OŘ OLC - Drahanovice</v>
      </c>
      <c r="F7" s="230"/>
      <c r="G7" s="230"/>
      <c r="H7" s="230"/>
      <c r="L7" s="18"/>
    </row>
    <row r="8" spans="1:46" s="2" customFormat="1" ht="12" customHeight="1">
      <c r="A8" s="30"/>
      <c r="B8" s="31"/>
      <c r="C8" s="30"/>
      <c r="D8" s="25" t="s">
        <v>93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19" t="s">
        <v>563</v>
      </c>
      <c r="F9" s="228"/>
      <c r="G9" s="228"/>
      <c r="H9" s="228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20</v>
      </c>
      <c r="E12" s="30"/>
      <c r="F12" s="23" t="s">
        <v>21</v>
      </c>
      <c r="G12" s="30"/>
      <c r="H12" s="30"/>
      <c r="I12" s="25" t="s">
        <v>22</v>
      </c>
      <c r="J12" s="53">
        <f>'Rekapitulace stavby'!AN8</f>
        <v>0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23</v>
      </c>
      <c r="E14" s="30"/>
      <c r="F14" s="30"/>
      <c r="G14" s="30"/>
      <c r="H14" s="30"/>
      <c r="I14" s="25" t="s">
        <v>24</v>
      </c>
      <c r="J14" s="23" t="str">
        <f>IF('Rekapitulace stavby'!AN10="","",'Rekapitulace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3" t="str">
        <f>IF('Rekapitulace stavby'!E11="","",'Rekapitulace stavby'!E11)</f>
        <v xml:space="preserve"> </v>
      </c>
      <c r="F15" s="30"/>
      <c r="G15" s="30"/>
      <c r="H15" s="30"/>
      <c r="I15" s="25" t="s">
        <v>25</v>
      </c>
      <c r="J15" s="23" t="str">
        <f>IF('Rekapitulace stavby'!AN11="","",'Rekapitulace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5" t="s">
        <v>26</v>
      </c>
      <c r="E17" s="30"/>
      <c r="F17" s="30"/>
      <c r="G17" s="30"/>
      <c r="H17" s="30"/>
      <c r="I17" s="25" t="s">
        <v>24</v>
      </c>
      <c r="J17" s="26" t="str">
        <f>'Rekapitulace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31" t="str">
        <f>'Rekapitulace stavby'!E14</f>
        <v>Vyplň údaj</v>
      </c>
      <c r="F18" s="201"/>
      <c r="G18" s="201"/>
      <c r="H18" s="201"/>
      <c r="I18" s="25" t="s">
        <v>25</v>
      </c>
      <c r="J18" s="26" t="str">
        <f>'Rekapitulace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5" t="s">
        <v>28</v>
      </c>
      <c r="E20" s="30"/>
      <c r="F20" s="30"/>
      <c r="G20" s="30"/>
      <c r="H20" s="30"/>
      <c r="I20" s="25" t="s">
        <v>24</v>
      </c>
      <c r="J20" s="23" t="str">
        <f>IF('Rekapitulace stavby'!AN16="","",'Rekapitulace stavby'!AN16)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3" t="str">
        <f>IF('Rekapitulace stavby'!E17="","",'Rekapitulace stavby'!E17)</f>
        <v xml:space="preserve"> </v>
      </c>
      <c r="F21" s="30"/>
      <c r="G21" s="30"/>
      <c r="H21" s="30"/>
      <c r="I21" s="25" t="s">
        <v>25</v>
      </c>
      <c r="J21" s="23" t="str">
        <f>IF('Rekapitulace stavby'!AN17="","",'Rekapitulace stavby'!AN17)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5" t="s">
        <v>30</v>
      </c>
      <c r="E23" s="30"/>
      <c r="F23" s="30"/>
      <c r="G23" s="30"/>
      <c r="H23" s="30"/>
      <c r="I23" s="25" t="s">
        <v>24</v>
      </c>
      <c r="J23" s="23" t="str">
        <f>IF('Rekapitulace stavby'!AN19="","",'Rekapitulace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3" t="str">
        <f>IF('Rekapitulace stavby'!E20="","",'Rekapitulace stavby'!E20)</f>
        <v xml:space="preserve"> </v>
      </c>
      <c r="F24" s="30"/>
      <c r="G24" s="30"/>
      <c r="H24" s="30"/>
      <c r="I24" s="25" t="s">
        <v>25</v>
      </c>
      <c r="J24" s="23" t="str">
        <f>IF('Rekapitulace stavby'!AN20="","",'Rekapitulace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5" t="s">
        <v>31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2"/>
      <c r="B27" s="93"/>
      <c r="C27" s="92"/>
      <c r="D27" s="92"/>
      <c r="E27" s="205" t="s">
        <v>1</v>
      </c>
      <c r="F27" s="205"/>
      <c r="G27" s="205"/>
      <c r="H27" s="205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5" t="s">
        <v>32</v>
      </c>
      <c r="E30" s="30"/>
      <c r="F30" s="30"/>
      <c r="G30" s="30"/>
      <c r="H30" s="30"/>
      <c r="I30" s="30"/>
      <c r="J30" s="69">
        <f>ROUND(J116, 2)</f>
        <v>306800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34</v>
      </c>
      <c r="G32" s="30"/>
      <c r="H32" s="30"/>
      <c r="I32" s="34" t="s">
        <v>33</v>
      </c>
      <c r="J32" s="34" t="s">
        <v>35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6" t="s">
        <v>36</v>
      </c>
      <c r="E33" s="25" t="s">
        <v>37</v>
      </c>
      <c r="F33" s="97">
        <f>ROUND((SUM(BE116:BE138)),  2)</f>
        <v>306800</v>
      </c>
      <c r="G33" s="30"/>
      <c r="H33" s="30"/>
      <c r="I33" s="98">
        <v>0.21</v>
      </c>
      <c r="J33" s="97">
        <f>ROUND(((SUM(BE116:BE138))*I33),  2)</f>
        <v>64428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5" t="s">
        <v>38</v>
      </c>
      <c r="F34" s="97">
        <f>ROUND((SUM(BF116:BF138)),  2)</f>
        <v>0</v>
      </c>
      <c r="G34" s="30"/>
      <c r="H34" s="30"/>
      <c r="I34" s="98">
        <v>0.15</v>
      </c>
      <c r="J34" s="97">
        <f>ROUND(((SUM(BF116:BF138))*I34),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39</v>
      </c>
      <c r="F35" s="97">
        <f>ROUND((SUM(BG116:BG138)),  2)</f>
        <v>0</v>
      </c>
      <c r="G35" s="30"/>
      <c r="H35" s="30"/>
      <c r="I35" s="98">
        <v>0.21</v>
      </c>
      <c r="J35" s="97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40</v>
      </c>
      <c r="F36" s="97">
        <f>ROUND((SUM(BH116:BH138)),  2)</f>
        <v>0</v>
      </c>
      <c r="G36" s="30"/>
      <c r="H36" s="30"/>
      <c r="I36" s="98">
        <v>0.15</v>
      </c>
      <c r="J36" s="97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41</v>
      </c>
      <c r="F37" s="97">
        <f>ROUND((SUM(BI116:BI138)),  2)</f>
        <v>0</v>
      </c>
      <c r="G37" s="30"/>
      <c r="H37" s="30"/>
      <c r="I37" s="98">
        <v>0</v>
      </c>
      <c r="J37" s="97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99"/>
      <c r="D39" s="100" t="s">
        <v>42</v>
      </c>
      <c r="E39" s="58"/>
      <c r="F39" s="58"/>
      <c r="G39" s="101" t="s">
        <v>43</v>
      </c>
      <c r="H39" s="102" t="s">
        <v>44</v>
      </c>
      <c r="I39" s="58"/>
      <c r="J39" s="103">
        <f>SUM(J30:J37)</f>
        <v>371228</v>
      </c>
      <c r="K39" s="104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0"/>
      <c r="D50" s="41" t="s">
        <v>45</v>
      </c>
      <c r="E50" s="42"/>
      <c r="F50" s="42"/>
      <c r="G50" s="41" t="s">
        <v>46</v>
      </c>
      <c r="H50" s="42"/>
      <c r="I50" s="42"/>
      <c r="J50" s="42"/>
      <c r="K50" s="42"/>
      <c r="L50" s="40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30"/>
      <c r="B61" s="31"/>
      <c r="C61" s="30"/>
      <c r="D61" s="43" t="s">
        <v>47</v>
      </c>
      <c r="E61" s="33"/>
      <c r="F61" s="105" t="s">
        <v>48</v>
      </c>
      <c r="G61" s="43" t="s">
        <v>47</v>
      </c>
      <c r="H61" s="33"/>
      <c r="I61" s="33"/>
      <c r="J61" s="106" t="s">
        <v>48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30"/>
      <c r="B65" s="31"/>
      <c r="C65" s="30"/>
      <c r="D65" s="41" t="s">
        <v>49</v>
      </c>
      <c r="E65" s="44"/>
      <c r="F65" s="44"/>
      <c r="G65" s="41" t="s">
        <v>50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30"/>
      <c r="B76" s="31"/>
      <c r="C76" s="30"/>
      <c r="D76" s="43" t="s">
        <v>47</v>
      </c>
      <c r="E76" s="33"/>
      <c r="F76" s="105" t="s">
        <v>48</v>
      </c>
      <c r="G76" s="43" t="s">
        <v>47</v>
      </c>
      <c r="H76" s="33"/>
      <c r="I76" s="33"/>
      <c r="J76" s="106" t="s">
        <v>48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95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29" t="str">
        <f>E7</f>
        <v>Oprava nástupišť v obvodu OŘ OLC - Drahanovice</v>
      </c>
      <c r="F85" s="230"/>
      <c r="G85" s="230"/>
      <c r="H85" s="23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93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19" t="str">
        <f>E9</f>
        <v>SO 06 - Materiál dodávaný SŽ</v>
      </c>
      <c r="F87" s="228"/>
      <c r="G87" s="228"/>
      <c r="H87" s="228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20</v>
      </c>
      <c r="D89" s="30"/>
      <c r="E89" s="30"/>
      <c r="F89" s="23" t="str">
        <f>F12</f>
        <v xml:space="preserve"> </v>
      </c>
      <c r="G89" s="30"/>
      <c r="H89" s="30"/>
      <c r="I89" s="25" t="s">
        <v>22</v>
      </c>
      <c r="J89" s="53">
        <f>IF(J12="","",J12)</f>
        <v>0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23</v>
      </c>
      <c r="D91" s="30"/>
      <c r="E91" s="30"/>
      <c r="F91" s="23" t="str">
        <f>E15</f>
        <v xml:space="preserve"> </v>
      </c>
      <c r="G91" s="30"/>
      <c r="H91" s="30"/>
      <c r="I91" s="25" t="s">
        <v>28</v>
      </c>
      <c r="J91" s="28" t="str">
        <f>E21</f>
        <v xml:space="preserve"> 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26</v>
      </c>
      <c r="D92" s="30"/>
      <c r="E92" s="30"/>
      <c r="F92" s="23" t="str">
        <f>IF(E18="","",E18)</f>
        <v>Vyplň údaj</v>
      </c>
      <c r="G92" s="30"/>
      <c r="H92" s="30"/>
      <c r="I92" s="25" t="s">
        <v>30</v>
      </c>
      <c r="J92" s="28" t="str">
        <f>E24</f>
        <v xml:space="preserve"> 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7" t="s">
        <v>96</v>
      </c>
      <c r="D94" s="99"/>
      <c r="E94" s="99"/>
      <c r="F94" s="99"/>
      <c r="G94" s="99"/>
      <c r="H94" s="99"/>
      <c r="I94" s="99"/>
      <c r="J94" s="108" t="s">
        <v>97</v>
      </c>
      <c r="K94" s="99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09" t="s">
        <v>98</v>
      </c>
      <c r="D96" s="30"/>
      <c r="E96" s="30"/>
      <c r="F96" s="30"/>
      <c r="G96" s="30"/>
      <c r="H96" s="30"/>
      <c r="I96" s="30"/>
      <c r="J96" s="69">
        <f>J116</f>
        <v>306800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99</v>
      </c>
    </row>
    <row r="97" spans="1:31" s="2" customFormat="1" ht="21.7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31" s="2" customFormat="1" ht="6.95" customHeight="1">
      <c r="A98" s="30"/>
      <c r="B98" s="45"/>
      <c r="C98" s="46"/>
      <c r="D98" s="46"/>
      <c r="E98" s="46"/>
      <c r="F98" s="46"/>
      <c r="G98" s="46"/>
      <c r="H98" s="46"/>
      <c r="I98" s="46"/>
      <c r="J98" s="46"/>
      <c r="K98" s="46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102" spans="1:31" s="2" customFormat="1" ht="6.95" customHeight="1">
      <c r="A102" s="30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31" s="2" customFormat="1" ht="24.95" customHeight="1">
      <c r="A103" s="30"/>
      <c r="B103" s="31"/>
      <c r="C103" s="19" t="s">
        <v>103</v>
      </c>
      <c r="D103" s="30"/>
      <c r="E103" s="30"/>
      <c r="F103" s="30"/>
      <c r="G103" s="30"/>
      <c r="H103" s="30"/>
      <c r="I103" s="30"/>
      <c r="J103" s="30"/>
      <c r="K103" s="30"/>
      <c r="L103" s="4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6.95" customHeight="1">
      <c r="A104" s="30"/>
      <c r="B104" s="31"/>
      <c r="C104" s="30"/>
      <c r="D104" s="30"/>
      <c r="E104" s="30"/>
      <c r="F104" s="30"/>
      <c r="G104" s="30"/>
      <c r="H104" s="30"/>
      <c r="I104" s="30"/>
      <c r="J104" s="30"/>
      <c r="K104" s="30"/>
      <c r="L104" s="4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12" customHeight="1">
      <c r="A105" s="30"/>
      <c r="B105" s="31"/>
      <c r="C105" s="25" t="s">
        <v>16</v>
      </c>
      <c r="D105" s="30"/>
      <c r="E105" s="30"/>
      <c r="F105" s="30"/>
      <c r="G105" s="30"/>
      <c r="H105" s="30"/>
      <c r="I105" s="30"/>
      <c r="J105" s="30"/>
      <c r="K105" s="30"/>
      <c r="L105" s="4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16.5" customHeight="1">
      <c r="A106" s="30"/>
      <c r="B106" s="31"/>
      <c r="C106" s="30"/>
      <c r="D106" s="30"/>
      <c r="E106" s="229" t="str">
        <f>E7</f>
        <v>Oprava nástupišť v obvodu OŘ OLC - Drahanovice</v>
      </c>
      <c r="F106" s="230"/>
      <c r="G106" s="230"/>
      <c r="H106" s="2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2" customHeight="1">
      <c r="A107" s="30"/>
      <c r="B107" s="31"/>
      <c r="C107" s="25" t="s">
        <v>93</v>
      </c>
      <c r="D107" s="30"/>
      <c r="E107" s="30"/>
      <c r="F107" s="30"/>
      <c r="G107" s="30"/>
      <c r="H107" s="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6.5" customHeight="1">
      <c r="A108" s="30"/>
      <c r="B108" s="31"/>
      <c r="C108" s="30"/>
      <c r="D108" s="30"/>
      <c r="E108" s="219" t="str">
        <f>E9</f>
        <v>SO 06 - Materiál dodávaný SŽ</v>
      </c>
      <c r="F108" s="228"/>
      <c r="G108" s="228"/>
      <c r="H108" s="228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6.95" customHeight="1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2" customHeight="1">
      <c r="A110" s="30"/>
      <c r="B110" s="31"/>
      <c r="C110" s="25" t="s">
        <v>20</v>
      </c>
      <c r="D110" s="30"/>
      <c r="E110" s="30"/>
      <c r="F110" s="23" t="str">
        <f>F12</f>
        <v xml:space="preserve"> </v>
      </c>
      <c r="G110" s="30"/>
      <c r="H110" s="30"/>
      <c r="I110" s="25" t="s">
        <v>22</v>
      </c>
      <c r="J110" s="53">
        <f>IF(J12="","",J12)</f>
        <v>0</v>
      </c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6.95" customHeight="1">
      <c r="A111" s="30"/>
      <c r="B111" s="31"/>
      <c r="C111" s="30"/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5.2" customHeight="1">
      <c r="A112" s="30"/>
      <c r="B112" s="31"/>
      <c r="C112" s="25" t="s">
        <v>23</v>
      </c>
      <c r="D112" s="30"/>
      <c r="E112" s="30"/>
      <c r="F112" s="23" t="str">
        <f>E15</f>
        <v xml:space="preserve"> </v>
      </c>
      <c r="G112" s="30"/>
      <c r="H112" s="30"/>
      <c r="I112" s="25" t="s">
        <v>28</v>
      </c>
      <c r="J112" s="28" t="str">
        <f>E21</f>
        <v xml:space="preserve"> </v>
      </c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5.2" customHeight="1">
      <c r="A113" s="30"/>
      <c r="B113" s="31"/>
      <c r="C113" s="25" t="s">
        <v>26</v>
      </c>
      <c r="D113" s="30"/>
      <c r="E113" s="30"/>
      <c r="F113" s="23" t="str">
        <f>IF(E18="","",E18)</f>
        <v>Vyplň údaj</v>
      </c>
      <c r="G113" s="30"/>
      <c r="H113" s="30"/>
      <c r="I113" s="25" t="s">
        <v>30</v>
      </c>
      <c r="J113" s="28" t="str">
        <f>E24</f>
        <v xml:space="preserve"> </v>
      </c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0.35" customHeight="1">
      <c r="A114" s="30"/>
      <c r="B114" s="31"/>
      <c r="C114" s="30"/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11" customFormat="1" ht="29.25" customHeight="1">
      <c r="A115" s="118"/>
      <c r="B115" s="119"/>
      <c r="C115" s="120" t="s">
        <v>104</v>
      </c>
      <c r="D115" s="121" t="s">
        <v>57</v>
      </c>
      <c r="E115" s="121" t="s">
        <v>53</v>
      </c>
      <c r="F115" s="121" t="s">
        <v>54</v>
      </c>
      <c r="G115" s="121" t="s">
        <v>105</v>
      </c>
      <c r="H115" s="121" t="s">
        <v>106</v>
      </c>
      <c r="I115" s="121" t="s">
        <v>107</v>
      </c>
      <c r="J115" s="122" t="s">
        <v>97</v>
      </c>
      <c r="K115" s="123" t="s">
        <v>108</v>
      </c>
      <c r="L115" s="124"/>
      <c r="M115" s="60" t="s">
        <v>1</v>
      </c>
      <c r="N115" s="61" t="s">
        <v>36</v>
      </c>
      <c r="O115" s="61" t="s">
        <v>109</v>
      </c>
      <c r="P115" s="61" t="s">
        <v>110</v>
      </c>
      <c r="Q115" s="61" t="s">
        <v>111</v>
      </c>
      <c r="R115" s="61" t="s">
        <v>112</v>
      </c>
      <c r="S115" s="61" t="s">
        <v>113</v>
      </c>
      <c r="T115" s="62" t="s">
        <v>114</v>
      </c>
      <c r="U115" s="118"/>
      <c r="V115" s="118"/>
      <c r="W115" s="118"/>
      <c r="X115" s="118"/>
      <c r="Y115" s="118"/>
      <c r="Z115" s="118"/>
      <c r="AA115" s="118"/>
      <c r="AB115" s="118"/>
      <c r="AC115" s="118"/>
      <c r="AD115" s="118"/>
      <c r="AE115" s="118"/>
    </row>
    <row r="116" spans="1:65" s="2" customFormat="1" ht="22.9" customHeight="1">
      <c r="A116" s="30"/>
      <c r="B116" s="31"/>
      <c r="C116" s="67" t="s">
        <v>115</v>
      </c>
      <c r="D116" s="30"/>
      <c r="E116" s="30"/>
      <c r="F116" s="30"/>
      <c r="G116" s="30"/>
      <c r="H116" s="30"/>
      <c r="I116" s="30"/>
      <c r="J116" s="125">
        <f>BK116</f>
        <v>306800</v>
      </c>
      <c r="K116" s="30"/>
      <c r="L116" s="31"/>
      <c r="M116" s="63"/>
      <c r="N116" s="54"/>
      <c r="O116" s="64"/>
      <c r="P116" s="126">
        <f>SUM(P117:P138)</f>
        <v>0</v>
      </c>
      <c r="Q116" s="64"/>
      <c r="R116" s="126">
        <f>SUM(R117:R138)</f>
        <v>3.8820000000000001</v>
      </c>
      <c r="S116" s="64"/>
      <c r="T116" s="127">
        <f>SUM(T117:T138)</f>
        <v>0</v>
      </c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  <c r="AT116" s="15" t="s">
        <v>71</v>
      </c>
      <c r="AU116" s="15" t="s">
        <v>99</v>
      </c>
      <c r="BK116" s="128">
        <f>SUM(BK117:BK138)</f>
        <v>306800</v>
      </c>
    </row>
    <row r="117" spans="1:65" s="2" customFormat="1" ht="14.45" customHeight="1">
      <c r="A117" s="30"/>
      <c r="B117" s="129"/>
      <c r="C117" s="130" t="s">
        <v>80</v>
      </c>
      <c r="D117" s="130" t="s">
        <v>116</v>
      </c>
      <c r="E117" s="131" t="s">
        <v>564</v>
      </c>
      <c r="F117" s="132" t="s">
        <v>565</v>
      </c>
      <c r="G117" s="133" t="s">
        <v>167</v>
      </c>
      <c r="H117" s="134">
        <v>380</v>
      </c>
      <c r="I117" s="135">
        <v>80</v>
      </c>
      <c r="J117" s="136">
        <f>ROUND(I117*H117,2)</f>
        <v>30400</v>
      </c>
      <c r="K117" s="137"/>
      <c r="L117" s="138"/>
      <c r="M117" s="139" t="s">
        <v>1</v>
      </c>
      <c r="N117" s="140" t="s">
        <v>37</v>
      </c>
      <c r="O117" s="56"/>
      <c r="P117" s="141">
        <f>O117*H117</f>
        <v>0</v>
      </c>
      <c r="Q117" s="141">
        <v>0</v>
      </c>
      <c r="R117" s="141">
        <f>Q117*H117</f>
        <v>0</v>
      </c>
      <c r="S117" s="141">
        <v>0</v>
      </c>
      <c r="T117" s="142">
        <f>S117*H117</f>
        <v>0</v>
      </c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R117" s="143" t="s">
        <v>120</v>
      </c>
      <c r="AT117" s="143" t="s">
        <v>116</v>
      </c>
      <c r="AU117" s="143" t="s">
        <v>72</v>
      </c>
      <c r="AY117" s="15" t="s">
        <v>121</v>
      </c>
      <c r="BE117" s="144">
        <f>IF(N117="základní",J117,0)</f>
        <v>30400</v>
      </c>
      <c r="BF117" s="144">
        <f>IF(N117="snížená",J117,0)</f>
        <v>0</v>
      </c>
      <c r="BG117" s="144">
        <f>IF(N117="zákl. přenesená",J117,0)</f>
        <v>0</v>
      </c>
      <c r="BH117" s="144">
        <f>IF(N117="sníž. přenesená",J117,0)</f>
        <v>0</v>
      </c>
      <c r="BI117" s="144">
        <f>IF(N117="nulová",J117,0)</f>
        <v>0</v>
      </c>
      <c r="BJ117" s="15" t="s">
        <v>80</v>
      </c>
      <c r="BK117" s="144">
        <f>ROUND(I117*H117,2)</f>
        <v>30400</v>
      </c>
      <c r="BL117" s="15" t="s">
        <v>122</v>
      </c>
      <c r="BM117" s="143" t="s">
        <v>566</v>
      </c>
    </row>
    <row r="118" spans="1:65" s="2" customFormat="1">
      <c r="A118" s="30"/>
      <c r="B118" s="31"/>
      <c r="C118" s="30"/>
      <c r="D118" s="145" t="s">
        <v>124</v>
      </c>
      <c r="E118" s="30"/>
      <c r="F118" s="146" t="s">
        <v>565</v>
      </c>
      <c r="G118" s="30"/>
      <c r="H118" s="30"/>
      <c r="I118" s="147"/>
      <c r="J118" s="30"/>
      <c r="K118" s="30"/>
      <c r="L118" s="31"/>
      <c r="M118" s="148"/>
      <c r="N118" s="149"/>
      <c r="O118" s="56"/>
      <c r="P118" s="56"/>
      <c r="Q118" s="56"/>
      <c r="R118" s="56"/>
      <c r="S118" s="56"/>
      <c r="T118" s="57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T118" s="15" t="s">
        <v>124</v>
      </c>
      <c r="AU118" s="15" t="s">
        <v>72</v>
      </c>
    </row>
    <row r="119" spans="1:65" s="2" customFormat="1" ht="14.45" customHeight="1">
      <c r="A119" s="30"/>
      <c r="B119" s="129"/>
      <c r="C119" s="130" t="s">
        <v>82</v>
      </c>
      <c r="D119" s="130" t="s">
        <v>116</v>
      </c>
      <c r="E119" s="131" t="s">
        <v>567</v>
      </c>
      <c r="F119" s="132" t="s">
        <v>568</v>
      </c>
      <c r="G119" s="133" t="s">
        <v>215</v>
      </c>
      <c r="H119" s="134">
        <v>520</v>
      </c>
      <c r="I119" s="135">
        <v>110</v>
      </c>
      <c r="J119" s="136">
        <f>ROUND(I119*H119,2)</f>
        <v>57200</v>
      </c>
      <c r="K119" s="137"/>
      <c r="L119" s="138"/>
      <c r="M119" s="139" t="s">
        <v>1</v>
      </c>
      <c r="N119" s="140" t="s">
        <v>37</v>
      </c>
      <c r="O119" s="56"/>
      <c r="P119" s="141">
        <f>O119*H119</f>
        <v>0</v>
      </c>
      <c r="Q119" s="141">
        <v>0</v>
      </c>
      <c r="R119" s="141">
        <f>Q119*H119</f>
        <v>0</v>
      </c>
      <c r="S119" s="141">
        <v>0</v>
      </c>
      <c r="T119" s="142">
        <f>S119*H119</f>
        <v>0</v>
      </c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R119" s="143" t="s">
        <v>120</v>
      </c>
      <c r="AT119" s="143" t="s">
        <v>116</v>
      </c>
      <c r="AU119" s="143" t="s">
        <v>72</v>
      </c>
      <c r="AY119" s="15" t="s">
        <v>121</v>
      </c>
      <c r="BE119" s="144">
        <f>IF(N119="základní",J119,0)</f>
        <v>57200</v>
      </c>
      <c r="BF119" s="144">
        <f>IF(N119="snížená",J119,0)</f>
        <v>0</v>
      </c>
      <c r="BG119" s="144">
        <f>IF(N119="zákl. přenesená",J119,0)</f>
        <v>0</v>
      </c>
      <c r="BH119" s="144">
        <f>IF(N119="sníž. přenesená",J119,0)</f>
        <v>0</v>
      </c>
      <c r="BI119" s="144">
        <f>IF(N119="nulová",J119,0)</f>
        <v>0</v>
      </c>
      <c r="BJ119" s="15" t="s">
        <v>80</v>
      </c>
      <c r="BK119" s="144">
        <f>ROUND(I119*H119,2)</f>
        <v>57200</v>
      </c>
      <c r="BL119" s="15" t="s">
        <v>122</v>
      </c>
      <c r="BM119" s="143" t="s">
        <v>569</v>
      </c>
    </row>
    <row r="120" spans="1:65" s="2" customFormat="1">
      <c r="A120" s="30"/>
      <c r="B120" s="31"/>
      <c r="C120" s="30"/>
      <c r="D120" s="145" t="s">
        <v>124</v>
      </c>
      <c r="E120" s="30"/>
      <c r="F120" s="146" t="s">
        <v>568</v>
      </c>
      <c r="G120" s="30"/>
      <c r="H120" s="30"/>
      <c r="I120" s="147"/>
      <c r="J120" s="30"/>
      <c r="K120" s="30"/>
      <c r="L120" s="31"/>
      <c r="M120" s="148"/>
      <c r="N120" s="149"/>
      <c r="O120" s="56"/>
      <c r="P120" s="56"/>
      <c r="Q120" s="56"/>
      <c r="R120" s="56"/>
      <c r="S120" s="56"/>
      <c r="T120" s="57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5" t="s">
        <v>124</v>
      </c>
      <c r="AU120" s="15" t="s">
        <v>72</v>
      </c>
    </row>
    <row r="121" spans="1:65" s="2" customFormat="1" ht="14.45" customHeight="1">
      <c r="A121" s="30"/>
      <c r="B121" s="129"/>
      <c r="C121" s="130" t="s">
        <v>135</v>
      </c>
      <c r="D121" s="130" t="s">
        <v>116</v>
      </c>
      <c r="E121" s="131" t="s">
        <v>570</v>
      </c>
      <c r="F121" s="132" t="s">
        <v>571</v>
      </c>
      <c r="G121" s="133" t="s">
        <v>167</v>
      </c>
      <c r="H121" s="134">
        <v>1600</v>
      </c>
      <c r="I121" s="135">
        <v>30.1</v>
      </c>
      <c r="J121" s="136">
        <f>ROUND(I121*H121,2)</f>
        <v>48160</v>
      </c>
      <c r="K121" s="137"/>
      <c r="L121" s="138"/>
      <c r="M121" s="139" t="s">
        <v>1</v>
      </c>
      <c r="N121" s="140" t="s">
        <v>37</v>
      </c>
      <c r="O121" s="56"/>
      <c r="P121" s="141">
        <f>O121*H121</f>
        <v>0</v>
      </c>
      <c r="Q121" s="141">
        <v>6.9999999999999994E-5</v>
      </c>
      <c r="R121" s="141">
        <f>Q121*H121</f>
        <v>0.11199999999999999</v>
      </c>
      <c r="S121" s="141">
        <v>0</v>
      </c>
      <c r="T121" s="142">
        <f>S121*H121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43" t="s">
        <v>120</v>
      </c>
      <c r="AT121" s="143" t="s">
        <v>116</v>
      </c>
      <c r="AU121" s="143" t="s">
        <v>72</v>
      </c>
      <c r="AY121" s="15" t="s">
        <v>121</v>
      </c>
      <c r="BE121" s="144">
        <f>IF(N121="základní",J121,0)</f>
        <v>48160</v>
      </c>
      <c r="BF121" s="144">
        <f>IF(N121="snížená",J121,0)</f>
        <v>0</v>
      </c>
      <c r="BG121" s="144">
        <f>IF(N121="zákl. přenesená",J121,0)</f>
        <v>0</v>
      </c>
      <c r="BH121" s="144">
        <f>IF(N121="sníž. přenesená",J121,0)</f>
        <v>0</v>
      </c>
      <c r="BI121" s="144">
        <f>IF(N121="nulová",J121,0)</f>
        <v>0</v>
      </c>
      <c r="BJ121" s="15" t="s">
        <v>80</v>
      </c>
      <c r="BK121" s="144">
        <f>ROUND(I121*H121,2)</f>
        <v>48160</v>
      </c>
      <c r="BL121" s="15" t="s">
        <v>122</v>
      </c>
      <c r="BM121" s="143" t="s">
        <v>572</v>
      </c>
    </row>
    <row r="122" spans="1:65" s="2" customFormat="1">
      <c r="A122" s="30"/>
      <c r="B122" s="31"/>
      <c r="C122" s="30"/>
      <c r="D122" s="145" t="s">
        <v>124</v>
      </c>
      <c r="E122" s="30"/>
      <c r="F122" s="146" t="s">
        <v>571</v>
      </c>
      <c r="G122" s="30"/>
      <c r="H122" s="30"/>
      <c r="I122" s="147"/>
      <c r="J122" s="30"/>
      <c r="K122" s="30"/>
      <c r="L122" s="31"/>
      <c r="M122" s="148"/>
      <c r="N122" s="149"/>
      <c r="O122" s="56"/>
      <c r="P122" s="56"/>
      <c r="Q122" s="56"/>
      <c r="R122" s="56"/>
      <c r="S122" s="56"/>
      <c r="T122" s="57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5" t="s">
        <v>124</v>
      </c>
      <c r="AU122" s="15" t="s">
        <v>72</v>
      </c>
    </row>
    <row r="123" spans="1:65" s="2" customFormat="1" ht="14.45" customHeight="1">
      <c r="A123" s="30"/>
      <c r="B123" s="129"/>
      <c r="C123" s="130" t="s">
        <v>122</v>
      </c>
      <c r="D123" s="130" t="s">
        <v>116</v>
      </c>
      <c r="E123" s="131" t="s">
        <v>573</v>
      </c>
      <c r="F123" s="132" t="s">
        <v>574</v>
      </c>
      <c r="G123" s="133" t="s">
        <v>167</v>
      </c>
      <c r="H123" s="134">
        <v>1600</v>
      </c>
      <c r="I123" s="135">
        <v>30.3</v>
      </c>
      <c r="J123" s="136">
        <f>ROUND(I123*H123,2)</f>
        <v>48480</v>
      </c>
      <c r="K123" s="137"/>
      <c r="L123" s="138"/>
      <c r="M123" s="139" t="s">
        <v>1</v>
      </c>
      <c r="N123" s="140" t="s">
        <v>37</v>
      </c>
      <c r="O123" s="56"/>
      <c r="P123" s="141">
        <f>O123*H123</f>
        <v>0</v>
      </c>
      <c r="Q123" s="141">
        <v>4.8999999999999998E-4</v>
      </c>
      <c r="R123" s="141">
        <f>Q123*H123</f>
        <v>0.78400000000000003</v>
      </c>
      <c r="S123" s="141">
        <v>0</v>
      </c>
      <c r="T123" s="142">
        <f>S123*H123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43" t="s">
        <v>120</v>
      </c>
      <c r="AT123" s="143" t="s">
        <v>116</v>
      </c>
      <c r="AU123" s="143" t="s">
        <v>72</v>
      </c>
      <c r="AY123" s="15" t="s">
        <v>121</v>
      </c>
      <c r="BE123" s="144">
        <f>IF(N123="základní",J123,0)</f>
        <v>48480</v>
      </c>
      <c r="BF123" s="144">
        <f>IF(N123="snížená",J123,0)</f>
        <v>0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15" t="s">
        <v>80</v>
      </c>
      <c r="BK123" s="144">
        <f>ROUND(I123*H123,2)</f>
        <v>48480</v>
      </c>
      <c r="BL123" s="15" t="s">
        <v>122</v>
      </c>
      <c r="BM123" s="143" t="s">
        <v>575</v>
      </c>
    </row>
    <row r="124" spans="1:65" s="2" customFormat="1">
      <c r="A124" s="30"/>
      <c r="B124" s="31"/>
      <c r="C124" s="30"/>
      <c r="D124" s="145" t="s">
        <v>124</v>
      </c>
      <c r="E124" s="30"/>
      <c r="F124" s="146" t="s">
        <v>574</v>
      </c>
      <c r="G124" s="30"/>
      <c r="H124" s="30"/>
      <c r="I124" s="147"/>
      <c r="J124" s="30"/>
      <c r="K124" s="30"/>
      <c r="L124" s="31"/>
      <c r="M124" s="148"/>
      <c r="N124" s="149"/>
      <c r="O124" s="56"/>
      <c r="P124" s="56"/>
      <c r="Q124" s="56"/>
      <c r="R124" s="56"/>
      <c r="S124" s="56"/>
      <c r="T124" s="57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T124" s="15" t="s">
        <v>124</v>
      </c>
      <c r="AU124" s="15" t="s">
        <v>72</v>
      </c>
    </row>
    <row r="125" spans="1:65" s="2" customFormat="1" ht="14.45" customHeight="1">
      <c r="A125" s="30"/>
      <c r="B125" s="129"/>
      <c r="C125" s="130" t="s">
        <v>133</v>
      </c>
      <c r="D125" s="130" t="s">
        <v>116</v>
      </c>
      <c r="E125" s="131" t="s">
        <v>576</v>
      </c>
      <c r="F125" s="132" t="s">
        <v>577</v>
      </c>
      <c r="G125" s="133" t="s">
        <v>167</v>
      </c>
      <c r="H125" s="134">
        <v>1600</v>
      </c>
      <c r="I125" s="135">
        <v>8.8000000000000007</v>
      </c>
      <c r="J125" s="136">
        <f>ROUND(I125*H125,2)</f>
        <v>14080</v>
      </c>
      <c r="K125" s="137"/>
      <c r="L125" s="138"/>
      <c r="M125" s="139" t="s">
        <v>1</v>
      </c>
      <c r="N125" s="140" t="s">
        <v>37</v>
      </c>
      <c r="O125" s="56"/>
      <c r="P125" s="141">
        <f>O125*H125</f>
        <v>0</v>
      </c>
      <c r="Q125" s="141">
        <v>1.4999999999999999E-4</v>
      </c>
      <c r="R125" s="141">
        <f>Q125*H125</f>
        <v>0.24</v>
      </c>
      <c r="S125" s="141">
        <v>0</v>
      </c>
      <c r="T125" s="142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43" t="s">
        <v>120</v>
      </c>
      <c r="AT125" s="143" t="s">
        <v>116</v>
      </c>
      <c r="AU125" s="143" t="s">
        <v>72</v>
      </c>
      <c r="AY125" s="15" t="s">
        <v>121</v>
      </c>
      <c r="BE125" s="144">
        <f>IF(N125="základní",J125,0)</f>
        <v>14080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5" t="s">
        <v>80</v>
      </c>
      <c r="BK125" s="144">
        <f>ROUND(I125*H125,2)</f>
        <v>14080</v>
      </c>
      <c r="BL125" s="15" t="s">
        <v>122</v>
      </c>
      <c r="BM125" s="143" t="s">
        <v>578</v>
      </c>
    </row>
    <row r="126" spans="1:65" s="2" customFormat="1">
      <c r="A126" s="30"/>
      <c r="B126" s="31"/>
      <c r="C126" s="30"/>
      <c r="D126" s="145" t="s">
        <v>124</v>
      </c>
      <c r="E126" s="30"/>
      <c r="F126" s="146" t="s">
        <v>577</v>
      </c>
      <c r="G126" s="30"/>
      <c r="H126" s="30"/>
      <c r="I126" s="147"/>
      <c r="J126" s="30"/>
      <c r="K126" s="30"/>
      <c r="L126" s="31"/>
      <c r="M126" s="148"/>
      <c r="N126" s="149"/>
      <c r="O126" s="56"/>
      <c r="P126" s="56"/>
      <c r="Q126" s="56"/>
      <c r="R126" s="56"/>
      <c r="S126" s="56"/>
      <c r="T126" s="57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T126" s="15" t="s">
        <v>124</v>
      </c>
      <c r="AU126" s="15" t="s">
        <v>72</v>
      </c>
    </row>
    <row r="127" spans="1:65" s="2" customFormat="1" ht="14.45" customHeight="1">
      <c r="A127" s="30"/>
      <c r="B127" s="129"/>
      <c r="C127" s="130" t="s">
        <v>154</v>
      </c>
      <c r="D127" s="130" t="s">
        <v>116</v>
      </c>
      <c r="E127" s="131" t="s">
        <v>579</v>
      </c>
      <c r="F127" s="132" t="s">
        <v>580</v>
      </c>
      <c r="G127" s="133" t="s">
        <v>167</v>
      </c>
      <c r="H127" s="134">
        <v>800</v>
      </c>
      <c r="I127" s="135">
        <v>38</v>
      </c>
      <c r="J127" s="136">
        <f>ROUND(I127*H127,2)</f>
        <v>30400</v>
      </c>
      <c r="K127" s="137"/>
      <c r="L127" s="138"/>
      <c r="M127" s="139" t="s">
        <v>1</v>
      </c>
      <c r="N127" s="140" t="s">
        <v>37</v>
      </c>
      <c r="O127" s="56"/>
      <c r="P127" s="141">
        <f>O127*H127</f>
        <v>0</v>
      </c>
      <c r="Q127" s="141">
        <v>1.8000000000000001E-4</v>
      </c>
      <c r="R127" s="141">
        <f>Q127*H127</f>
        <v>0.14400000000000002</v>
      </c>
      <c r="S127" s="141">
        <v>0</v>
      </c>
      <c r="T127" s="142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43" t="s">
        <v>120</v>
      </c>
      <c r="AT127" s="143" t="s">
        <v>116</v>
      </c>
      <c r="AU127" s="143" t="s">
        <v>72</v>
      </c>
      <c r="AY127" s="15" t="s">
        <v>121</v>
      </c>
      <c r="BE127" s="144">
        <f>IF(N127="základní",J127,0)</f>
        <v>30400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5" t="s">
        <v>80</v>
      </c>
      <c r="BK127" s="144">
        <f>ROUND(I127*H127,2)</f>
        <v>30400</v>
      </c>
      <c r="BL127" s="15" t="s">
        <v>122</v>
      </c>
      <c r="BM127" s="143" t="s">
        <v>581</v>
      </c>
    </row>
    <row r="128" spans="1:65" s="2" customFormat="1">
      <c r="A128" s="30"/>
      <c r="B128" s="31"/>
      <c r="C128" s="30"/>
      <c r="D128" s="145" t="s">
        <v>124</v>
      </c>
      <c r="E128" s="30"/>
      <c r="F128" s="146" t="s">
        <v>580</v>
      </c>
      <c r="G128" s="30"/>
      <c r="H128" s="30"/>
      <c r="I128" s="147"/>
      <c r="J128" s="30"/>
      <c r="K128" s="30"/>
      <c r="L128" s="31"/>
      <c r="M128" s="148"/>
      <c r="N128" s="149"/>
      <c r="O128" s="56"/>
      <c r="P128" s="56"/>
      <c r="Q128" s="56"/>
      <c r="R128" s="56"/>
      <c r="S128" s="56"/>
      <c r="T128" s="57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T128" s="15" t="s">
        <v>124</v>
      </c>
      <c r="AU128" s="15" t="s">
        <v>72</v>
      </c>
    </row>
    <row r="129" spans="1:65" s="2" customFormat="1" ht="14.45" customHeight="1">
      <c r="A129" s="30"/>
      <c r="B129" s="129"/>
      <c r="C129" s="130" t="s">
        <v>159</v>
      </c>
      <c r="D129" s="130" t="s">
        <v>116</v>
      </c>
      <c r="E129" s="131" t="s">
        <v>582</v>
      </c>
      <c r="F129" s="132" t="s">
        <v>583</v>
      </c>
      <c r="G129" s="133" t="s">
        <v>167</v>
      </c>
      <c r="H129" s="134">
        <v>40</v>
      </c>
      <c r="I129" s="135">
        <v>275</v>
      </c>
      <c r="J129" s="136">
        <f>ROUND(I129*H129,2)</f>
        <v>11000</v>
      </c>
      <c r="K129" s="137"/>
      <c r="L129" s="138"/>
      <c r="M129" s="139" t="s">
        <v>1</v>
      </c>
      <c r="N129" s="140" t="s">
        <v>37</v>
      </c>
      <c r="O129" s="56"/>
      <c r="P129" s="141">
        <f>O129*H129</f>
        <v>0</v>
      </c>
      <c r="Q129" s="141">
        <v>7.4200000000000004E-3</v>
      </c>
      <c r="R129" s="141">
        <f>Q129*H129</f>
        <v>0.29680000000000001</v>
      </c>
      <c r="S129" s="141">
        <v>0</v>
      </c>
      <c r="T129" s="142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43" t="s">
        <v>120</v>
      </c>
      <c r="AT129" s="143" t="s">
        <v>116</v>
      </c>
      <c r="AU129" s="143" t="s">
        <v>72</v>
      </c>
      <c r="AY129" s="15" t="s">
        <v>121</v>
      </c>
      <c r="BE129" s="144">
        <f>IF(N129="základní",J129,0)</f>
        <v>11000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5" t="s">
        <v>80</v>
      </c>
      <c r="BK129" s="144">
        <f>ROUND(I129*H129,2)</f>
        <v>11000</v>
      </c>
      <c r="BL129" s="15" t="s">
        <v>122</v>
      </c>
      <c r="BM129" s="143" t="s">
        <v>584</v>
      </c>
    </row>
    <row r="130" spans="1:65" s="2" customFormat="1">
      <c r="A130" s="30"/>
      <c r="B130" s="31"/>
      <c r="C130" s="30"/>
      <c r="D130" s="145" t="s">
        <v>124</v>
      </c>
      <c r="E130" s="30"/>
      <c r="F130" s="146" t="s">
        <v>583</v>
      </c>
      <c r="G130" s="30"/>
      <c r="H130" s="30"/>
      <c r="I130" s="147"/>
      <c r="J130" s="30"/>
      <c r="K130" s="30"/>
      <c r="L130" s="31"/>
      <c r="M130" s="148"/>
      <c r="N130" s="149"/>
      <c r="O130" s="56"/>
      <c r="P130" s="56"/>
      <c r="Q130" s="56"/>
      <c r="R130" s="56"/>
      <c r="S130" s="56"/>
      <c r="T130" s="57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5" t="s">
        <v>124</v>
      </c>
      <c r="AU130" s="15" t="s">
        <v>72</v>
      </c>
    </row>
    <row r="131" spans="1:65" s="2" customFormat="1" ht="14.45" customHeight="1">
      <c r="A131" s="30"/>
      <c r="B131" s="129"/>
      <c r="C131" s="130" t="s">
        <v>120</v>
      </c>
      <c r="D131" s="130" t="s">
        <v>116</v>
      </c>
      <c r="E131" s="131" t="s">
        <v>585</v>
      </c>
      <c r="F131" s="132" t="s">
        <v>586</v>
      </c>
      <c r="G131" s="133" t="s">
        <v>167</v>
      </c>
      <c r="H131" s="134">
        <v>160</v>
      </c>
      <c r="I131" s="135">
        <v>31.5</v>
      </c>
      <c r="J131" s="136">
        <f>ROUND(I131*H131,2)</f>
        <v>5040</v>
      </c>
      <c r="K131" s="137"/>
      <c r="L131" s="138"/>
      <c r="M131" s="139" t="s">
        <v>1</v>
      </c>
      <c r="N131" s="140" t="s">
        <v>37</v>
      </c>
      <c r="O131" s="56"/>
      <c r="P131" s="141">
        <f>O131*H131</f>
        <v>0</v>
      </c>
      <c r="Q131" s="141">
        <v>5.1999999999999995E-4</v>
      </c>
      <c r="R131" s="141">
        <f>Q131*H131</f>
        <v>8.3199999999999996E-2</v>
      </c>
      <c r="S131" s="141">
        <v>0</v>
      </c>
      <c r="T131" s="142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43" t="s">
        <v>120</v>
      </c>
      <c r="AT131" s="143" t="s">
        <v>116</v>
      </c>
      <c r="AU131" s="143" t="s">
        <v>72</v>
      </c>
      <c r="AY131" s="15" t="s">
        <v>121</v>
      </c>
      <c r="BE131" s="144">
        <f>IF(N131="základní",J131,0)</f>
        <v>5040</v>
      </c>
      <c r="BF131" s="144">
        <f>IF(N131="snížená",J131,0)</f>
        <v>0</v>
      </c>
      <c r="BG131" s="144">
        <f>IF(N131="zákl. přenesená",J131,0)</f>
        <v>0</v>
      </c>
      <c r="BH131" s="144">
        <f>IF(N131="sníž. přenesená",J131,0)</f>
        <v>0</v>
      </c>
      <c r="BI131" s="144">
        <f>IF(N131="nulová",J131,0)</f>
        <v>0</v>
      </c>
      <c r="BJ131" s="15" t="s">
        <v>80</v>
      </c>
      <c r="BK131" s="144">
        <f>ROUND(I131*H131,2)</f>
        <v>5040</v>
      </c>
      <c r="BL131" s="15" t="s">
        <v>122</v>
      </c>
      <c r="BM131" s="143" t="s">
        <v>587</v>
      </c>
    </row>
    <row r="132" spans="1:65" s="2" customFormat="1">
      <c r="A132" s="30"/>
      <c r="B132" s="31"/>
      <c r="C132" s="30"/>
      <c r="D132" s="145" t="s">
        <v>124</v>
      </c>
      <c r="E132" s="30"/>
      <c r="F132" s="146" t="s">
        <v>586</v>
      </c>
      <c r="G132" s="30"/>
      <c r="H132" s="30"/>
      <c r="I132" s="147"/>
      <c r="J132" s="30"/>
      <c r="K132" s="30"/>
      <c r="L132" s="31"/>
      <c r="M132" s="148"/>
      <c r="N132" s="149"/>
      <c r="O132" s="56"/>
      <c r="P132" s="56"/>
      <c r="Q132" s="56"/>
      <c r="R132" s="56"/>
      <c r="S132" s="56"/>
      <c r="T132" s="57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T132" s="15" t="s">
        <v>124</v>
      </c>
      <c r="AU132" s="15" t="s">
        <v>72</v>
      </c>
    </row>
    <row r="133" spans="1:65" s="2" customFormat="1" ht="24.2" customHeight="1">
      <c r="A133" s="30"/>
      <c r="B133" s="129"/>
      <c r="C133" s="130" t="s">
        <v>170</v>
      </c>
      <c r="D133" s="130" t="s">
        <v>116</v>
      </c>
      <c r="E133" s="131" t="s">
        <v>588</v>
      </c>
      <c r="F133" s="132" t="s">
        <v>589</v>
      </c>
      <c r="G133" s="133" t="s">
        <v>167</v>
      </c>
      <c r="H133" s="134">
        <v>40</v>
      </c>
      <c r="I133" s="135">
        <v>8</v>
      </c>
      <c r="J133" s="136">
        <f>ROUND(I133*H133,2)</f>
        <v>320</v>
      </c>
      <c r="K133" s="137"/>
      <c r="L133" s="138"/>
      <c r="M133" s="139" t="s">
        <v>1</v>
      </c>
      <c r="N133" s="140" t="s">
        <v>37</v>
      </c>
      <c r="O133" s="56"/>
      <c r="P133" s="141">
        <f>O133*H133</f>
        <v>0</v>
      </c>
      <c r="Q133" s="141">
        <v>9.0000000000000006E-5</v>
      </c>
      <c r="R133" s="141">
        <f>Q133*H133</f>
        <v>3.6000000000000003E-3</v>
      </c>
      <c r="S133" s="141">
        <v>0</v>
      </c>
      <c r="T133" s="142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43" t="s">
        <v>120</v>
      </c>
      <c r="AT133" s="143" t="s">
        <v>116</v>
      </c>
      <c r="AU133" s="143" t="s">
        <v>72</v>
      </c>
      <c r="AY133" s="15" t="s">
        <v>121</v>
      </c>
      <c r="BE133" s="144">
        <f>IF(N133="základní",J133,0)</f>
        <v>320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5" t="s">
        <v>80</v>
      </c>
      <c r="BK133" s="144">
        <f>ROUND(I133*H133,2)</f>
        <v>320</v>
      </c>
      <c r="BL133" s="15" t="s">
        <v>122</v>
      </c>
      <c r="BM133" s="143" t="s">
        <v>590</v>
      </c>
    </row>
    <row r="134" spans="1:65" s="2" customFormat="1">
      <c r="A134" s="30"/>
      <c r="B134" s="31"/>
      <c r="C134" s="30"/>
      <c r="D134" s="145" t="s">
        <v>124</v>
      </c>
      <c r="E134" s="30"/>
      <c r="F134" s="146" t="s">
        <v>589</v>
      </c>
      <c r="G134" s="30"/>
      <c r="H134" s="30"/>
      <c r="I134" s="147"/>
      <c r="J134" s="30"/>
      <c r="K134" s="30"/>
      <c r="L134" s="31"/>
      <c r="M134" s="148"/>
      <c r="N134" s="149"/>
      <c r="O134" s="56"/>
      <c r="P134" s="56"/>
      <c r="Q134" s="56"/>
      <c r="R134" s="56"/>
      <c r="S134" s="56"/>
      <c r="T134" s="57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T134" s="15" t="s">
        <v>124</v>
      </c>
      <c r="AU134" s="15" t="s">
        <v>72</v>
      </c>
    </row>
    <row r="135" spans="1:65" s="2" customFormat="1" ht="24.2" customHeight="1">
      <c r="A135" s="30"/>
      <c r="B135" s="129"/>
      <c r="C135" s="130" t="s">
        <v>176</v>
      </c>
      <c r="D135" s="130" t="s">
        <v>116</v>
      </c>
      <c r="E135" s="131" t="s">
        <v>591</v>
      </c>
      <c r="F135" s="132" t="s">
        <v>592</v>
      </c>
      <c r="G135" s="133" t="s">
        <v>167</v>
      </c>
      <c r="H135" s="134">
        <v>20</v>
      </c>
      <c r="I135" s="135">
        <v>2250</v>
      </c>
      <c r="J135" s="136">
        <f>ROUND(I135*H135,2)</f>
        <v>45000</v>
      </c>
      <c r="K135" s="137"/>
      <c r="L135" s="138"/>
      <c r="M135" s="139" t="s">
        <v>1</v>
      </c>
      <c r="N135" s="140" t="s">
        <v>37</v>
      </c>
      <c r="O135" s="56"/>
      <c r="P135" s="141">
        <f>O135*H135</f>
        <v>0</v>
      </c>
      <c r="Q135" s="141">
        <v>0.10299999999999999</v>
      </c>
      <c r="R135" s="141">
        <f>Q135*H135</f>
        <v>2.06</v>
      </c>
      <c r="S135" s="141">
        <v>0</v>
      </c>
      <c r="T135" s="142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43" t="s">
        <v>120</v>
      </c>
      <c r="AT135" s="143" t="s">
        <v>116</v>
      </c>
      <c r="AU135" s="143" t="s">
        <v>72</v>
      </c>
      <c r="AY135" s="15" t="s">
        <v>121</v>
      </c>
      <c r="BE135" s="144">
        <f>IF(N135="základní",J135,0)</f>
        <v>45000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5" t="s">
        <v>80</v>
      </c>
      <c r="BK135" s="144">
        <f>ROUND(I135*H135,2)</f>
        <v>45000</v>
      </c>
      <c r="BL135" s="15" t="s">
        <v>122</v>
      </c>
      <c r="BM135" s="143" t="s">
        <v>593</v>
      </c>
    </row>
    <row r="136" spans="1:65" s="2" customFormat="1">
      <c r="A136" s="30"/>
      <c r="B136" s="31"/>
      <c r="C136" s="30"/>
      <c r="D136" s="145" t="s">
        <v>124</v>
      </c>
      <c r="E136" s="30"/>
      <c r="F136" s="146" t="s">
        <v>592</v>
      </c>
      <c r="G136" s="30"/>
      <c r="H136" s="30"/>
      <c r="I136" s="147"/>
      <c r="J136" s="30"/>
      <c r="K136" s="30"/>
      <c r="L136" s="31"/>
      <c r="M136" s="148"/>
      <c r="N136" s="149"/>
      <c r="O136" s="56"/>
      <c r="P136" s="56"/>
      <c r="Q136" s="56"/>
      <c r="R136" s="56"/>
      <c r="S136" s="56"/>
      <c r="T136" s="57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T136" s="15" t="s">
        <v>124</v>
      </c>
      <c r="AU136" s="15" t="s">
        <v>72</v>
      </c>
    </row>
    <row r="137" spans="1:65" s="2" customFormat="1" ht="14.45" customHeight="1">
      <c r="A137" s="30"/>
      <c r="B137" s="129"/>
      <c r="C137" s="130" t="s">
        <v>182</v>
      </c>
      <c r="D137" s="130" t="s">
        <v>116</v>
      </c>
      <c r="E137" s="131" t="s">
        <v>594</v>
      </c>
      <c r="F137" s="132" t="s">
        <v>595</v>
      </c>
      <c r="G137" s="133" t="s">
        <v>167</v>
      </c>
      <c r="H137" s="134">
        <v>1760</v>
      </c>
      <c r="I137" s="135">
        <v>9.5</v>
      </c>
      <c r="J137" s="136">
        <f>ROUND(I137*H137,2)</f>
        <v>16720</v>
      </c>
      <c r="K137" s="137"/>
      <c r="L137" s="138"/>
      <c r="M137" s="139" t="s">
        <v>1</v>
      </c>
      <c r="N137" s="140" t="s">
        <v>37</v>
      </c>
      <c r="O137" s="56"/>
      <c r="P137" s="141">
        <f>O137*H137</f>
        <v>0</v>
      </c>
      <c r="Q137" s="141">
        <v>9.0000000000000006E-5</v>
      </c>
      <c r="R137" s="141">
        <f>Q137*H137</f>
        <v>0.15840000000000001</v>
      </c>
      <c r="S137" s="141">
        <v>0</v>
      </c>
      <c r="T137" s="142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43" t="s">
        <v>120</v>
      </c>
      <c r="AT137" s="143" t="s">
        <v>116</v>
      </c>
      <c r="AU137" s="143" t="s">
        <v>72</v>
      </c>
      <c r="AY137" s="15" t="s">
        <v>121</v>
      </c>
      <c r="BE137" s="144">
        <f>IF(N137="základní",J137,0)</f>
        <v>16720</v>
      </c>
      <c r="BF137" s="144">
        <f>IF(N137="snížená",J137,0)</f>
        <v>0</v>
      </c>
      <c r="BG137" s="144">
        <f>IF(N137="zákl. přenesená",J137,0)</f>
        <v>0</v>
      </c>
      <c r="BH137" s="144">
        <f>IF(N137="sníž. přenesená",J137,0)</f>
        <v>0</v>
      </c>
      <c r="BI137" s="144">
        <f>IF(N137="nulová",J137,0)</f>
        <v>0</v>
      </c>
      <c r="BJ137" s="15" t="s">
        <v>80</v>
      </c>
      <c r="BK137" s="144">
        <f>ROUND(I137*H137,2)</f>
        <v>16720</v>
      </c>
      <c r="BL137" s="15" t="s">
        <v>122</v>
      </c>
      <c r="BM137" s="143" t="s">
        <v>596</v>
      </c>
    </row>
    <row r="138" spans="1:65" s="2" customFormat="1">
      <c r="A138" s="30"/>
      <c r="B138" s="31"/>
      <c r="C138" s="30"/>
      <c r="D138" s="145" t="s">
        <v>124</v>
      </c>
      <c r="E138" s="30"/>
      <c r="F138" s="146" t="s">
        <v>595</v>
      </c>
      <c r="G138" s="30"/>
      <c r="H138" s="30"/>
      <c r="I138" s="147"/>
      <c r="J138" s="30"/>
      <c r="K138" s="30"/>
      <c r="L138" s="31"/>
      <c r="M138" s="181"/>
      <c r="N138" s="182"/>
      <c r="O138" s="183"/>
      <c r="P138" s="183"/>
      <c r="Q138" s="183"/>
      <c r="R138" s="183"/>
      <c r="S138" s="183"/>
      <c r="T138" s="184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T138" s="15" t="s">
        <v>124</v>
      </c>
      <c r="AU138" s="15" t="s">
        <v>72</v>
      </c>
    </row>
    <row r="139" spans="1:65" s="2" customFormat="1" ht="6.95" customHeight="1">
      <c r="A139" s="30"/>
      <c r="B139" s="45"/>
      <c r="C139" s="46"/>
      <c r="D139" s="46"/>
      <c r="E139" s="46"/>
      <c r="F139" s="46"/>
      <c r="G139" s="46"/>
      <c r="H139" s="46"/>
      <c r="I139" s="46"/>
      <c r="J139" s="46"/>
      <c r="K139" s="46"/>
      <c r="L139" s="31"/>
      <c r="M139" s="30"/>
      <c r="O139" s="30"/>
      <c r="P139" s="30"/>
      <c r="Q139" s="30"/>
      <c r="R139" s="30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</row>
  </sheetData>
  <autoFilter ref="C115:K138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SO 01 - železniční svršek</vt:lpstr>
      <vt:lpstr>SO 03 - Nástupiště</vt:lpstr>
      <vt:lpstr>SO 05 - VON</vt:lpstr>
      <vt:lpstr>SO 06 - Materiál dodávaný SŽ</vt:lpstr>
      <vt:lpstr>'Rekapitulace stavby'!Názvy_tisku</vt:lpstr>
      <vt:lpstr>'SO 01 - železniční svršek'!Názvy_tisku</vt:lpstr>
      <vt:lpstr>'SO 03 - Nástupiště'!Názvy_tisku</vt:lpstr>
      <vt:lpstr>'SO 05 - VON'!Názvy_tisku</vt:lpstr>
      <vt:lpstr>'SO 06 - Materiál dodávaný SŽ'!Názvy_tisku</vt:lpstr>
      <vt:lpstr>'Rekapitulace stavby'!Oblast_tisku</vt:lpstr>
      <vt:lpstr>'SO 01 - železniční svršek'!Oblast_tisku</vt:lpstr>
      <vt:lpstr>'SO 03 - Nástupiště'!Oblast_tisku</vt:lpstr>
      <vt:lpstr>'SO 05 - VON'!Oblast_tisku</vt:lpstr>
      <vt:lpstr>'SO 06 - Materiál dodávaný SŽ'!Oblast_tisku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Oulehla Zdeněk, Ing., ml.</dc:creator>
  <cp:lastModifiedBy>Duda Vlastimil, Ing.</cp:lastModifiedBy>
  <dcterms:created xsi:type="dcterms:W3CDTF">2020-08-24T12:09:34Z</dcterms:created>
  <dcterms:modified xsi:type="dcterms:W3CDTF">2020-08-28T11:09:00Z</dcterms:modified>
</cp:coreProperties>
</file>