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71-01-01" sheetId="2" r:id="rId2"/>
    <sheet name="PS 72-01-01" sheetId="3" r:id="rId3"/>
    <sheet name="PS 73-01-01" sheetId="4" r:id="rId4"/>
    <sheet name="PS 71-02-23" sheetId="5" r:id="rId5"/>
    <sheet name="PS 71-02-25" sheetId="6" r:id="rId6"/>
    <sheet name="PS 72-02-22" sheetId="7" r:id="rId7"/>
    <sheet name="PS 73-02-23" sheetId="8" r:id="rId8"/>
    <sheet name="PS 73-02-25" sheetId="9" r:id="rId9"/>
    <sheet name="SO 71-10-01" sheetId="10" r:id="rId10"/>
    <sheet name="SO 71-11-01" sheetId="11" r:id="rId11"/>
    <sheet name="SO 72-10-01" sheetId="12" r:id="rId12"/>
    <sheet name="SO 72-11-01" sheetId="13" r:id="rId13"/>
    <sheet name="SO 73-10-01" sheetId="14" r:id="rId14"/>
    <sheet name="SO 73-11-01" sheetId="15" r:id="rId15"/>
    <sheet name="SO 71-50-04" sheetId="16" r:id="rId16"/>
    <sheet name="SO 71-14-01" sheetId="17" r:id="rId17"/>
    <sheet name="SO 71-14-01.1" sheetId="18" r:id="rId18"/>
    <sheet name="SO 71-14-02" sheetId="19" r:id="rId19"/>
    <sheet name="SO 71-14-02.1" sheetId="20" r:id="rId20"/>
    <sheet name="SO 72-14-01" sheetId="21" r:id="rId21"/>
    <sheet name="SO 72-14-01.1" sheetId="22" r:id="rId22"/>
    <sheet name="SO 73-14-01" sheetId="23" r:id="rId23"/>
    <sheet name="SO 73-14-01.1" sheetId="24" r:id="rId24"/>
    <sheet name="SO 73-14-02" sheetId="25" r:id="rId25"/>
    <sheet name="SO 73-14-02.1" sheetId="26" r:id="rId26"/>
    <sheet name="SO 71-20-04" sheetId="27" r:id="rId27"/>
    <sheet name="SO 71-26-02" sheetId="28" r:id="rId28"/>
    <sheet name="SO 73-20-03" sheetId="29" r:id="rId29"/>
    <sheet name="SO 73-20-12" sheetId="30" r:id="rId30"/>
    <sheet name="SO 73-70-01" sheetId="31" r:id="rId31"/>
    <sheet name="SO 71-41-01" sheetId="32" r:id="rId32"/>
    <sheet name="SO 71-41-02" sheetId="33" r:id="rId33"/>
    <sheet name="SO 72-41-01" sheetId="34" r:id="rId34"/>
    <sheet name="SO 73-41-01" sheetId="35" r:id="rId35"/>
    <sheet name="SO 73-41-02" sheetId="36" r:id="rId36"/>
    <sheet name="SO 71-60-01" sheetId="37" r:id="rId37"/>
    <sheet name="SO 72-60-01" sheetId="38" r:id="rId38"/>
    <sheet name="SO 73-60-01" sheetId="39" r:id="rId39"/>
    <sheet name="SO 73-60-03" sheetId="40" r:id="rId40"/>
    <sheet name="SO 71-62-03" sheetId="41" r:id="rId41"/>
    <sheet name="SO 71-62-08" sheetId="42" r:id="rId42"/>
    <sheet name="SO 72-62-02" sheetId="43" r:id="rId43"/>
    <sheet name="SO 73-62-04" sheetId="44" r:id="rId44"/>
    <sheet name="SO 73-62-11" sheetId="45" r:id="rId45"/>
    <sheet name="SO 73-62-13" sheetId="46" r:id="rId46"/>
    <sheet name="SO 98-98-00" sheetId="47" r:id="rId47"/>
  </sheets>
  <definedNames/>
  <calcPr/>
  <webPublishing/>
</workbook>
</file>

<file path=xl/sharedStrings.xml><?xml version="1.0" encoding="utf-8"?>
<sst xmlns="http://schemas.openxmlformats.org/spreadsheetml/2006/main" count="13123" uniqueCount="2040">
  <si>
    <t>Aspe</t>
  </si>
  <si>
    <t>Rekapitulace ceny</t>
  </si>
  <si>
    <t>5213710002</t>
  </si>
  <si>
    <t>Modernizace trati Sudoměřice-Votice, V=200</t>
  </si>
  <si>
    <t>IV</t>
  </si>
  <si>
    <t/>
  </si>
  <si>
    <t>Celková cena bez DPH:</t>
  </si>
  <si>
    <t>Celková cena s DPH:</t>
  </si>
  <si>
    <t>Objekt</t>
  </si>
  <si>
    <t>Popis</t>
  </si>
  <si>
    <t>Cena bez DPH</t>
  </si>
  <si>
    <t>DPH</t>
  </si>
  <si>
    <t>Cena s DPH</t>
  </si>
  <si>
    <t>Počet neoceněných položek</t>
  </si>
  <si>
    <t>D.1</t>
  </si>
  <si>
    <t>ŽELEZNIČNÍ ZABEZPEČOVACÍ ZAŘÍZENÍ</t>
  </si>
  <si>
    <t xml:space="preserve">  PS 71-01-01</t>
  </si>
  <si>
    <t>Sudoměřice - Červený Újezd, traťové zab. zař.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</si>
  <si>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</si>
  <si>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</si>
  <si>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</si>
  <si>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</si>
  <si>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</si>
  <si>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</si>
  <si>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</si>
  <si>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</si>
  <si>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</si>
  <si>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</si>
  <si>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</si>
  <si>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</si>
  <si>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</si>
  <si>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</si>
  <si>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</si>
  <si>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</si>
  <si>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</si>
  <si>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</si>
  <si>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</si>
  <si>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</si>
  <si>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</si>
  <si>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</si>
  <si>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</si>
  <si>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</si>
  <si>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</si>
  <si>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</si>
  <si>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</si>
  <si>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71-01-01</t>
  </si>
  <si>
    <t>SD</t>
  </si>
  <si>
    <t>M22</t>
  </si>
  <si>
    <t>Zabezpečovací zařízení</t>
  </si>
  <si>
    <t>P</t>
  </si>
  <si>
    <t>15</t>
  </si>
  <si>
    <t>75A161</t>
  </si>
  <si>
    <t>Kabel metalický se stíněním přes 12 párů - dodávka</t>
  </si>
  <si>
    <t>KMPÁR</t>
  </si>
  <si>
    <t>nabídka zhotovitele</t>
  </si>
  <si>
    <t>PP</t>
  </si>
  <si>
    <t>VV</t>
  </si>
  <si>
    <t>viz Tabulka kabelů</t>
  </si>
  <si>
    <t>TS</t>
  </si>
  <si>
    <t>1. Položka obsahuje:  
 – dodání kabelů podle typu od výrobců včetně mimostaveništní dopravy  
2. Položka neobsahuje:  
 X  
3. Způsob měření:  
Měří se n-násobky páru vodičů na kilometr.</t>
  </si>
  <si>
    <t>19</t>
  </si>
  <si>
    <t>75A247</t>
  </si>
  <si>
    <t>Zatažení a spojkování kabelů se stíněním přes 12 párů - montáž</t>
  </si>
  <si>
    <t>1. Položka obsahuje:  
 – uložení kabelu zatažením,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 veškeré potřebné mechanizmy, jejich obsluhu a pořízení všech potřebných materiálů, přesun hmot  
2. Položka neobsahuje:  
 X  
3. Způsob měření:  
Měří se n-násobky páru vodičů na kilometr.</t>
  </si>
  <si>
    <t xml:space="preserve">  PS 72-01-01</t>
  </si>
  <si>
    <t>ŽST Červený Újezd, staniční zab. zař.</t>
  </si>
  <si>
    <t>PS 72-01-01</t>
  </si>
  <si>
    <t>M22A</t>
  </si>
  <si>
    <t>1</t>
  </si>
  <si>
    <t>132201</t>
  </si>
  <si>
    <t>Hloubení rýh tř. těžitelnosti II.</t>
  </si>
  <si>
    <t>M3</t>
  </si>
  <si>
    <t>viz Tabulka kabelových tras</t>
  </si>
  <si>
    <t>1. Položka obsahuje:  
 – kompletní provedení hloubené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</si>
  <si>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174123</t>
  </si>
  <si>
    <t>Zásypy ze zemin propustných se zhutněním z vyzískaného materiálu</t>
  </si>
  <si>
    <t>1. Položka obsahuje:  
 – kompletní provedení zemní konstrukce  
 – přezkoušení kvality upraveného materiálu  
 – naložení upraveného materiálu na dopravní prostředek a jeho dovoz na místo uložení včetně případných překládek a meziskladování  
 – úprava ukládaného materiálu vlhčením, tříděním, promícháním nebo vysoušením, příp. jiné úpravy za účelem zlepšení jeho mechanických vlastností  
 – výměna částí zemní konstrukce znehodnocené klimatickými vlivy  
 – ošetření a udržování úložiště po celou dobu práce v něm vč. klimatických opatření a jeho ochrana proti vodě  
 – spouštění a nošení materiálu  
 – ukládání po vrstvách a po jiných nutných částech (figurách) vč. dosypávek a zhutnění na požadovanou míru zhutněn, a to i ručního a výplně jam a prohlubní v podloží  
 – úprava, očištění a ochrana, případně zhutnění podloží a svahů, svahování, hutnění a uzavírání povrchů svahů  
 – zřízení lavic na svazích a zásyp rýh  
 – ztížení v okolí vedení, konstrukcí a objektů a jejich dočasné zajištění  
 – ztížení provádění vč. hutnění ve ztížených podmínkách a stísněných prostorech  
 – ztížené ukládání sypaniny pod vodu  
 – odvedení nebo obvedení vody v okolí úložiště a v úložišti  
 – veškeré pomocné konstrukce umožňující provedení zemní konstrukce (příjezdy, sjezdy, nájezdy, lešení, podpěrné konstrukce, přemostění, zpevněné plochy, zakrytí ap.)  
2. Položka neobsahuje:  
 X  
3. Způsob měření:  
Měří se metr krychlový zemní konstrukce ve finálním stavu, tj. zpravidla po zhutnění.</t>
  </si>
  <si>
    <t>5</t>
  </si>
  <si>
    <t>702212</t>
  </si>
  <si>
    <t>Kabelová chránička zemní DN přes 100 do 200 mm</t>
  </si>
  <si>
    <t>M</t>
  </si>
  <si>
    <t>1. Položka obsahuje:  
 – přípravu podkladu pro osazení  
2. Položka neobsahuje:  
 X  
3. Způsob měření:  
Měří se metr délkový.</t>
  </si>
  <si>
    <t>6</t>
  </si>
  <si>
    <t>702312</t>
  </si>
  <si>
    <t>Zakrytí kabelů výstražnou fólií šířky přes 20 do 40 cm</t>
  </si>
  <si>
    <t>81</t>
  </si>
  <si>
    <t>75C811</t>
  </si>
  <si>
    <t>Stykový transformátor DT 075 - dodávka</t>
  </si>
  <si>
    <t>KUS</t>
  </si>
  <si>
    <t>viz Schéma izolace kolejiště</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</si>
  <si>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</si>
  <si>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82</t>
  </si>
  <si>
    <t>75C847</t>
  </si>
  <si>
    <t>Stykový transformátor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</si>
  <si>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</si>
  <si>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 xml:space="preserve">  PS 73-01-01</t>
  </si>
  <si>
    <t>Červený Újezd - Votice, traťové zab. zař.</t>
  </si>
  <si>
    <t>PS 73-01-01</t>
  </si>
  <si>
    <t>702111</t>
  </si>
  <si>
    <t>Kabelový žlab zemní včetně krytu světlé šířky do 120 mm</t>
  </si>
  <si>
    <t>9</t>
  </si>
  <si>
    <t>709400</t>
  </si>
  <si>
    <t>Zatažení lanka do chráničky nebo žlabu</t>
  </si>
  <si>
    <t>1. Položka obsahuje:  
 – odvinutí, napojení a zatažení lana do kanálku nebo tvárnicové trasy  
 – pomocné mechanismy  
2. Položka neobsahuje:  
 X  
3. Způsob měření:  
Měří se metr délkový.</t>
  </si>
  <si>
    <t>53</t>
  </si>
  <si>
    <t>54</t>
  </si>
  <si>
    <t>73</t>
  </si>
  <si>
    <t>141114</t>
  </si>
  <si>
    <t>Protlačování potrubí metodou neřízenou, potrubí ocelové DN do 200 mm, třída vrtatelnosti IV</t>
  </si>
  <si>
    <t>OTSKP_ŽS_2013</t>
  </si>
  <si>
    <t>1. Položka obsahuje:  
 – startovací zařízení, vodicí bloky, dodávku protlačovaného potrubí, pomocné práce  
2. Položka neobsahuje:  
 – startovací a cílovou jámu  
3. Způsob měření:  
Měří se metr délkový osy protlačovaného potrubí zeminou.</t>
  </si>
  <si>
    <t>D.2</t>
  </si>
  <si>
    <t>ŽELEZNIČNÍ SDĚLOVACÍ ZAŘÍZENÍ</t>
  </si>
  <si>
    <t xml:space="preserve">  PS 71-02-23</t>
  </si>
  <si>
    <t>Zast.Mezno, kamerový systém</t>
  </si>
  <si>
    <t>PS 71-02-23</t>
  </si>
  <si>
    <t>01</t>
  </si>
  <si>
    <t>ZEMNÍ PRÁCE</t>
  </si>
  <si>
    <t>702112</t>
  </si>
  <si>
    <t>KABELOVÝ ŽLAB ZEMNÍ VČETNĚ KRYTU SVĚTLÉ ŠÍŘKY PŘES 120 DO 250 MM</t>
  </si>
  <si>
    <t>2: 115; viz textová a výkresová část projektové dokumentace</t>
  </si>
  <si>
    <t>4</t>
  </si>
  <si>
    <t>ZAKRYTÍ KABELŮ VÝSTRAŽNOU FÓLIÍ ŠÍŘKY PŘES 20 DO 40 CM</t>
  </si>
  <si>
    <t>4: 115; viz textová a výkresová část projektové dokumentace</t>
  </si>
  <si>
    <t>131738</t>
  </si>
  <si>
    <t>HLOUBENÍ JAM ZAPAŽ I NEPAŽ TŘ. I, ODVOZ DO 20KM</t>
  </si>
  <si>
    <t>OTSKP_2020</t>
  </si>
  <si>
    <t>3: 3; viz textová a výkresová část projektové dokumentace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</si>
  <si>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</si>
  <si>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t>
  </si>
  <si>
    <t>702902</t>
  </si>
  <si>
    <t>ZASYPÁNÍ KABELOVÉHO ŽLABU VRSTVOU Z PŘESÁTÉHO PÍSKU SVĚTLÉ ŠÍŘKY PŘES 120 DO 250 MM</t>
  </si>
  <si>
    <t>6: 115; viz textová a výkresová část projektové dokumentace</t>
  </si>
  <si>
    <t>1. Položka obsahuje:  
 – veškeré zemní práce včetně dodání zásypového materiálu  
2. Položka neobsahuje:  
 X  
3. Způsob měření:  
Měří se metr délkový.</t>
  </si>
  <si>
    <t>8</t>
  </si>
  <si>
    <t>17421</t>
  </si>
  <si>
    <t>ZÁSYP JAM A RÝH ZEMINOU BEZ ZHUTNĚNÍ</t>
  </si>
  <si>
    <t>7: 50; viz textová a výkresová část projektové dokumentace</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</si>
  <si>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</si>
  <si>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10</t>
  </si>
  <si>
    <t>701ADCR</t>
  </si>
  <si>
    <t>Geodetické zaměření trasy</t>
  </si>
  <si>
    <t>KM</t>
  </si>
  <si>
    <t>9: 0,115; viz textová a výkresová část projektové dokumentace</t>
  </si>
  <si>
    <t>1. Položka obsahuje:  
 – naložení vybouraného materiálu na dopravní prostředek  
2. Položka neobsahuje:  
 – odvoz vybouraného materiálu  
 – poplatky za likvidaci odpadů, nacení se položkami ze ssd 0  
3. Způsob měření:  
Měří se metr krychlový bourané konstrukce.</t>
  </si>
  <si>
    <t>02</t>
  </si>
  <si>
    <t>DODÁVKY - NOSNÝ MATERIÁL + MONTÁŽE</t>
  </si>
  <si>
    <t>36</t>
  </si>
  <si>
    <t>75I911</t>
  </si>
  <si>
    <t>Optotrubka HDPE průměru do 40 mm</t>
  </si>
  <si>
    <t>35: 130; viz textová a výkresová část projektové dokumentace</t>
  </si>
  <si>
    <t>1. Položka obsahuje:  
 – dodávku specifikované kabelizace včetně potřebného drobného montážního materiálu  
 – dopravu a skladování  
2. Položka neobsahuje:  
 X  
3. Způsob měření:  
Dodávka specifikované kabelizace se měří v délce udané v metrech.</t>
  </si>
  <si>
    <t>37</t>
  </si>
  <si>
    <t>75I914</t>
  </si>
  <si>
    <t>Optotrubka HDPE - uložení</t>
  </si>
  <si>
    <t>36: 115; viz textová a výkresová část projektové dokumentace</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</si>
  <si>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</si>
  <si>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44</t>
  </si>
  <si>
    <t>75I962</t>
  </si>
  <si>
    <t>Optotrubka - kalibrace</t>
  </si>
  <si>
    <t>43: 130; viz textová a výkresová část projektové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</si>
  <si>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</si>
  <si>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49</t>
  </si>
  <si>
    <t>75I811</t>
  </si>
  <si>
    <t>Kabel optický singlemode do 12 vláken</t>
  </si>
  <si>
    <t>KMVLÁKNO</t>
  </si>
  <si>
    <t>48: 1,2; viz textová a výkresová část projektové dokumentace</t>
  </si>
  <si>
    <t>1. Položka obsahuje:  
 – dodávku specifikované kabelizace včetně potřebného drobného montážního materiálu  
 – dopravu a skladování  
2. Položka neobsahuje:  
 X  
3. Způsob měření:  
Dodávka specifikované kabelizace se měří v délce udané v kmvláknech.</t>
  </si>
  <si>
    <t>742G11</t>
  </si>
  <si>
    <t>KABEL NN DVOU- A TŘÍŽÍLOVÝ CU S PLASTOVOU IZOLACÍ DO 2,5 MM2</t>
  </si>
  <si>
    <t>53: 160; viz textová a výkresová část projektové dokumentace</t>
  </si>
  <si>
    <t>1. Položka obsahuje:  
 – manipulace a uložení kabelu (do země, chráničky, kanálu, na rošty, na TV a pod.)  
2. Položka neobsahuje:  
 – příchytky, spojky, koncovky, chráničky apod.  
3. Způsob měření:  
Měří se metr délkový.</t>
  </si>
  <si>
    <t>56</t>
  </si>
  <si>
    <t>75H141</t>
  </si>
  <si>
    <t>Stožár (sloup) ocelový do 10 m</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</si>
  <si>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</si>
  <si>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57</t>
  </si>
  <si>
    <t>75H14X</t>
  </si>
  <si>
    <t>Stožár (sloup) ocelový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</si>
  <si>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</si>
  <si>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58</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</si>
  <si>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</si>
  <si>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</si>
  <si>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</si>
  <si>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59</t>
  </si>
  <si>
    <t>75IG11</t>
  </si>
  <si>
    <t>Tyč uzemňovací - dodávka</t>
  </si>
  <si>
    <t>30: 2; viz textová a výkresová část projektové dokumentace</t>
  </si>
  <si>
    <t>1. Položka obsahuje:  
 – dodávku specifikovaného bloku/zařízení včetně potřebného drobného montážního materiálu  
 – dopravu a skladování  
2. Položka neobsahuje:  
 X  
3. Způsob měření:  
Udává se počet kusů kompletní konstrukce nebo práce.</t>
  </si>
  <si>
    <t>60</t>
  </si>
  <si>
    <t>75IG1X</t>
  </si>
  <si>
    <t>Tyč uzemňovací - montáž</t>
  </si>
  <si>
    <t>31: 2; viz textová a výkresová část projektové dokumentace</t>
  </si>
  <si>
    <t>61</t>
  </si>
  <si>
    <t>75IG21</t>
  </si>
  <si>
    <t>Svorka rozpojovací zkušební - dodávka</t>
  </si>
  <si>
    <t>32: 2; viz textová a výkresová část projektové dokumentace</t>
  </si>
  <si>
    <t>62</t>
  </si>
  <si>
    <t>75IG2X</t>
  </si>
  <si>
    <t>Svorka rozpojovací zkušební - montáž</t>
  </si>
  <si>
    <t>33: 2; viz textová a výkresová část projektové dokumentace</t>
  </si>
  <si>
    <t>63</t>
  </si>
  <si>
    <t>741C01</t>
  </si>
  <si>
    <t>Ekvipotenciální přípojnice</t>
  </si>
  <si>
    <t>34: 1; viz textová a výkresová část projektové dokumentace</t>
  </si>
  <si>
    <t>1. Položka obsahuje:  
 – veškeré práce a materiál obsažený v názvu položky  
2. Položka neobsahuje:  
 X  
3. Způsob měření:  
Udává se počet kusů kompletní konstrukce nebo práce.</t>
  </si>
  <si>
    <t>64</t>
  </si>
  <si>
    <t>75IG61</t>
  </si>
  <si>
    <t>Vedení uzemňovací v zemi z FeZn drátu do 120 mm2 - dodávka</t>
  </si>
  <si>
    <t>35: 30; viz textová a výkresová část projektové dokumentace</t>
  </si>
  <si>
    <t>65</t>
  </si>
  <si>
    <t>75IG6X</t>
  </si>
  <si>
    <t>Vedení uzemňovací v zemi z FeZn drátu do 120 mm2 - montáž</t>
  </si>
  <si>
    <t>36: 30; viz textová a výkresová část projektové dokumentace</t>
  </si>
  <si>
    <t xml:space="preserve">  PS 71-02-25</t>
  </si>
  <si>
    <t>Zast.Střezimíř, kamerový systém</t>
  </si>
  <si>
    <t>PS 71-02-25</t>
  </si>
  <si>
    <t>2: 185; viz textová a výkresová část projektové dokumentace</t>
  </si>
  <si>
    <t>4: 185; viz textová a výkresová část projektové dokumentace</t>
  </si>
  <si>
    <t>6: 185; viz textová a výkresová část projektové dokumentace</t>
  </si>
  <si>
    <t>7: 70; viz textová a výkresová část projektové dokumentace</t>
  </si>
  <si>
    <t>9: 0,2; viz textová a výkresová část projektové dokumentace</t>
  </si>
  <si>
    <t>35: 220; viz textová a výkresová část projektové dokumentace</t>
  </si>
  <si>
    <t>36: 205; viz textová a výkresová část projektové dokumentace</t>
  </si>
  <si>
    <t>43: 185; viz textová a výkresová část projektové dokumentace</t>
  </si>
  <si>
    <t>48: 1,84; viz textová a výkresová část projektové dokumentace</t>
  </si>
  <si>
    <t xml:space="preserve">  PS 72-02-22</t>
  </si>
  <si>
    <t>Zast. Červený Újezd zastávka, kamerový systém</t>
  </si>
  <si>
    <t>PS 72-02-22</t>
  </si>
  <si>
    <t>2: 75; viz textová a výkresová část projektové dokumentace</t>
  </si>
  <si>
    <t>4: 75; viz textová a výkresová část projektové dokumentace</t>
  </si>
  <si>
    <t>6: 75; viz textová a výkresová část projektové dokumentace</t>
  </si>
  <si>
    <t>7: 38; viz textová a výkresová část projektové dokumentace</t>
  </si>
  <si>
    <t>9: 0,09; viz textová a výkresová část projektové dokumentace</t>
  </si>
  <si>
    <t>35: 100; viz textová a výkresová část projektové dokumentace</t>
  </si>
  <si>
    <t>36: 85; viz textová a výkresová část projektové dokumentace</t>
  </si>
  <si>
    <t>43: 100; viz textová a výkresová část projektové dokumentace</t>
  </si>
  <si>
    <t>45</t>
  </si>
  <si>
    <t>75IB11</t>
  </si>
  <si>
    <t>Mikrotrubička do 10/8 mm - dodávka</t>
  </si>
  <si>
    <t>44: 250; viz textová a výkresová část projektové dokumentace</t>
  </si>
  <si>
    <t>46</t>
  </si>
  <si>
    <t>75IB14</t>
  </si>
  <si>
    <t>Mikrotrubička do 10/8 mm - zafouknutí</t>
  </si>
  <si>
    <t>45: 250; viz textová a výkresová část projektové dokumentace</t>
  </si>
  <si>
    <t>48: 1,12; viz textová a výkresová část projektové dokumentace</t>
  </si>
  <si>
    <t>50</t>
  </si>
  <si>
    <t>75I816</t>
  </si>
  <si>
    <t>Kabel optický singlemode - zafouknutí</t>
  </si>
  <si>
    <t>49: 250; viz textová a výkresová část projektové dokumentace</t>
  </si>
  <si>
    <t>53: 140; viz textová a výkresová část projektové dokumentace</t>
  </si>
  <si>
    <t xml:space="preserve">  PS 73-02-23</t>
  </si>
  <si>
    <t>Zast.Ješetice, kamerový systém</t>
  </si>
  <si>
    <t>PS 73-02-23</t>
  </si>
  <si>
    <t>2: 220; viz textová a výkresová část projektové dokumentace</t>
  </si>
  <si>
    <t>4: 220; viz textová a výkresová část projektové dokumentace</t>
  </si>
  <si>
    <t>132738</t>
  </si>
  <si>
    <t>HLOUBENÍ RÝH ŠÍŘ DO 2M PAŽ I NEPAŽ TŘ. I, ODVOZ DO 20KM</t>
  </si>
  <si>
    <t>5: 70; viz textová a výkresová část projektové dokumentace</t>
  </si>
  <si>
    <t>6: 220; viz textová a výkresová část projektové dokumentace</t>
  </si>
  <si>
    <t>7: 63; viz textová a výkresová část projektové dokumentace</t>
  </si>
  <si>
    <t>9: 0,22; viz textová a výkresová část projektové dokumentace</t>
  </si>
  <si>
    <t>53: 370; viz textová a výkresová část projektové dokumentace</t>
  </si>
  <si>
    <t xml:space="preserve">  PS 73-02-25</t>
  </si>
  <si>
    <t>Zast.Heřmaničky, kamerový systém</t>
  </si>
  <si>
    <t>PS 73-02-25</t>
  </si>
  <si>
    <t>2: 140; viz textová a výkresová část projektové dokumentace</t>
  </si>
  <si>
    <t>4: 140; viz textová a výkresová část projektové dokumentace</t>
  </si>
  <si>
    <t>5: 62; viz textová a výkresová část projektové dokumentace</t>
  </si>
  <si>
    <t>6: 140; viz textová a výkresová část projektové dokumentace</t>
  </si>
  <si>
    <t>7: 56; viz textová a výkresová část projektové dokumentace</t>
  </si>
  <si>
    <t>9: 0,14; viz textová a výkresová část projektové dokumentace</t>
  </si>
  <si>
    <t>35: 170; viz textová a výkresová část projektové dokumentace</t>
  </si>
  <si>
    <t>36: 155; viz textová a výkresová část projektové dokumentace</t>
  </si>
  <si>
    <t>43: 170; viz textová a výkresová část projektové dokumentace</t>
  </si>
  <si>
    <t>44: 380; viz textová a výkresová část projektové dokumentace</t>
  </si>
  <si>
    <t>45: 380; viz textová a výkresová část projektové dokumentace</t>
  </si>
  <si>
    <t>48: 1,64; viz textová a výkresová část projektové dokumentace</t>
  </si>
  <si>
    <t>49: 380; viz textová a výkresová část projektové dokumentace</t>
  </si>
  <si>
    <t>53: 250; viz textová a výkresová část projektové dokumentace</t>
  </si>
  <si>
    <t>E.1.1</t>
  </si>
  <si>
    <t>ŽELEZNIČNÍ SPODEK A SVRŠEK</t>
  </si>
  <si>
    <t xml:space="preserve">  SO 71-10-01</t>
  </si>
  <si>
    <t>Sudoměřice - Červený Újezd, železniční svršek</t>
  </si>
  <si>
    <t>SO 71-10-01</t>
  </si>
  <si>
    <t>Komunikace</t>
  </si>
  <si>
    <t>504</t>
  </si>
  <si>
    <t>513550</t>
  </si>
  <si>
    <t>KOLEJOVÉ LOŽE - DOPLNĚNÍ Z KAMENIVA HRUBÉHO DRCENÉHO (ŠTĚRK)</t>
  </si>
  <si>
    <t>[bez vazby na CS]</t>
  </si>
  <si>
    <t>0</t>
  </si>
  <si>
    <t>1. Položka obsahuje:  
 – dodávku, dopravu a uložení kameniva předepsané specifikace a frakce v požadované míře zhutnění  
2. Položka neobsahuje:  
 X  
3. Způsob měření:  
Měří se objem kolejového lože v projektovaném profilu.</t>
  </si>
  <si>
    <t>505</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</si>
  <si>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</si>
  <si>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</si>
  <si>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</si>
  <si>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52</t>
  </si>
  <si>
    <t>Zřízení drážního svršku:</t>
  </si>
  <si>
    <t>545112R201s</t>
  </si>
  <si>
    <t>SVAR KOLEJNIC (STEJNÉHO TVARU) 60 E2, R 65 SPOJITĚ</t>
  </si>
  <si>
    <t>1: 384; dle VK/31, bezstykovka, vykázány pouze svary á 75 m  
4: -94; odpočet jednotlivých, bez LIS  
5: 2; navýšení při v200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</si>
  <si>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</si>
  <si>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12</t>
  </si>
  <si>
    <t>549111</t>
  </si>
  <si>
    <t>BROUŠENÍ KOLEJE A VÝHYBEK</t>
  </si>
  <si>
    <t>1: 13741,0; dle VK/19  
2: 2; navýšení při v200</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</si>
  <si>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</si>
  <si>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28</t>
  </si>
  <si>
    <t>52A721</t>
  </si>
  <si>
    <t>KOLEJ 49 E1 REGENEROVANÁ, ROZD. "U", STYKOVANÁ, PR. DŘ. UŽITÝ, UP. TUHÉ</t>
  </si>
  <si>
    <t>1: 14,4; dle VK/18  
2: MZ v Heřmaničkách, z místa stavby prům. 12 km  
3: srovnatelně pro bezstykovou  
4: 9,7; navýšení při v200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</si>
  <si>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na rychlost určenou projektem nebo jiným zadáním  
 – konečnou výškovou a směrovou úpravu koleje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3. Způsob měření:  
Měří se délka koleje ve smyslu ČSN 73 6360, tj. v ose koleje.</t>
  </si>
  <si>
    <t>501</t>
  </si>
  <si>
    <t>527352</t>
  </si>
  <si>
    <t>KOLEJ 60 E2 DLOUHÉ PASY TEPELNĚ OPRACOVANÉ, ROZD. "U", BEZSTYKOVÁ, PR. BET. BEZPODKLADNICOVÝ, UP. PRUŽNÉ</t>
  </si>
  <si>
    <t>R 201</t>
  </si>
  <si>
    <t>1: 2400; dle VK/47, nová položka při v200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</si>
  <si>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na rychlost určenou projektem nebo jiným zadáním  
 – konečnou výškovou a směrovou úpravu koleje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3. Způsob měření:  
Měří se délka koleje ve smyslu ČSN 73 6360, tj. v ose koleje.</t>
  </si>
  <si>
    <t>502</t>
  </si>
  <si>
    <t>544311R201psc</t>
  </si>
  <si>
    <t>IZOLOVANÝ STYK LEPENÝ STANDARDNÍ DÉLKY (3,4-8,0 M), TEPELNĚ OPRACOVANÝ, TVARU 60 E2 z kolejnic R350HT</t>
  </si>
  <si>
    <t>1 4*2; dle VK/48, nová položka při v200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</si>
  <si>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nacení se položkami sd 965  
 – řezání koleje  
 – případnou úpravu pražců  
 – zavaření LISu do bezstykové koleje, nacení se položkami sd 545 pro svary jednotlivé  
3. Způsob měření:  
Udává se počet kusů izolovaného styku libovolné délky v každém kolejnicovém pasu. V běžné koleji jsou tyto IS zpravidla v párech.</t>
  </si>
  <si>
    <t>503</t>
  </si>
  <si>
    <t>545111R201psc</t>
  </si>
  <si>
    <t>SVAR KOLEJNIC (STEJNÉHO TVARU) 60 E2, R350HT</t>
  </si>
  <si>
    <t>1: 44; dle VK/, bezstykovka, vykázány pouze svary á 120 m  
2: 16; jednotlivých, LIS 60 E2 R350HT  
3: 60; navýšení při v200</t>
  </si>
  <si>
    <t>92</t>
  </si>
  <si>
    <t>Doplňující konstrukce a práce na železnici:</t>
  </si>
  <si>
    <t>43</t>
  </si>
  <si>
    <t>925110R201cmj</t>
  </si>
  <si>
    <t>DRÁŽNÍ STEZKY Z DRTI TL. PŘES 50 MM</t>
  </si>
  <si>
    <t>1: 397,4; dle VK/12  
2: 64,0; dle VK/44  
3: +63,4, navýšení VK/12 při v200</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</si>
  <si>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objem v m3 určený z projektovaných nebo zaměřených příčných řezů a vzdálenosti mezi těmito řezy.</t>
  </si>
  <si>
    <t xml:space="preserve">  SO 71-11-01</t>
  </si>
  <si>
    <t>Sudoměřice - Červený Újezd, železniční spodek</t>
  </si>
  <si>
    <t>SO 71-11-01</t>
  </si>
  <si>
    <t>Zemní práce:</t>
  </si>
  <si>
    <t>12373A</t>
  </si>
  <si>
    <t>ODKOP PRO SPOD STAVBU SILNIC A ŽELEZNIC TŘ. I - BEZ DOPRAVY</t>
  </si>
  <si>
    <t>1: 6114,2; dle VK/1, navýšení při v200  
2: 2295,800*0,6; 60% dle VK/2, navýšení při v200</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</si>
  <si>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</si>
  <si>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</si>
  <si>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</si>
  <si>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M3KM</t>
  </si>
  <si>
    <t>1: (6114,2+0,6*2295,8-36,0)*8,4; dle VK/1+2+7, max. rozvozná vzdálenost 8,4 km, navýšení při v200  
2: ( 159,3+20,6  )*8,4; , navýšení při v200 pro šachty, rýhy dle pč.14+17</t>
  </si>
  <si>
    <t>Položka zahrnuje samostatnou dopravu zeminy. Množství se určí jako součin kubatutry [m3] a požadované vzdálenosti [km].</t>
  </si>
  <si>
    <t>12841A</t>
  </si>
  <si>
    <t>DOLAMOVÁNÍ ODKOPÁVEK TŘ. II - BEZ DOPRAVY</t>
  </si>
  <si>
    <t>1: 1106,9; dle VK/5, navýšení při v200</t>
  </si>
  <si>
    <t>- dolamování označuje těžení výkopu bez použití trhavin.  
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</si>
  <si>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12383B</t>
  </si>
  <si>
    <t>ODKOP PRO SPOD STAVBU SILNIC A ŽELEZNIC TŘ. II - DOPRAVA</t>
  </si>
  <si>
    <t>1: (0,4*2295,8-2173,3+1106,9)*8,4; dle VK/2 40% + VK/3+VK/5, max. rozvozná vzdálenost 8,4 km, navýšení při v200  
2: 1106,9*8,4;navýšení při v200, dtto,  pro dolamování pč.7  
3: 7,0*8,4;navýšení při v200, dtto, pro šachty tř. II pč. 18</t>
  </si>
  <si>
    <t>12891A</t>
  </si>
  <si>
    <t>DOLAMOVÁNÍ ODKOPÁVEK TŘ. III - BEZ DOPRAVY</t>
  </si>
  <si>
    <t>1: 2582,7; dle VK/6, navýšení při v200</t>
  </si>
  <si>
    <t>11</t>
  </si>
  <si>
    <t>12393B</t>
  </si>
  <si>
    <t>ODKOP PRO SPOD STAVBU SILNIC A ŽELEZNIC TŘ. III - DOPRAVA</t>
  </si>
  <si>
    <t>1: (-3260,0+2582,7)*3,2; dle VK/4+6, max rozvozná vzdálenost 3,2 km, ponížení při v200  
2: 2582,7*3,2; navýšení při v200, dtto, pro dolamování tř. III dle pč.10  
3: (0,5+25,6)*3,2; navýšení při v200, dtto, pro rýchy a šachty tř. III pč 16+19</t>
  </si>
  <si>
    <t>14</t>
  </si>
  <si>
    <t>13273A</t>
  </si>
  <si>
    <t>HLOUBENÍ RÝH ŠÍŘ DO 2M PAŽ I NEPAŽ TŘ. I - BEZ DOPRAVY</t>
  </si>
  <si>
    <t>1: 56,3+0+0+103,0+0; dle VK/65+80+81+99+139, navýšení při v200</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</si>
  <si>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</si>
  <si>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16</t>
  </si>
  <si>
    <t>13293A</t>
  </si>
  <si>
    <t>HLOUBENÍ RÝH ŠÍŘ DO 2M PAŽ I NEPAŽ TŘ. III - BEZ DOPRAVY</t>
  </si>
  <si>
    <t>1: 0+0+0,5; dle VK/66+83+100, navýšení při v200</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</si>
  <si>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</si>
  <si>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t>
  </si>
  <si>
    <t>13373A</t>
  </si>
  <si>
    <t>HLOUBENÍ ŠACHET ZAPAŽ I NEPAŽ TŘ. I - BEZ DOPRAVY</t>
  </si>
  <si>
    <t>1: 24,6-4; dle VK/35+152, navýšení při v200</t>
  </si>
  <si>
    <t>18</t>
  </si>
  <si>
    <t>13383A</t>
  </si>
  <si>
    <t>HLOUBENÍ ŠACHET ZAPAŽ I NEPAŽ TŘ. II - BEZ DOPRAVY</t>
  </si>
  <si>
    <t>1: 7,0; dle VK/36, navýšení při v200</t>
  </si>
  <si>
    <t>13393A</t>
  </si>
  <si>
    <t>HLOUBENÍ ŠACHET ZAPAŽ I NEPAŽ TŘ. III - BEZ DOPRAVY</t>
  </si>
  <si>
    <t>1: 25,6; dle VK/37, navýšení při v200</t>
  </si>
  <si>
    <t>26</t>
  </si>
  <si>
    <t>17250</t>
  </si>
  <si>
    <t>ZŘÍZENÍ TĚSNĚNÍ ZE ZEMIN NEPROPUSTNÝCH</t>
  </si>
  <si>
    <t>1: 2,9; dle VK/61, navýšení při v200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</si>
  <si>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</si>
  <si>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t>
  </si>
  <si>
    <t>17411</t>
  </si>
  <si>
    <t>ZÁSYP JAM A RÝH ZEMINOU SE ZHUTNĚNÍM</t>
  </si>
  <si>
    <t>1: 0+0; dle VK/130+149, použit výkopek,, navýšení při v200  
2: 36,4-18,6; dle VK/69+84, použit výkopek, navýšení při v200  
3: -8,8; dle VK/153, z hromady vedle, ponížení při v200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</si>
  <si>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</si>
  <si>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31</t>
  </si>
  <si>
    <t>18110</t>
  </si>
  <si>
    <t>ÚPRAVA PLÁNĚ SE ZHUTNĚNÍM V HORNINĚ TŘ. I</t>
  </si>
  <si>
    <t>M2</t>
  </si>
  <si>
    <t>1: 2245,0; dle VK/17, navýšení při v200</t>
  </si>
  <si>
    <t>položka zahrnuje úpravu pláně včetně vyrovnání výškových rozdílů. Míru zhutnění určuje projekt.</t>
  </si>
  <si>
    <t>Příprava území:</t>
  </si>
  <si>
    <t>33</t>
  </si>
  <si>
    <t>121101</t>
  </si>
  <si>
    <t>SEJMUTÍ ORNICE NEBO LESNÍ PŮDY S ODVOZEM DO 1KM</t>
  </si>
  <si>
    <t>1: 105,9; dle VK/19, ornice, navýšení při v200  
2: 18,2; dle VK/20, biologická vrstva, navýšení při v200  
3: -2; dle VK/21, biologická vrstva ve svahu nad 1:5, ponížení při v200</t>
  </si>
  <si>
    <t>položka zahrnuje sejmutí ornice bez ohledu na tloušťku vrstvy a její vodorovnou dopravu  
nezahrnuje uložení na trvalou skládku</t>
  </si>
  <si>
    <t>Vegetační ochrana:</t>
  </si>
  <si>
    <t>39</t>
  </si>
  <si>
    <t>18245</t>
  </si>
  <si>
    <t>ZALOŽENÍ TRÁVNÍKU ZATRAVŇOVACÍ TEXTILIÍ (ROHOŽÍ)</t>
  </si>
  <si>
    <t>1: 195,7; dle VK/24, biodegradační rohož s travním semenem, navýšení při v200</t>
  </si>
  <si>
    <t>Zahrnuje dodání a položení předepsané zatravňovací textilie bez ohledu na sklon terénu, zalévání, první pokosení</t>
  </si>
  <si>
    <t>40</t>
  </si>
  <si>
    <t>18247</t>
  </si>
  <si>
    <t>OŠETŘOVÁNÍ TRÁVNÍKU</t>
  </si>
  <si>
    <t>Zahrnuje pokosení se shrabáním, naložení shrabků na dopravní prostředek, s odvozem a se složením, to vše bez ohledu na sklon terénu</t>
  </si>
  <si>
    <t>41</t>
  </si>
  <si>
    <t>18600</t>
  </si>
  <si>
    <t>ZALÉVÁNÍ VODOU</t>
  </si>
  <si>
    <t>2: 195,7*3*0,005; dle položky 18247, včetně rohoží a vyztužených zemin, trojí zalití plochy v množství min. 5l/m2, navýšení při v200</t>
  </si>
  <si>
    <t>položka zahrnuje veškerý materiál, výrobky a polotovary, včetně mimostaveništní a vnitrostaveništní dopravy (rovněž přesuny), včetně naložení a složení, případně s uložením</t>
  </si>
  <si>
    <t>20</t>
  </si>
  <si>
    <t>Základy:</t>
  </si>
  <si>
    <t>212637</t>
  </si>
  <si>
    <t>TRATIVODY KOMPL Z TRUB Z PLAST HM DN DO 150MM, RÝHA TŘ III</t>
  </si>
  <si>
    <t>1: -(12,1+31,6+37,6+36,9+8,9); dle VK/58 a přílohy 4  
2: (120+121+100+88); dtto, navýšení při v200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</si>
  <si>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případně vložení separační nebo drenážní vložky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</si>
  <si>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48</t>
  </si>
  <si>
    <t>289920R</t>
  </si>
  <si>
    <t>TROJROZMĚRNÁ PROTIEROZNÍ PLASTOVÁ GEOROHOŽ</t>
  </si>
  <si>
    <t>1: 2; dle VK/27, trojrozměrná plastová georohož, navýšení při v200</t>
  </si>
  <si>
    <t>Položka zpevnění stavů protierozními rohožemi zahrnuje úpravu, očištění a ochranu podkladu, odvoz a uložení odpadního materiálu na skládku, dodávku hlavního a pomocného materiálu, přichycení k podkladu, případně zatížení, úpravy spojů a zajištění okrajů, úpravy pro odvodnění, nutné přesahy. Popisy prací zahrnují veškerý materiál, výrobky a polotovary, včetně mimostaveništní a vnitrostaveništní dopravy(rovněž přesuny), včetně naložení a složení,případně s uložením.Popisy prací zahrnují veškerý materiál, výrobky a polotovary, včetně mimostaveništní a vnitrostaveništní dopravy.</t>
  </si>
  <si>
    <t>201</t>
  </si>
  <si>
    <t>21197</t>
  </si>
  <si>
    <t>OPLÁŠTĚNÍ ODVODŇOVACÍCH ŽEBER Z GEOTEXTILIE</t>
  </si>
  <si>
    <t>1: 8829,2; dle VK/63, navýšení při v200  
2: 1494,8; dle VK/170</t>
  </si>
  <si>
    <t>položka zahrnuje dodávku předepsané geotextilie, mimostaveništní a vnitrostaveništní dopravu a její uložení včetně potřebných přesahů (nezapočítávají se do výměry)</t>
  </si>
  <si>
    <t>301</t>
  </si>
  <si>
    <t>212645R</t>
  </si>
  <si>
    <t>TRATIVODY KOMPL Z TRUB Z PLAST HM DN DO 200MM, RÝHA TŘ I</t>
  </si>
  <si>
    <t>R</t>
  </si>
  <si>
    <t>1: 2785,8; dle VK/220, navýšení při v200, nová položka  
2: -200; odpočet dle tab. 4 a 2 pro rýhu tř. III, navýšení při v200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</si>
  <si>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</si>
  <si>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302</t>
  </si>
  <si>
    <t>212647R</t>
  </si>
  <si>
    <t>TRATIVODY KOMPL Z TRUB Z PLAST HM DN DO 200MM, RÝHA TŘ III</t>
  </si>
  <si>
    <t>1: 200;  dle tab. 4 a 2 pro rýhu tř. III, navýšení při v200</t>
  </si>
  <si>
    <t>303</t>
  </si>
  <si>
    <t>212655R</t>
  </si>
  <si>
    <t>TRATIVODY KOMPL Z TRUB Z PLAST HM DN DO 300MM, RÝHA TŘ I</t>
  </si>
  <si>
    <t>1: 457,1; dle VK/221, navýšení při v200</t>
  </si>
  <si>
    <t>Vrty:</t>
  </si>
  <si>
    <t>314</t>
  </si>
  <si>
    <t>264128R</t>
  </si>
  <si>
    <t>VRTY PRO PILOTY TŘ. I D DO 600MM</t>
  </si>
  <si>
    <t>OTSKP 2020</t>
  </si>
  <si>
    <t>1: 5495; dle VK/231 a přílohy 10- D328, navýšení při v200- nová položka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</si>
  <si>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</si>
  <si>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Zvláštní zakládání:</t>
  </si>
  <si>
    <t>51</t>
  </si>
  <si>
    <t>28711</t>
  </si>
  <si>
    <t>JEHLY V PODZEMÍ D DO 25MM DÉLKY DO 3M</t>
  </si>
  <si>
    <t>1: 660; dle VK/28, zarážené pomocné trny tvaru L délky 1,15 m, D 8 mm, na upevnění rohoží, navýšení při v200  
2: srovnatelná položka i pro zarážení na povrchu</t>
  </si>
  <si>
    <t>Zahrnuje kompletní dodávku a osazení jehly délky do 3,00m prům. do 25mm včetně příslušenství;  
- tyč z betonářské oceli;  
- opatření tyče na jednom konci hrotem;  
- zaražení tyče do horniny nebo zeminy v podzemí;  
- potřebnou mechanizaci a pomocné konstrukce.</t>
  </si>
  <si>
    <t>315</t>
  </si>
  <si>
    <t>22452R</t>
  </si>
  <si>
    <t>PILOTY Z KAMENIVA DRCENÉHO</t>
  </si>
  <si>
    <t>1: 1553,7; dle VK/231, navýšení při v200- nová položka  
2: včetně VK/232, ale předchozí výměra je na hotové konstrukci- po zavibrování</t>
  </si>
  <si>
    <t>položka zahrnuje zahrnuje dodávku kameniva předepsané frakce, včetně mimostaveništní a vnitrostaveništní dopravy, výplň piloty se zhutněním  
není-li v zadávací dokumentaci uvedeno jinak, jedná se o nakupovaný materiál  
nezahrnuje vrty</t>
  </si>
  <si>
    <t>Vodorovné konstrukce:</t>
  </si>
  <si>
    <t>451311</t>
  </si>
  <si>
    <t>PODKL A VÝPLŇ VRSTVY Z PROST BET DO B12,5</t>
  </si>
  <si>
    <t>1: 18,6; dle VK/198, výplň výkopu příkopových žlabů betonem, navýšení při v200  
2: 107,659; dle VK/219, navýšení při v200- nový VK</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</si>
  <si>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</si>
  <si>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451312</t>
  </si>
  <si>
    <t>PODKLADNÍ A VÝPLŇOVÉ VRSTVY Z PROSTÉHO BETONU C12/15</t>
  </si>
  <si>
    <t>1: -  
2: -  
3: 0,5; dle VK/117</t>
  </si>
  <si>
    <t>55</t>
  </si>
  <si>
    <t>451314</t>
  </si>
  <si>
    <t>PODKLADNÍ A VÝPLŇOVÉ VRSTVY Z PROSTÉHO BETONU C25/30</t>
  </si>
  <si>
    <t>1: 52,5; dle VK/126, XF3, XA2, úprava akumulačních prostor, navýšení při v200</t>
  </si>
  <si>
    <t>45152</t>
  </si>
  <si>
    <t>PODKLADNÍ A VÝPLŇOVÉ VRSTVY Z KAMENIVA DRCENÉHO</t>
  </si>
  <si>
    <t>1: -  
2: -  
3: 4,1; dle VK/225, navýšení při v200- nový VK</t>
  </si>
  <si>
    <t>Položka zahrnuje veškerý materiál, výrobky a polotovary, včetně mimostaveništní a vnitrostaveništní dopravy (rovněž přesuny), včetně naložení a složení, případně s uložením.</t>
  </si>
  <si>
    <t>465512</t>
  </si>
  <si>
    <t>DLAŽBY Z LOMOVÉHO KAMENE NA MC</t>
  </si>
  <si>
    <t>1: 3,1*0,20; dle VK/101, převod z m2 na m3, navýšení při v200</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</si>
  <si>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</si>
  <si>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466921</t>
  </si>
  <si>
    <t>DLAŽBY VEGETAČNÍ Z BETONOVÝCH DLAŽDIC NA SUCHO</t>
  </si>
  <si>
    <t>1: 171*(0,6*0,4); dle VK/119, převod z ks na m2, navýšení při v200</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</si>
  <si>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</si>
  <si>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467385</t>
  </si>
  <si>
    <t>STUPNĚ A PRAHY VOD KORYT ZE ŽELBET DO C30/37 (B37) VČET VÝZT</t>
  </si>
  <si>
    <t>2: 0,3; dle VK/110, XC4, XF3, XA2, zaústění příkopů do UC žlabů, navýšení při v200  
3: 9,5; dle VK/109  
4: včetně VK/111</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</si>
  <si>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</si>
  <si>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312</t>
  </si>
  <si>
    <t>451366R</t>
  </si>
  <si>
    <t>VÝZTUŽ PODKL VRSTEV Z KARI-SÍTÍ</t>
  </si>
  <si>
    <t>T</t>
  </si>
  <si>
    <t>1: 14,8; dle VK/226, navýšení při v200- nová položka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</si>
  <si>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</si>
  <si>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Komunikace:</t>
  </si>
  <si>
    <t>501201R</t>
  </si>
  <si>
    <t>ZŘÍZENÍ KONSTRUKČNÍ VRSTVY TĚLESA ŽELEZNIČNÍHO SPODKU Z DRCENÉHO KAMENIVA NOVÉ FR. 0/125</t>
  </si>
  <si>
    <t>1: -1152,0; dle VK/34, nakupovaný materiál fr. 0/125, ponížení při v200  
2: 2728,6; dle VK/59, pomocně pro přesyp trativodů na úroveň pláně žel. spodku kamenivem fr. 8/16 nebo 16/32, navýšení při v200  
3: 9860,6; dle VK/208, navýšení při v200- nový VK  
4: -(1183,8+251,3+402,2); dle VK/55+56+57,odpočet materiálu, který je jako výplň součástí trativodů pol. 212x  
5: 1347; dle VK/229, frakce 16/64, navýšení při v200- nový VK</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</si>
  <si>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</si>
  <si>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66</t>
  </si>
  <si>
    <t>501410</t>
  </si>
  <si>
    <t>ZŘÍZENÍ KONSTRUKČNÍ VRSTVY TĚLESA ŽELEZNIČNÍHO SPODKU ZE ZEMINY ZLEPŠENÉ (STABILIZOVANÉ) CEMENTEM</t>
  </si>
  <si>
    <t>1: 371*0,60; dle VK/33, převod z m2 na m3, navýšení při v200  
2: 1300,98*(0,6-0,5); dle VK/33 původní výměry pro rozdíl tl.  
3: 7194,7; dle VK/209, navýšení při v200- nový VK</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</si>
  <si>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</si>
  <si>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70</t>
  </si>
  <si>
    <t>572123</t>
  </si>
  <si>
    <t>INFILTRAČNÍ POSTŘIK Z EMULZE DO 1,0KG/M2</t>
  </si>
  <si>
    <t>1: 21593,8; dle VK/213, navýšení při v200- nový VK</t>
  </si>
  <si>
    <t>- dodání všech předepsaných materiálů pro postřiky v předepsaném množství  
- provedení dle předepsaného technologického předpisu  
- zřízení vrstvy bez rozlišení šířky, pokládání vrstvy po etapách  
- úpravu napojení, ukončení</t>
  </si>
  <si>
    <t>304</t>
  </si>
  <si>
    <t>501101R</t>
  </si>
  <si>
    <t>ZŘÍZENÍ KONSTRUKČNÍ VRSTVY TĚLESA ŽELEZNIČNÍHO SPODKU ZE ŠTĚRKODRTI NOVÉ FR. 0/63</t>
  </si>
  <si>
    <t>1: 14799,8; dle VK/207, navýšení při v200- nová položka  
2: 552,4; dle VK/216, dtto   
3: 673,5; dle VK/228, navýšení při v200- nové VK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</si>
  <si>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</si>
  <si>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305</t>
  </si>
  <si>
    <t>501420R</t>
  </si>
  <si>
    <t>ZŘÍZENÍ KONSTRUKČNÍ VRSTVY TĚLESA ŽELEZNIČNÍHO SPODKU ZE ZEMINY ZLEPŠENÉ (STABILIZOVANÉ) VÁPNEM</t>
  </si>
  <si>
    <t>1: 19235,4*0,4; dle VK/210, navýšení při v200- nová položka</t>
  </si>
  <si>
    <t>306</t>
  </si>
  <si>
    <t>501600R</t>
  </si>
  <si>
    <t>ZŘÍZENÍ KONSTRUKČNÍ VRSTVY TĚLESA ŽELEZNIČNÍHO SPODKU Z ASFALTOVÉHO BETONU</t>
  </si>
  <si>
    <t>1: 2299*2*0,075; dle VK/211, přepočet na m3 při tl. 2* 75 mm, navýšení při v200- nová položka  
2: 19294,8*2*0,06; dle VK/212, dtto</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</si>
  <si>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</si>
  <si>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307</t>
  </si>
  <si>
    <t>572214R</t>
  </si>
  <si>
    <t>SPOJOVACÍ POSTŘIK Z MODIFIK EMULZE DO 0,5KG/M2</t>
  </si>
  <si>
    <t>1: 21593,8; dle VK/214, navýšení při v200- nová položka</t>
  </si>
  <si>
    <t>308</t>
  </si>
  <si>
    <t>56361R</t>
  </si>
  <si>
    <t>VOZOVKOVÉ VRSTVY Z RECYKLOVANÉHO MATERIÁLU TL DO 50MM</t>
  </si>
  <si>
    <t>1: 1183,9/0,05; dle VK/215, přepočet na tl. 0,05 m, navýšení při v200- nová položka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</si>
  <si>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</si>
  <si>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309</t>
  </si>
  <si>
    <t>56960R</t>
  </si>
  <si>
    <t>ZPEVNĚNÍ KRAJNIC Z RECYKLOVANÉHO MATERIÁLU</t>
  </si>
  <si>
    <t>1: 128,4; dle VK/217, navýšení při v200- nová položka</t>
  </si>
  <si>
    <t>313</t>
  </si>
  <si>
    <t>502942R</t>
  </si>
  <si>
    <t>ZŘÍZENÍ KONSTRUKČNÍ VRSTVY TĚLESA ŽELEZNIČNÍHO SPODKU Z GEOMŘÍŽKY</t>
  </si>
  <si>
    <t>1: 4490; dle VK/230, navýšení při v200- nová položka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</si>
  <si>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</si>
  <si>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80</t>
  </si>
  <si>
    <t>Trubní vedení:</t>
  </si>
  <si>
    <t>79</t>
  </si>
  <si>
    <t>87434</t>
  </si>
  <si>
    <t>POTRUBÍ Z TRUB PLASTOVÝCH ODPADNÍCH DN DO 200MM</t>
  </si>
  <si>
    <t>1: 64,9; dle VK/67, svodné potrubí, navýšení při v200  
2: 8,5; dle VK/114 srovnatelně</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</si>
  <si>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</si>
  <si>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</si>
  <si>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</si>
  <si>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 0,4; dle VK/68, svodné potrubí, svařované, navýšení při v200</t>
  </si>
  <si>
    <t>87</t>
  </si>
  <si>
    <t>895810R201nc</t>
  </si>
  <si>
    <t>DRENÁŽNÍ ŠACHTICE Z PLAST DÍLCŮ ŠN 40</t>
  </si>
  <si>
    <t>1: 9; dle VK/42, navýšení při v200  
2: 10+73; dle VK/40+41, navýšení při v200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</si>
  <si>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</si>
  <si>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88</t>
  </si>
  <si>
    <t>89536</t>
  </si>
  <si>
    <t>DRENÁŽNÍ VÝUSŤ Z PROST BETONU</t>
  </si>
  <si>
    <t>1: 9; dle přílohy 9, beton C 30/37, XC4, XF3, XA2, navýšení při v200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</si>
  <si>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</si>
  <si>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91</t>
  </si>
  <si>
    <t>899524</t>
  </si>
  <si>
    <t>OBETONOVÁNÍ POTRUBÍ Z PROSTÉHO BETONU DO C25/30 (B30)</t>
  </si>
  <si>
    <t>1: 13,6; dle VK/71, XF3, XA2, svodné potrubí, navýšení při v200  
2: 40,5; dle VK/222, navýšení při v200- nový VK  
3: 1,1; dle VK/175</t>
  </si>
  <si>
    <t>310</t>
  </si>
  <si>
    <t>899522R</t>
  </si>
  <si>
    <t>OBETONOVÁNÍ POTRUBÍ Z PROSTÉHO BETONU DO C12/15 (B15)</t>
  </si>
  <si>
    <t>1: 57; dle VK/62, navýšení při v200</t>
  </si>
  <si>
    <t>311</t>
  </si>
  <si>
    <t>87427R</t>
  </si>
  <si>
    <t>POTRUBÍ Z TRUB PLASTOVÝCH ODPADNÍCH DN DO 100MM</t>
  </si>
  <si>
    <t>1: 0,6; dle VK/115 srovnatelně</t>
  </si>
  <si>
    <t>90</t>
  </si>
  <si>
    <t>Ostatní konstrukce a práce:</t>
  </si>
  <si>
    <t>95</t>
  </si>
  <si>
    <t>919113</t>
  </si>
  <si>
    <t>ŘEZÁNÍ ASFALTOVÉHO KRYTU VOZOVEK TL DO 150MM</t>
  </si>
  <si>
    <t>1: 1925; dle VK/218, navýšení při v200- nový VK</t>
  </si>
  <si>
    <t>položka zahrnuje řezání vozovkové vrstvy v předepsané tloušťce, včetně spotřeby vody</t>
  </si>
  <si>
    <t>96</t>
  </si>
  <si>
    <t>931313</t>
  </si>
  <si>
    <t>TĚSNĚNÍ DILATAČ SPAR ASF ZÁLIVKOU PRŮŘ DO 300MM2</t>
  </si>
  <si>
    <t>1: 1925; dle VK/218, navýšení při v200- nový VK  
2: 296,3; dle VK/224, navýšení při v200- nový VK  
3: 2400; dle VK/227, navýšení při v200- nový VK</t>
  </si>
  <si>
    <t>položka zahrnuje dodávku a osazení předepsaného materiálu, očištění ploch spáry před úpravou, očištění okolí spáry po úpravě  
nezahrnuje těsnící profil</t>
  </si>
  <si>
    <t>98</t>
  </si>
  <si>
    <t>935232</t>
  </si>
  <si>
    <t>PŘÍKOPOVÉ ŽLABY Z BETON TVÁRNIC ŠÍŘ DO 1200MM DO BETONU TL 100MM</t>
  </si>
  <si>
    <t>1: (267+0)*0,30; dle VK/72+103, TZZ 3, převod z ks na m, navýšení při v200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</si>
  <si>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</si>
  <si>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103</t>
  </si>
  <si>
    <t>93530</t>
  </si>
  <si>
    <t>ŽLABY A RIGOLY MONOLITICKÉ BETONOVÉ</t>
  </si>
  <si>
    <t>1: -  
2: 0,235; dle VK/97, C 30/37, XC4, XF3, XA2  
3: VČETNĚ VÝZTUŽE!! (VK/98+201+202)</t>
  </si>
  <si>
    <t>položka zahrnuje:  
- dodání a uložení betonové směsi předepsané kvality do předepsaného tvaru  
- provedení spar (smršťovacích, vkládaných, řezaných)  
- postřiky povrchu (proti odpařování, ochranné)</t>
  </si>
  <si>
    <t xml:space="preserve">  SO 72-10-01</t>
  </si>
  <si>
    <t>ŽST Červený Újezd, železniční svršek</t>
  </si>
  <si>
    <t>SO 72-10-01</t>
  </si>
  <si>
    <t>542322</t>
  </si>
  <si>
    <t>NÁSLEDNÁ ÚPRAVA SMĚROVÉHO A VÝŠKOVÉHO USPOŘÁDÁNÍ VÝHYBKOVÉ KONSTRUKCE - PRAŽCE BETONOVÉ</t>
  </si>
  <si>
    <t>521263R</t>
  </si>
  <si>
    <t>60 E2 DLOUHÝ PÁS, "U", BEZSTYKOVÁ, PR. BET. VÝHYBKOVÝ KRÁTKÝ, UP. PRUŽNÉ</t>
  </si>
  <si>
    <t>R 201 MN</t>
  </si>
  <si>
    <t>1: 48,0; dle VK/5, kolej č. 1  
2: 52,8; dle VK/12, kolej č. 2  
3: 4,2; dle VK/18, kolej č. 3  
4: 8,4; dle VK/29, kolej č. 4  
5: 28,204; dle VK/40, kolejové spojky  
6: DZ/MZ předpokládána v žst. Sudoměřice, z místa stavby 9 km</t>
  </si>
  <si>
    <t>Zřízení koleje tvaru UIC 60 pomocí dlouhých kolejnicových pasů .Montáž kolejových polí ze součástí železničního svršku uvedených typů pro normální rozchod kolejí (1435 mm) na montážní základně za pomocí inventárních kolejnic s jejich dopravou do místa zřízení koleje, zřízení koleje pomocí kolejových polí za použití vhodného kladecího prostředku, sespojkování kolejových polí bez jejich svaření, směrová a výšková úprava koleje na rychlost určenou projektem nebo jiným zadáním, následná výměna inventárních kolejnic dlouhými kolejnicovými pasy pomocí vhodného zařízení, konečná výšková a směrová úprava koleje do předepsané polohy projektem nebo jiným zadáním. Položka zahrnuje i příplatky za ztížené podmínky vyskytující se při zřízení koleje (např. za překážky na straně koleje, práci v tunelu). Položka zahrnuje náklady na dodávku kolejnic železničního svršku uvedeného typu, včetně upevňovadel a drobného kolejiva, včetně daného typu pražců.</t>
  </si>
  <si>
    <t>521283R</t>
  </si>
  <si>
    <t>60 E2 DLOUHÝ PÁS, "U", BEZSTYKOVÁ, PR. BET. VÝHYBKOVÝ DLOUHÝ, UP. PRUŽNÉ</t>
  </si>
  <si>
    <t>1: 28,964; dle VK/6, kolej č. 1  
2: 28,964; dle VK/13, kolej č. 2  
3: 9,66; dle VK/19, kolej č. 3  
4: 9,66; dle VK/30, kolej č. 4  
5: 38,608; dle VK/41, kolejové spojky  
6: DZ/MZ předpokládána v žst. Sudoměřice, z místa stavby 9 km</t>
  </si>
  <si>
    <t>525263R</t>
  </si>
  <si>
    <t>49 E1 DLOUHÝ PÁS, "U", BEZSTYKOVÁ, PR. BET. VÝHYBKOVÝ KRÁTKÝ, UP. PRUŽNÉ</t>
  </si>
  <si>
    <t>1: 8,37; dle VK/20, kolej č. 3  
2: 3,004; dle VK/36, kolej č. 5  
3: DZ/MZ předpokládána v žst. Sudoměřice, z místa stavby 9 km</t>
  </si>
  <si>
    <t>Zřízení koleje ze součástí železničního svršku tvaru S 49 pomocí kolejových polí.Montáž kolejových polí ze součástí železničního svršku uvedených typů pro normální rozchod kolejí (1435 mm) na montážní základně s jejich dopravou do místa zřízení koleje, zřízení koleje z kolejových polí za použití vhodného kladecího prostředku, sespojkování kolejových polí bez jejich svaření, směrová a výšková úprava koleje na rychlost určenou projektem nebo jiným zadáním. Položka zahrnuje i příplatky za ztížené podmínky vyskytující se při zřízení koleje (např. za překážky na straně koleje, práci v tunelu). Položka zahrnuje náklady na dodávku kolejnic železničního svršku uvedeného typu, včetně upevňovadel a drobného kolejiva, včetně daného typu pražců.</t>
  </si>
  <si>
    <t>525283R</t>
  </si>
  <si>
    <t>49 E1 DLOUHÝ PÁS, "U", BEZSTYKOVÁ, PR. BET. VÝHYBKOVÝ DLOUHÝ, UP. PRUŽNÉ</t>
  </si>
  <si>
    <t>1: 1,247; dle VK/21, kolej č. 3  
2: 1,247; dle VK/37, kolej č. 5  
3: DZ/MZ předpokládána v žst. Sudoměřice, z místa stavby 9 km</t>
  </si>
  <si>
    <t>52A432</t>
  </si>
  <si>
    <t>UIC V ZÁKLADNÍ DÉLCE - ROZDĚLENÍ "U", BEZSTYKOVOU, BET.BEZPODKLADNIC U94/1, B91 S/1+SKL14, Z KOLEJ.P - OLÍ, MZ DO 20 KM, POKLADAČEM</t>
  </si>
  <si>
    <t>1: 234,77; dle VK/4, kolej č. 1  
2: 166,555; dle VK/11, kolej č. 2  
3: 5,0; dle VK/16, kolej č. 3  
4: 10,0; dle VK/27, kolej č. 4  
5: 2*5,0; dle VK/23, přechodová kolej v koleji č. 3  
6: 2*4,83; dle VK/24, přechodová kolej v koleji č. 3  
7: 4*5,0; dle VK/32, přechodová kolej v koleji č. 3  
8: DZ/MZ předpokládána v žst. Sudoměřice, z místa stavby 9 km</t>
  </si>
  <si>
    <t>Zřízení koleje ze součástí železničního svršku tvaru UIC 60 pomocí kolejových polí.Montáž kolejových polí ze součástí železničního svršku uvedených typů pro normální rozchod kolejí (1435 mm) na montážní základně s jejich dopravou do místa zřízení koleje, zřízení koleje z kolejových polí za použití vhodného kladecího prostředku, sespojkování kolejových polí bez jejich svaření, směrová a výšková úprava koleje na rychlost určenou projektem nebo jiným zadáním. Položka zahrnuje i příplatky za ztížené podmínky vyskytující se při zřízení koleje (např. za překážky na straně koleje, práci v tunelu). Položka zahrnuje náklady na dopravu materiálu z výrobního závodu nebo místa nákupu až na místo zřízení koleje.Položka zahrnuje náklady na dodávku kolejnic železničního svršku uvedeného typu, včetně upevňovadel a drobného kolejiva, včetně daného typu pražců.</t>
  </si>
  <si>
    <t>52C412R</t>
  </si>
  <si>
    <t>S49 V ZÁKLADNÍ DÉLCE - ROZDĚLENÍ "U", BEZSTYKOVOU, BETONOVÝ, BEZPODKLADNICOVÉ PRUŽNÉ UPEVNĚNÍ, Z KOL - EJ.POLÍ, MZ DO 20 KM, POKLADAČEM</t>
  </si>
  <si>
    <t>1: 2*5,0; dle VK/23, přechodová kolej v koleji č. 3  
2: 2*5,97; dle VK/24, přechodová kolej v koleji č. 3  
3: 4*5,0; dle VK/32, přechodová kolej v koleji č. 3  
4: DZ/MZ předpokládána v žst. Sudoměřice, z místa stavby 9 km</t>
  </si>
  <si>
    <t>13</t>
  </si>
  <si>
    <t>53B251R</t>
  </si>
  <si>
    <t>VÝHYBKA J 60 - NA BETONOVÝCH PRAŽCÍCH, PRUŽNÉ UPEVNĚNÍ, TV. 1:12 - 500, MONTÁŽ Z MONTÁŽ Z PŘEDMONTOV - ANÝCH POLÍ + ZÁSUN</t>
  </si>
  <si>
    <t>1: 1*8; dle VK/83-88+90+91  
2: DZ/MZ předpokládána v žst. Sudoměřice, z místa stavby 9 km</t>
  </si>
  <si>
    <t>Zřízení kolejového rozvětvení z výhybek tvaru UIC 60 z předmontovaných částí u výrobce nebo na montážním místě.Montáž výhybek ze součástí železničního svršku uvedených typů pro normální rozchod kolejí (1435 mm), přímo v místě za použití pokladačů a kolejových jeřábů, sespojkování z dalšími výhybkami příp. kolejí bez jejich svaření, směrová a výšková úprava výhybky na rychlost určenou projektem nebo jiným zadáním. Položka zahrnuje i příplatky za ztížené podmínky vyskytující se při zřízení kolejového rozvětvení (např. za překážky na straně koleje, práci v tunelu). Položka zahrnuje náklady na dodávku všech součástí výhybky železničního svršku uvedeného typu, včetně upevňovadel a drobného kolejiva včetně daného typu pražců.Položka zahrnuje náklady na dopravu materiálu z výrobního závodu nebo místa nákupu až na místo montáže výhybky resp., kolejového rozvětvení.</t>
  </si>
  <si>
    <t>53B261R</t>
  </si>
  <si>
    <t>VÝHYBKA J 60 - NA BETONOVÝCH PRAŽCÍCH, PRUŽNÉ UPEVNĚNÍ, TV. 1:14 - 760, MONTÁŽ Z PŘEDMONTOVANÝCH POL - Í + ZÁSUN</t>
  </si>
  <si>
    <t>1: 1*4; dle VK/92-95  
2: DZ/MZ předpokládána v žst. Sudoměřice, z místa stavby 9 km</t>
  </si>
  <si>
    <t>53C211R</t>
  </si>
  <si>
    <t>VÝHYBKA J S49 (DRUHÁ GENERACE) - NA BETONOVÝCH PRAŽCÍCH, PRUŽNÉ UPEVNĚNÍ, TV. 1:7,5 - 190, MONTÁŽ Z  - PŘEDMONTOVANÝCH POLÍ + ZÁSUN</t>
  </si>
  <si>
    <t>1: 1; dle VK/89  
2: DZ/MZ předpokládána v žst. Sudoměřice, z místa stavby 9 km</t>
  </si>
  <si>
    <t>Zřízení kolejového rozvětvení z výhybek tvaru S49 z předmontovaných částí u výrobce nebo na montážním místě.Montáž výhybek ze součástí železničního svršku uvedených typů pro normální rozchod kolejí (1435 mm), přímo v místě za použití pokladačů a kolejových jeřábů, sespojkování z dalšími výhybkami příp. kolejí bez jejich svaření, směrová a výšková úprava výhybky na rychlost určenou projektem nebo jiným zadáním. Položka zahrnuje i příplatky za ztížené podmínky vyskytující se při zřízení kolejového rozvětvení (např. za překážky na straně koleje, práci v tunelu). Položka zahrnuje náklady na dodávku všech součástí výhybky železničního svršku uvedeného typu, včetně upevňovadel a drobného kolejiva včetně daného typu pražců.Položka zahrnuje náklady na dopravu materiálu z výrobního závodu nebo místa nákupu až na místo montáže výhybky resp., kolejového rozvětvení.</t>
  </si>
  <si>
    <t>53J130R</t>
  </si>
  <si>
    <t>PŘIPOČET KE STANDARDNÍMU VYBAVENÍ - VÝROBA OBLOUKOVÉ VÝHYBKY, SKUPINA OV (TRANSFORMACE),</t>
  </si>
  <si>
    <t>1: 1; dle VK/89</t>
  </si>
  <si>
    <t>53J230R</t>
  </si>
  <si>
    <t>PŘIPOČET KE STANDARDNÍMU VYBAVENÍ - KONSTRUKČNÍ ZPRACOVÁNÍ, SKUPINA OV (TRANSFORMACE),</t>
  </si>
  <si>
    <t>53J411R</t>
  </si>
  <si>
    <t>PŘIPOČET KE STANDARDNÍMU VYBAVENÍ - PRAŽCE, ŽLABOVÉ, 1 KS</t>
  </si>
  <si>
    <t>SADA</t>
  </si>
  <si>
    <t>1: 1; dle VK/103</t>
  </si>
  <si>
    <t>53J412R</t>
  </si>
  <si>
    <t>PŘIPOČET KE STANDARDNÍMU VYBAVENÍ - PRAŽCE, ŽLABOVÉ, 2 KS</t>
  </si>
  <si>
    <t>1: 8; dle VK/104</t>
  </si>
  <si>
    <t>53J413R</t>
  </si>
  <si>
    <t>PŘIPOČET KE STANDARDNÍMU VYBAVENÍ - PRAŽCE, ŽLABOVÉ, 3 KS</t>
  </si>
  <si>
    <t>1: 4; dle VK/105</t>
  </si>
  <si>
    <t>21</t>
  </si>
  <si>
    <t>53J512R</t>
  </si>
  <si>
    <t>PŘIPOČET KE STANDARDNÍMU VYBAVENÍ - LIS, UIC, ZUŠLECHTĚNÝ OHNUTÝ</t>
  </si>
  <si>
    <t>za 2 ks</t>
  </si>
  <si>
    <t>1: 12; dle VK/99</t>
  </si>
  <si>
    <t>22</t>
  </si>
  <si>
    <t>53J522R</t>
  </si>
  <si>
    <t>PŘIPOČET KE STANDARDNÍMU VYBAVENÍ - LIS, S49, ZUŠLECHTĚNÝ OHNUTÝ</t>
  </si>
  <si>
    <t>1: 1; dle VK/98</t>
  </si>
  <si>
    <t>23</t>
  </si>
  <si>
    <t>53J611R</t>
  </si>
  <si>
    <t>PŘIPOČET KE STANDARDNÍMU VYBAVENÍ - STOLIČKY, VÁLEČKOVÁ, ZDVOJENÁ AŽS - 2 KS</t>
  </si>
  <si>
    <t>1: 13*4; dle VK/83-95</t>
  </si>
  <si>
    <t>24</t>
  </si>
  <si>
    <t>53J621R</t>
  </si>
  <si>
    <t>PŘIPOČET KE STANDARDNÍMU VYBAVENÍ - STOLIČKY, KLUZNÁ, PRODLOUŽENÁ PRO SNÍMAČ POLOHY JAZYKA - 1 KS</t>
  </si>
  <si>
    <t>1: 43; dle VK/102</t>
  </si>
  <si>
    <t>35</t>
  </si>
  <si>
    <t>548519R</t>
  </si>
  <si>
    <t>SVARY VÝHYBEK PRŮBĚŽNĚ S49 TERMITEM 7515</t>
  </si>
  <si>
    <t>1: 1*14; dle VK/60, bezstykovka</t>
  </si>
  <si>
    <t>Svařování kolejnic a výhybek v koleji.Úpravu koleje nebo výhybky (povolení upevňovadel, jejich případná výměna, úprava dilatačních spar, vyrovnání kolejnic výškové a směrové, případné obroušení nutných ploch apod.) tak, aby mohl být vyhotoven svar, svaření kolejnic nebo části výhybek, úprava svaru a úprava koleje do normového stavu do parametrů jako před svařením.  Položka zahrnuje i příplatky za ztížené podmínky vyskytující se při zřízení svaru (např. za překážky na straně koleje, práci v tunelu). Zařízení staveniště se předpokládá do 5 km od místa zřízení svaru. Položka zahrnuje náklady na dopravu materiálu z výrobního závodu nebo místa nákupu až na místo zřízení svaru a odvoz demontovaného materiálu na určené místo do 5 km.Položka zahrnuje náklady na dodávku veškerého materiálu k vyhotovení daného typů sváru.</t>
  </si>
  <si>
    <t>548539R</t>
  </si>
  <si>
    <t>SVARY VÝHYBEK PRŮBĚŽNĚ UIC TERMITEM 7515</t>
  </si>
  <si>
    <t>1: 12*14; dle VK/60, bezstykovka</t>
  </si>
  <si>
    <t>38</t>
  </si>
  <si>
    <t>549110R</t>
  </si>
  <si>
    <t>BROUŠENÍ KOLEJE</t>
  </si>
  <si>
    <t>1: (58.8+6+70.801+762.558+174+148.473+3.6)+(3.6+123.6+12+739.223+268.572+6+71.237); dle VK/67</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</si>
  <si>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též zahrnuje veškeré náklady na ztížené podmínky vyskytujících se při broušení kolejnic  
2. Položka neobsahuje:  
 –   
3. Měrná jednotka:   
 metr délkový  
4. Způsob měření:  
 – měří se délka broušené koleje nebo rozvinutá délka výhybkové konstrukce, tj. vždy oba kolejnicové pásy  
5. Hlavní materiál:  
 (položka je nemateriálová)</t>
  </si>
  <si>
    <t>549120R</t>
  </si>
  <si>
    <t>BROUŠENÍ VÝHYBEK</t>
  </si>
  <si>
    <t>1: (42.794+42.771)*8+(54.216+54.195)*4+57.203; dle VK/68</t>
  </si>
  <si>
    <t>75</t>
  </si>
  <si>
    <t>Informační a orientační systémy:</t>
  </si>
  <si>
    <t>75C118</t>
  </si>
  <si>
    <t>DODÁVKA SNÍMAČE POLOHY JAZYKŮ</t>
  </si>
  <si>
    <t>1: 43; dle VK/101</t>
  </si>
  <si>
    <t>Dodání snímače polohy jazyků podle typu včetně  potřebného pomocného materiálu a jeho dopravy do staveništního skladu.Snímač polohy jazyků se měří v kusech (ks).Položka obsahuje všechny náklady na dodání elektromotorického přestavníku nebo výkolejky podle typu včetně pomocného materiálu, na dopravu do staveništního skladu.</t>
  </si>
  <si>
    <t>42</t>
  </si>
  <si>
    <t>75C176</t>
  </si>
  <si>
    <t>MONTÁŽ SNÍMAČE POLOHY JAZYKŮ</t>
  </si>
  <si>
    <t>Vyměření místa snímače polohy jazyků a kabelového závěru, připevnění snímače, montáž kabelového závěru, zapojení 2 kusů kabelové formy (včetně měření a zapojení po měření), přezkoušení.Snímač polohy jazyků  se měří v kusech (ks).Položka obsahuje všechny náklady na montáž pomocného satvědla se všemi pomocnými a doplňujícími pracemi a součástmi, případné použití mechanizmů, včetně dopravy ze skladu k místu montáže, náklady na mzdy.</t>
  </si>
  <si>
    <t xml:space="preserve">  SO 72-11-01</t>
  </si>
  <si>
    <t>ŽST Červený Újezd, železniční spodek</t>
  </si>
  <si>
    <t>SO 72-11-01</t>
  </si>
  <si>
    <t>17581</t>
  </si>
  <si>
    <t>OBSYP POTRUBÍ A OBJEKTŮ Z NAKUPOVANÝCH MATERIÁLŮ</t>
  </si>
  <si>
    <t>1: 2801.873; dle VK/32, obsyp svodného potrubí ŠD 16/32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</si>
  <si>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</si>
  <si>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106</t>
  </si>
  <si>
    <t>1: 10597.6+8743.02; dle VK/6+VK/7, odvoz na mezideponii</t>
  </si>
  <si>
    <t>107</t>
  </si>
  <si>
    <t>12383A</t>
  </si>
  <si>
    <t>ODKOP PRO SPOD STAVBU SILNIC A ŽELEZNIC TŘ. II - BEZ DOPRAVY</t>
  </si>
  <si>
    <t>1: 7153.38; dle VK/8, odvoz na mezideponii</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</si>
  <si>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</si>
  <si>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110</t>
  </si>
  <si>
    <t>1: 1248.62+541.15; dle VK/9+VK/10, odvoz na mezideponii, doprava u odkopávek</t>
  </si>
  <si>
    <t>111</t>
  </si>
  <si>
    <t>13283A</t>
  </si>
  <si>
    <t>HLOUBENÍ RÝH ŠÍŘ DO 2M PAŽ I NEPAŽ TŘ. II - BEZ DOPRAVY</t>
  </si>
  <si>
    <t>1: 541.15; dle VK/11, odvoz na mezideponii, doprava u odkopávek</t>
  </si>
  <si>
    <t>112</t>
  </si>
  <si>
    <t>1: 36.75+18.375; dle VK/12+VK/13, odvoz na mezideponii, doprava u odkopávek</t>
  </si>
  <si>
    <t>113</t>
  </si>
  <si>
    <t>1: 18.375; dle VK/14, odvoz na mezideponii, doprava u odkopávek</t>
  </si>
  <si>
    <t>207</t>
  </si>
  <si>
    <t>1: 0,1*7153.38; 10% dle VK/8, odvoz na mezideponii</t>
  </si>
  <si>
    <t>101</t>
  </si>
  <si>
    <t>1: 12589.2; dle VK/29, opláštění trativodů  
2: oprava 1 5.6.2017, dotaz 100</t>
  </si>
  <si>
    <t>403</t>
  </si>
  <si>
    <t>212635R</t>
  </si>
  <si>
    <t>TRATIVODY KOMPL Z TRUB Z PLAST HM DN DO 150MM</t>
  </si>
  <si>
    <t>1: 1984.0; dle VK/40  
2: 182,0; dle VK/3, sběrný drén</t>
  </si>
  <si>
    <t>Položka platí pro kompletní konstrukce trativodů a zahrnuje zejména:  
- výplň, zásyp trativodu včetně dopravy, dodávky předepsaného materiálu pro výplň a zásyp  
- zřízení spojovací vrstvy  
- zřízení podkladu a lože trativodu z předepsaného materiálu  
- dodávka a uložení trativodu předepsaného materiálu a profilu  
- obsyp trativodu předepsaným materiálem, případně vložení separační nebo drenážní vložky  
- ukončení trativodu zaústěním do potrubí nebo vodoteče, případně vybudování ukončujícího objektu (kapličky) dle VL  
- veškerý materiál, výrobky a polotovary, včetně mimostaveništní a vnitrostaveništní dopravy  
- nezahrnuje výkop rýhy, opláštění z geotextilie, fólie</t>
  </si>
  <si>
    <t>1: 195,0*0,20; dle VK/50, dlažba u monolitické vpusti, převod z m2 na m3</t>
  </si>
  <si>
    <t>1: 6.02; dle VK/49, drobné objekty</t>
  </si>
  <si>
    <t>451314R</t>
  </si>
  <si>
    <t>1:444*0.1=44.4 bet. C25/30-XF2, podklad pod dlažbu viz pol.č. 502</t>
  </si>
  <si>
    <t>465921R</t>
  </si>
  <si>
    <t>DLAŽBY Z BETONOVÝCH DLAŽDIC DO BETON.LOŽE</t>
  </si>
  <si>
    <t>1:  370*0.6*2=444m2; km 101,720 - 102,090 vlevo, spáry CM20</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</si>
  <si>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</si>
  <si>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601</t>
  </si>
  <si>
    <t>46452R</t>
  </si>
  <si>
    <t>POHOZ DNA A SVAHŮ Z KAMENIVA DRCENÉHO</t>
  </si>
  <si>
    <t>1: 366x0.9x0.2=43.92; dle VK/63, Zhutněný štěrkový pohoz tl. 0.20 m na návodní straně hrázky</t>
  </si>
  <si>
    <t>položka zahrnuje dodávku předepsaného kameniva, mimostaveništní a vnitrostaveništní dopravu a jeho uložení  
není-li v zadávací dokumentaci uvedeno jinak, jedná se o nakupovaný materiál</t>
  </si>
  <si>
    <t>501430</t>
  </si>
  <si>
    <t>ZŘÍZENÍ KONSTRUKČNÍ VRSTVY TĚLESA ŽELEZNIČNÍHO SPODKU ZE ZEMINY ZLEPŠENÉ (STABILIZOVANÉ) VÁPNO-CEMENTEM</t>
  </si>
  <si>
    <t>1: 5854.2*0,4; dle VK/27a; převod z m2 na m3</t>
  </si>
  <si>
    <t>602</t>
  </si>
  <si>
    <t>1:10136.7; dle VK/66, štěrkodrť fr. 0/63</t>
  </si>
  <si>
    <t>603</t>
  </si>
  <si>
    <t>1: 3937.1; dle VK/65, drcené kamenivo fr. 0/125</t>
  </si>
  <si>
    <t>604</t>
  </si>
  <si>
    <t>501410R</t>
  </si>
  <si>
    <t>1: 2526.7; dle VK/64, cementová stabilizace z centra</t>
  </si>
  <si>
    <t>1: 70.6; dle VK/41b, svodné potrubí</t>
  </si>
  <si>
    <t>895131R</t>
  </si>
  <si>
    <t>DRENÁŽNÍ PLASTOVÁ ŠACHTICE DN 400 S JEDNÍM VSTUPEM</t>
  </si>
  <si>
    <t>1: 52/3; dle VK/45, odhadnuto rozdělení na jednotlivé vstupy</t>
  </si>
  <si>
    <t>položky pro konstrukce na trubním vedení zahrnují kompletní konstrukce trubního vedení a to buď ve spojení spotrubím nebo samostatně. Zahrnují rovněž úpravy typových konstrukcí, spojovací a těsnící materiál, předepsanépovrchové úpravy, máčení cihel, vyspárování a pod. Šachty, vpustě, kabelové komory zahrnují i poklopy s rámem,mříže s rámem, koše na bahno, stupadla, žebříky, stropy z bet. dílců a pod.- dodání dílce požadovaného tvaru a vlastností, jeho skladování, doprava a osazení do definitivní polohy,včetně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další práce dané případně specifikací k příslušnému prefabrik. dílci (úprava pohledových ploch, příp. rubových ploch,osazení měřících zařízení, zkoušení a měření dílců a pod.).Viz :  - Předpis  S4 Železniční spodek- Vzorové listy železničního spodku Ž1, Ž 2, Ž3, Ž4.- Technické kvalitativní podmínky staveb Státních drah, kap. 1, 2, 3, 4, 14, 17, 22.</t>
  </si>
  <si>
    <t>895132R</t>
  </si>
  <si>
    <t>DRENÁŽNÍ PLASTOVÁ ŠACHTICE DN 400 SE DVĚMA VSTUPY</t>
  </si>
  <si>
    <t>895133R</t>
  </si>
  <si>
    <t>DRENÁŽNÍ PLASTOVÁ ŠACHTICE DN 400 SE TŘEMI VSTUPY</t>
  </si>
  <si>
    <t>1: 13.6258; dle VK/42, příčné svody</t>
  </si>
  <si>
    <t>935222</t>
  </si>
  <si>
    <t>PŘÍKOPOVÉ ŽLABY Z BETON TVÁRNIC ŠÍŘ DO 900MM DO BETONU TL 100MM</t>
  </si>
  <si>
    <t>1: 415,0; dle VK/48, TZZ 4a</t>
  </si>
  <si>
    <t xml:space="preserve">  SO 73-10-01</t>
  </si>
  <si>
    <t>Červený Újezd - Votice, železniční svršek</t>
  </si>
  <si>
    <t>SO 73-10-01</t>
  </si>
  <si>
    <t>512550</t>
  </si>
  <si>
    <t>KOLEJOVÉ LOŽE - ZŘÍZENÍ Z KAMENIVA HRUBÉHO DRCENÉHO (ŠTĚRK)</t>
  </si>
  <si>
    <t>1: 44262,9+25; dle VK/7, navýšení při v200</t>
  </si>
  <si>
    <t>1. Položka obsahuje:  
 – dodávku a osazení panelů  
 – urovnání povrchu podkladu živičnou směsí  
 – vyčištění spar mezi panely stlačeným vzduchem a jejich výplň zálivkou  
2. Položka neobsahuje:  
 X  
3. Způsob měření:  
Měří se metr krychlový kolejového lože v projektovaném profilu.</t>
  </si>
  <si>
    <t>1: 480,1+12,4; dle VK/11, navýšeno při v200</t>
  </si>
  <si>
    <t>925110</t>
  </si>
  <si>
    <t>DRÁŽNÍ STEZKY Z DRTI TL. DO 50 MM</t>
  </si>
  <si>
    <t>1: 105,4/0,05+2,7/0,05; dle VK/12, převod z m3 na m2, navýšeno při v200</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</si>
  <si>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</si>
  <si>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 xml:space="preserve">  SO 73-11-01</t>
  </si>
  <si>
    <t>Červený Újezd - Votice, železniční spodek</t>
  </si>
  <si>
    <t>SO 73-11-01</t>
  </si>
  <si>
    <t>1: 109391,8+7624,9=117 016,7000 [A],9; dle VK/1, změna V200  
2: (76642.3+1833.2)*0,6=47 085,3000 [B];  60% dle VK/2, změna V200  
3: 2591,8-416,9=2 174,9000 [C]; dle VK/50, pro ZKPP, změna V200  
4: 13,8*0,6=8,2800 [D]; dle VK/170, výkop pro obtoky, 60%, dalších 40% ve tř. II  
5: 20,8=20,8000 [E]; dle VK/192, výkop pro komunikace  
Celkem: A+B+C+D+E=166 305,9800 [F]</t>
  </si>
  <si>
    <t>1: včetně odvozu výkopku ze zřízení stupňů, jam šachet a rýh  
2: 1530*0,1; dle hmotnice, z km (103,2- 103,75) do násypu SO 72-11-01 (103,15-103,2)  
3: 4820*0,1; dle hmotnice, z km (103,2- 103,75) do násypu (103,2- 103,75)  
4: 6000*2,8; dle hmotnice, z km (103,2- 103,75) na mzdp km 100,780  
5: 2790*0,1; dle hmotnice, z km (103,75-104,5)  do  násypu km 104,1- 104,5  
6: 12220*0,3; dle hmotnice, z km (103,75-104,5)  na mzdp 104,4  
7: 750*0,1; dle hmotnice, z km (105,2- 106,0) do násypu km (105,15-105,4)  
8: 8000*0,2; dle hmotnice, z km (105,2- 106,0) na mzdp 105,8  
9: 6920*0,1; dle hmotnice, z km (103,75-104,5) do násypu km (105,4-105,95)  
10: 16000*1,1;dle hmotnice, z km (106,2- 107,65) na mzdp km 105,8  
11: 15010*0,1;dle hmotnice, z km (106,2- 107,65) do násypu km (106,6- 107,0)  
12: 330*0,1; dle hmotnice, z km (107,65-108,0) do násypu km (107,6- 108,2)  
13: 6000*3,8; dle hmotnice, z km (108,0- 108,5) na mzdp km 110,6  
14: 5780*0,1; dle hmotnice, z km (108,0- 108,5) do násypu km (107,6- 108,2)  
15: 1470*0,1; dle hmotnice, z km (108,65- 108,85) do násypu km (108,65-108,85)  
16: 7000*2,8; dle hmotnice, z km (109,05-109,9) na mzdp km 110,6  
17: 6420*0,1; dle hmotnice, z km (109,05- 109,9) do násypu km (109,05-110,35)  
18: 300*0,1; dle hmotnice, z km (110,0-110,1) do násypu km (109,05-110,35)  
19: 7190*0,1; dle hmotnice, z km (110,2-111,2) do násypu km (109,05-110,35)  
20: 7000*0,3; dle hmotnice, z km (110,2-111,2) na mzdp km 110,600  
21: 390*0,1; dle hmotnice, z km (110,2-111,2) do násypu km (111,0 střed)  
22: 1270*0,8; dle hmotnice, z km (111,15- 111,75) na mzdp km 110,600  
23: ..................   
24: 4690*0,1*0,6; dle hmotnice, z km (103,6- 103,75) do násypu (103,2- 103,75), 60%, zbytek ve tř. II  
25: 7300*0,1*0,6; dle hmotnice, z km (103,75- 103,9) do násypu (103,75-104,1), 60%, zbytek ve tř. II  
26: 5120*0,4*0,6; dle hmotnice, z km (104,0- 104,5) do násypu (103,75-104,1), 60%, zbytek ve tř. II  
27: 4910*2,6*0,6; dle hmotnice, z km (104,0- 104,5) do násypu (105,4-105,95), 60%, zbytek ve tř. II  
28: 29740*3,7*0,6; dle hmotnice, z km (104,0- 104,5) do násypu (107,6- 108,2), 60%, zbytek ve tř. II  
29: 5420*0,4*0,6;dle hmotnice, z km (105,15-105,45) do násypu km (104,4-105,95), 60%, zbytek ve tř. II  
30: 2220*0,2*0,6;dle hmotnice, z km (106,95-107,15) do násypu km (107,1- 107,4), 60%, zbytek ve tř. II  
31: 17290*0,1*0,6;dle hmotnice, z km (109,5-110,55) 60% do násypu km (109,05-110,35), dalších 40% ve tř.II  
32: 2630*0,6*0,6;dle hmotnice, z km (110,65-111,2) 60% do násypu km (109,05-110,35), dalších 40% ve tř.II  
33: .......................   
34: 6090*5; dle hmotnice, z km (106,0-106,2) nepoužitelný výkop, na trvalou deponii  
35: __________________________  
36: 3,8*(157998,06+15274,94+620,6+170,2-134,4-(1530+4820+6000+2790+12220+750+8000+6920+16000+15010+330+6000+5760+1470+7000+6420+300+7190+7000+390+1270) - (4690+7300+5120+4910+29740+5420+2220+17290+2630)*0,6 - (6090)); vyrovnání bilance výkopů dle hmotnice a výkopů zde vykázaných, druhá nejvyšší rozvozná vzdálenost  
37: V200 navýšení o rozdíl mezi kubaturou pč. 4 před úpravou na V200 a po, průměrná rozvozná vzdálenost na mezideponie 1,6 km (166305,98-157998,06)*1,6=13 292,384   
38: v200 navýšení u rých a šachet tř. I (0,2+8,2+7,3)*1,6=25,12</t>
  </si>
  <si>
    <t>1: 0,4*(76642,3+1833,2)=31 390,2000 [A]; 40% dle VK/2, změna V200  
2: 25575,4+1606,5=27 181,9000 [B]; dle VK/3, změna V200  
3: 13,8*0,4=5,5200 [C]; dle VK/170, výkop pro obtoky, 40%, dalších 60% ve tř. I, bz V200  
Celkem: A+B+C=58 577,6200 [D]</t>
  </si>
  <si>
    <t>1: 2557,5+160,7=2 718,2000 [A]; dle VK/5 navýšení V200</t>
  </si>
  <si>
    <t>1: včetně dopravy pro dolamování II a včetně odvozu výkopku z jam šachet a rýh  
2: ..................  
3: 4690*0,1*0,4; dle hmotnice, z km (103,6- 103,75) do násypu (103,2- 103,75), 60%, 40%, dalších 60% ve tř.I  
4: 7300*0,1*0,4; dle hmotnice, z km (103,75- 103,9) do násypu (103,75-104,1), 40%, dalších 60% ve tř.I  
5: 5120*0,4*0,4; dle hmotnice, z km (104,0- 104,5) do násypu (103,75-104,1), 40%, dalších 60% ve tř.I  
6: 4910*2,6*0,4; dle hmotnice, z km (104,0- 104,5) do násypu (105,4-105,95), 40%, dalších 60% ve tř.I  
7: 29740*3,7*0,4; dle hmotnice, z km (104,0- 104,5) do násypu (107,6- 108,2), 40%, dalších 60% ve tř.I  
8: 5420*0,4*0,4;dle hmotnice, z km (105,15-105,45) do násypu km (104,4-105,95), 40%, dalších 60% ve tř.I  
9: 2220*0,2*0,4;dle hmotnice, z km (106,95-107,15) do násypu km (107,1- 107,4),40%, dalších 60% ve tř.I  
10: 17290*0,1*0,4;dle hmotnice, z km (109,5-110,55) 60% do násypu km (109,05-110,35), 40%, dalších 60% ve tř.I  
11: 2630*0,6*0,4;dle hmotnice, z km (110,65-111,2) 60% do násypu km (109,05-110,35), 40%, dalších 60% ve tř.I  
12: ..............................   
13: 1440*0,5*3,8; dle hmotnice, z km (103,65-103,75) 50% k drtiči km 105,260, dalších 50% ve tř.III  
14: 1480*0,5*2,6; dle hmotnice, z km (103,75-103,9) 50% k drtiči km 105,260, dalších 50% ve tř.III  
15: 1790*0,5*2,3; dle hmotnice, z km (104,0- 104,2) 50% k drtiči km 105,260, dalších 50% ve tř.III   
16: 1730*0,5*1,9; dle hmotnice, z km (104,4-104,5) 50% k drtiči km 105,260, dalších 50% ve tř.III   
17: 7910*0,5*0,1; dle hmotnice, z km (105,65-105,75) 50% k drtiči km 105,260, dalších 50% ve tř.III  
18: 3160*0,5*1,7; dle hmotnice, z km (106,95-107,15) 50% k drtiči km 106,260, dalších 50% ve tř.III  
19: 2960*0,5*0,1; dle hmotnice, z km (110,25- 110,5) 50% k drtiči km 110,6, dalších 50% ve tř.III  
20: 8580*0,5*0,8; dle hmotnice, z km (111,0-111,75) 50% k drtiči km 110,6, dalších 50% ve tř.III  
21: ..........................  
22: ((56237,84+1069,16+2557,5+93,1+95,6) -(4690+7300+5120+4910+29740+5420+2220+17290+2630)*0,4-(1440+1480+1790+1730+7910+3160+2960+8580)*0,5)*3,8; vyrovnání bilance výkopů dle hmotnice a výkopů zde vykázaných dle pč. 6+7+8+14+16, největší rozvozná vzdálenost  
23: V200 navýšení o rozdíl mezi kubaturou pč. 6 před úpravou na V200 a po, průměrná rozvozná vzdálenost na mezideponie 1,6 km (58577,620-56237,84)*1,6=3 743,648   
24: V200 navýšení dolamování 5 tř. 160,7*1,6=258  
25: v200 nyvýšení u rýh a šachet II  (28,7+19,4)*1,6=77</t>
  </si>
  <si>
    <t>12393A</t>
  </si>
  <si>
    <t>ODKOP PRO SPOD STAVBU SILNIC A ŽELEZNIC TŘ. III - BEZ DOPRAVY</t>
  </si>
  <si>
    <t>1: 3459,5+97,4=3 556,9000 [A]; dle VK/4, navýšení V200</t>
  </si>
  <si>
    <t>1: 345,9+9,7=355,6000 [A]; dle VK/6 navýšení V200</t>
  </si>
  <si>
    <t>1: včetně dopravy pro dolamování III a včetně odvozu výkopku z jam šachet a rýh  
2: 1440*0,5*3,8; dle hmotnice, z km (103,65-103,75) 50% k drtiči km 105,260, dalších 50% ve tř.II  
3: 1480*0,5*2,6; dle hmotnice, z km (103,75-103,9) 50% k drtiči km 105,260, dalších 50% ve tř.II  
4: 1790*0,5*2,3; dle hmotnice, z km (104,0- 104,2) 50% k drtiči km 105,260, dalších 50% ve tř.II  
5: 1730*0,5*1,9; dle hmotnice, z km (104,4-104,5) 50% k drtiči km 105,260, dalších 50% ve tř.II  
6: 7910*0,5*0,1; dle hmotnice, z km (105,65-105,75) 50% k drtiči km 105,260, dalších 50% ve tř.II  
7: 3160*0,5*1,7; dle hmotnice, z km (106,95-107,15) 50% k drtiči km 106,260, dalších 50% ve tř.II  
8: 2960*0,5*0,1; dle hmotnice, z km (110,25- 110,5) 50% k drtiči km 110,6, dalších 50% ve tř.II  
9: 8580*0,5*0,8; dle hmotnice, z km (111,0-111,75) 50% k drtiči km 110,6, dalších 50% ve tř.II  
10: .....................................  
11: (3459,5+345,9-(1440+1480+1790+1730+7910+3160+2960+8580)*0,5)*0,1;  vyrovnání bilance výkopů dle hmotnice a výkopů zde vykázaných- výkopy horniny III zde dle pč. 10+11, pro nejmenší rozvoznou vzdálenost  
12: navýšení při V200: 97,4*0,5= 49 průměrně 0,9 km  
13: navýšení V200 z dolamování 9,7*0,5=5</t>
  </si>
  <si>
    <t>1: 134,3=134,3000 [B]; dle VK/176, na hromadu vedle, bude použito zpět, v200 bz  
2: 8,9+0,2+477,4+8,2=494,7000 [A]; dle VK/89+121 + navýšení v200  
Celkem: B+A=629,0000 [C]</t>
  </si>
  <si>
    <t>1: 93,1+28,7=121,8000 [A]; dle VK/90, navýšení při v200</t>
  </si>
  <si>
    <t>1: 11,6+7,3+40,0+106,6=165,5000 [A]; dle VK/51+180+208.4, navýšeno u VK/51 při v200  
2:  12=12,0000 [B];dle přílohy 9, pro vsakovací jámy z drceného kameniva fr. 32/63, bz v200  
Celkem: A+B=177,5000 [C]</t>
  </si>
  <si>
    <t>1: 74,8+19,4+20,8=115,0000 [A]; dle VK/53+144, navýšeno u VK/53 při v200</t>
  </si>
  <si>
    <t>25</t>
  </si>
  <si>
    <t>1: 12,0=12,0000 [A]; dle VK/191, použit výkopek  
2: 56,4+112,8+9,7+31,5+72,6+18,8=301,8000 [B]; dle VK/56+94+143+158+208.5+208.6, použit výkopek  
3: 134,3=134,3000 [C]; dle VK/177, z hromady vedle, bez dopravy  
4: 56,4+22,1+6,3=84,8000 [D] ; navýšení při v200 pro VK/56+VK/94+ VK/158  
Celkem: A+B+C+D=532,9000 [E]</t>
  </si>
  <si>
    <t>1: 68446,8+4804,3=73 251,1000 [A]; dle VK/19, navýšeno při v200</t>
  </si>
  <si>
    <t>1: 13306,3+7754,4=21 060,7000 [A]; dle VK/86, opláštění trativodů, navýšeno při v200  
2: 173,6+10=183,6000 [B]; dle VK/117, opláštění příkopových žlabů, , navýšeno při v200  
3: 1127,6=1 127,6000 [C];dle VK/136, opláštění patních drénů, bz v200  
4: 1317,4+64,9=1 382,3000 [D]; dle VK/159, opláštění gabionů a matrací, , navýšeno při v200  
5: 54,0=54,0000 [E]; dle přílohy 9, opláštění vsakovacích jam, bz v200  
Celkem: A+B+C+D+E=23 808,2000 [F]</t>
  </si>
  <si>
    <t>212635</t>
  </si>
  <si>
    <t>TRATIVODY KOMPL Z TRUB Z PLAST HM DN DO 150MM, RÝHA TŘ I</t>
  </si>
  <si>
    <t>1: 5308,7+2740,1=8 048,8000 [A]; dle VK/81, navýšení při v200  
2: -(62,80+4,51+142,0+19,0+58,0+18,0+142,0+19,0+58,0+18,0+307,57+292,92+373,75+376,37+236,0+192,00+40,93+295,67+244,66+127+270,71+518,16)=-3 817,0500 [B]; odpočet trativodu vedeného ve tř. 5 dle přílohy 4, oprava při v200  
3: 660,0=660,0000 [C]; dle VK/171, sběrný drén pro svedení meliorací, bz v200  
Celkem: A+B+C=4 891,7500 [D]</t>
  </si>
  <si>
    <t>212636</t>
  </si>
  <si>
    <t>TRATIVODY KOMPL Z TRUB Z PLAST HM DN DO 150MM, RÝHA TŘ II</t>
  </si>
  <si>
    <t>1: (62,80+4,51+142,0+19,0+58,0+18,0+142,0+19,0+58,0+18,0+307,57+292,92+373,75+376,37+236,0+192,00+40,93+295,67+244,66+127+270,71+518,16)=3 817,0500 [B]; část dle VK/81 a přílohy 4  
2: záměna položky z původní 212637, oprava5 27.6.2017- dotaz 502 a)  
3: přepočet při v200</t>
  </si>
  <si>
    <t>30</t>
  </si>
  <si>
    <t>Svislé konstrukce:</t>
  </si>
  <si>
    <t>327214</t>
  </si>
  <si>
    <t>ZDI OPĚRNÉ, ZÁRUBNÍ, NÁBŘEŽNÍ Z GABIONŮ VČETNĚ KOVOVÉ KONSTRUKCE</t>
  </si>
  <si>
    <t>1: (43+10)*0,5*0,6*1,0=15,9000 [A]; dle VK/151, převod z ks na m3, navýšení při v200  
2: 119*0,7*0,7*1,0=58,3100 [B]; dle VK/152, převod z ks na m3, bz v200  
3: (8+24+122)*1,0*1,0*1,0=154,0000 [C]; dle VK/153+154, převod z ks na m3m navýšení v200 u VK/153  
Celkem: A+B+C=228,2100 [D]</t>
  </si>
  <si>
    <t>položka zahrnuje dodávku a osazení drátěných košů s výplní lomovým kamenem (sypaným, skládaným, s úpravou líce)</t>
  </si>
  <si>
    <t>1: 17,0=17,0000 [C]; dle VK/156, gabiony, matrace  
2: 95,4=95,4000 [B]; dle VK/164, úprava akumulačních prostor  
3: 76,6=76,6000 [A]; dle VK/130 nb  
Celkem: C+B+A=189,0000 [D]</t>
  </si>
  <si>
    <t>1: 142,4=142,4000 [A]; dle VK/163, XF3, XA2, úprava akumulačních prostor, bz v200  
2: 47,5+1,0=48,5000 [B]; dle VK/113, XF3, XA2, pod příkopové a monolitické žlaby, navýšení při v200  
3: 14,3=14,3000 [D]; dle VK/129 nb  
Celkem: A+B+D=205,2000 [E]</t>
  </si>
  <si>
    <t>45157</t>
  </si>
  <si>
    <t>PODKLADNÍ A VÝPLŇOVÉ VRSTVY Z KAMENIVA TĚŽENÉHO</t>
  </si>
  <si>
    <t>1: 5,0+19,2+2,3=26,5000 [A]; dle VK/95+97, lože a obsyp svodného potrubí, navýšení v200 u VK/97  
2: 41,5+0,6=42,1000 [B]; dle VK/127+128 nb  
Celkem: A+B=68,6000 [C]</t>
  </si>
  <si>
    <t>458312</t>
  </si>
  <si>
    <t>VÝPLŇ ZA OPĚRAMI A ZDMI Z PROST BETONU DO C12/15 (B15)</t>
  </si>
  <si>
    <t>1: 20,8+1,2=22,0000 [A]; dle VK/114, za příkopovými žlaby, navýšení při v200</t>
  </si>
  <si>
    <t>1: (505,1+12,6)*0,20=103,5400 [A]; dle VK/123, vyústění odvodnění, převod z m2 na m3, navýšeno při v200</t>
  </si>
  <si>
    <t>1: 77,9+2,1=80,0000 [A]; dle VK/131, XC4, XF3, XA2, prahy, navýšeno při v200</t>
  </si>
  <si>
    <t>1: 1799,2+1463,4=3 262,6000 [A]; dle VK/82, pomocně pro přesyp trativodů na úroveň pláně žel. spodku kamenivem fr. 8/16 nebo 16/32, navýšení při v200  
2: 18660=18 660,0000 [B] ; dle VK/44.2- nové VK při v200  
Celkem: A+B=21 922,6000 [C]</t>
  </si>
  <si>
    <t>3: 2591,8-416,9=2 174,9000 [A]; dle VK/49, dovoz z centra, oprava4-21.6.2017- dotaz 371, poníženo při v200  
4: 1411,3=1 411,3000 [B]; dle VK/44.3, nové VK při v200  
Celkem: A+B=3 586,2000 [C]</t>
  </si>
  <si>
    <t>1: 208,0=208,0000 [B]; dle VK/194, bz při v200  
2: 5556,5/0,7=7 937,8571 [A]; dle VK/48.4, zpětný převod na m2 při 0,7 kg/m2, nové VK při v200  
Celkem: B+A=8 145,8571 [C]</t>
  </si>
  <si>
    <t>Zřízení konstrukční vrstvy tělesa železničního spodku ze štěrkodrti nové fr. 0/63</t>
  </si>
  <si>
    <t>1: 31463,6=31 463,6000 [A] ; dle VK/44.1, nová položka při v200</t>
  </si>
  <si>
    <t>1. Položka obsahuje:  
 – nákup a dodání štěrkodrtě v požadované kvalitě podle zadávací dokumentace   
 – očištění podkladu případně zřízení spojovací vrstvy   
 – uložení štěrkodrtě dle předepsaného technologického předpisu   
 – zřízení podkladní vrstvy ze štěrkodrtě bez rozlišení šířky, pokládání vrstvy po etapách, příp. dílčích vrstvách, včetně pracovních spar a spojů   
 – hutnění i různé míry hutnění   
 – průkazní zkoušky, kontrolní zkoušky a kontrolní měření   
 – úpravu napojení, ukončení a těsnění podél odvodňovacích zařízení,vpustí, šachet a pod., nestanoví –li zadávací dokumentace jinak   
 – těsnění, tmelení a výplň spar a otvorů   
 – ošetření úložiště po celou dobu práce v něm vč. klimatických opatření   
 – ztížení v okolí vedení, konstrukcí a objektů a jejich dočasné zajištění   
 – ztížení provádění vč. hutnění ve ztížených podmínkách a stísněných prostorech   
 – úpravu povrchu vrstvyViz :     
 – Předpis S4, příloha 4, 5, 6, 10, 14.   
 – Vzorové listy železničního spodku Ž 4, Ž4.1, Ž 4.12.   
 – Technické kvalitativní podmínky staveb Státních drah, kap.1, 2, 6.  
2. Položka neobsahuje:  
 X  
3. Způsob měření:  
Měří se metr krychlový.</t>
  </si>
  <si>
    <t>501430R</t>
  </si>
  <si>
    <t>Zřízení konstrukční vrstvy tělesa železničního spodku ze zeminy zlepšené (stabilizované) vápno-cementem</t>
  </si>
  <si>
    <t>1: 20154,2*0,4=8 061,6800 [A]; dle VK/46.1, přepočet na m3, nová položka při v200</t>
  </si>
  <si>
    <t>Zřízení konstrukční vrstvy tělesa železničního spodku z asfaltového betonu</t>
  </si>
  <si>
    <t>1: 952,5=952,5000 [A]; dle VK/48.1, nová položka při v200</t>
  </si>
  <si>
    <t>1: 203,8/0,05=4 076,0000 [A]; dle VK/48.2, přepočet na m2, nová položka při v200</t>
  </si>
  <si>
    <t>1: 2778,3/0,35=7 938,0000 [A]; dle VK/48.3, zpětný přepočet na plochu při deklarovaném 0,35 kg/m2, nová položka při v200</t>
  </si>
  <si>
    <t>56930R</t>
  </si>
  <si>
    <t>ZPEVNĚNÍ KRAJNIC ZE ŠTĚRKODRTI</t>
  </si>
  <si>
    <t>1: 95,8=95,8000 [A]; dle VK/48.5 a přílohy 12 (dosypání stezky), srovnatelně,  nová položka při v200</t>
  </si>
  <si>
    <t>- dodání kameniva předepsané kvality a zrnitosti  
- rozprostření a zhutnění vrstvy v předepsané tloušťce  
- zřízení vrstvy bez rozlišení šířky, pokládání vrstvy po etapách</t>
  </si>
  <si>
    <t>58710R</t>
  </si>
  <si>
    <t>VRSTVY PRO OBNOVU A OPRAVY KRYTU Z CEMENTOBETONU</t>
  </si>
  <si>
    <t>1: 70,6=70,6000 [A]; dle VK/48.6, nová položka při v200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</si>
  <si>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</si>
  <si>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711</t>
  </si>
  <si>
    <t>Izolace proti vodě:</t>
  </si>
  <si>
    <t>711131</t>
  </si>
  <si>
    <t>IZOLACE BĚŽNÝCH KONSTRUKCÍ PROTI VOLNĚ STÉKAJÍCÍ VODĚ ASFALTOVÝMI NÁTĚRY</t>
  </si>
  <si>
    <t>1: 1274,4+17=1 291,4000 [A]; dle VK/118, příkopové žlaby, navýšeno při v200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</si>
  <si>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</si>
  <si>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t>
  </si>
  <si>
    <t>1: 45,4+33,6=79,0000 [A]; dle VK/91, svodné potrubí, navýšeno při v200</t>
  </si>
  <si>
    <t>1: 170,5+39,5=210,0000 [A]; dle VK/93, svodné potrubí, navýšeno při v200</t>
  </si>
  <si>
    <t>86</t>
  </si>
  <si>
    <t>1: 14+8=22,0000 [A]; dle VK/72, navýšeno při v200  
2: 24+57=81,0000 [B]; dle VK/76, navýšeno při v200  
Celkem: A+B=103,0000 [C]</t>
  </si>
  <si>
    <t>1: 3=3,0000 [A]; dle přílohy 9, 110,366+ 105,3746+108,348  
2: navýšeno při v 200: 4=4,0000 [B]  ; km 103,899+107,170+107,206+107,645  
Celkem: A+B=7,0000 [C]</t>
  </si>
  <si>
    <t>899522</t>
  </si>
  <si>
    <t>5: 16,4+2=18,4000 [A]; dle VK/85, lože a obetonování trativodů, C 12/15- X0, prostý beton, oprava4-21.6.2017, dotaz 370, záměna položky z 899575 + rozdělení výměr, navýšeno při v200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</si>
  <si>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</si>
  <si>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899524R201n</t>
  </si>
  <si>
    <t>OBETONOVÁNÍ POTRUBÍ Z PROSTÉHO BETONU DO C30/37</t>
  </si>
  <si>
    <t>5: 9,8+4,4=14,2000 [A]; dle VK/96, bet. lože svodného potrubí,  prostý beton, oprava4-21.6.2017,dotaz 370, záměna položky z 899575 + rozdělení výměr, navýšeno při v200  
6: 4,4=4,4000 [B]; dle VK/202,  prostý beton C30/37-XF3,XA2, oprava4-21.6.2017, dotaz 370, záměna položky z 899575 + rozdělení výměr, bz v200  
Celkem: A+B=18,6000 [C]</t>
  </si>
  <si>
    <t>1: (22687+15+204)*0,30=6 871,8000 [A]; dle VK/98+124, TZZ 3, převod z ks na m, navýšeno u VK/98 při v200</t>
  </si>
  <si>
    <t>935907R</t>
  </si>
  <si>
    <t>Žlaby a rigoly z příkopových žlabů (včetně poklopů a mříží) UCB 2</t>
  </si>
  <si>
    <t>1: 16*2,5=40,0000 [A]; dle VK/106, nová položka při v200</t>
  </si>
  <si>
    <t>1. Položka obsahuje:  
 – veškeré práce a materiál obsažený v názvu položky  
2. Položka neobsahuje:  
 X  
3. Způsob měření:  
Měří se metr délkový.</t>
  </si>
  <si>
    <t>E.1.10</t>
  </si>
  <si>
    <t>PROTIHLUKOVÉ OBJEKTY</t>
  </si>
  <si>
    <t xml:space="preserve">  SO 71-50-04</t>
  </si>
  <si>
    <t>Protihluková stěna Zast. Mezno vlevo (km 99,2)</t>
  </si>
  <si>
    <t>SO 71-50-04</t>
  </si>
  <si>
    <t>Základy</t>
  </si>
  <si>
    <t>631325</t>
  </si>
  <si>
    <t>MAZANINA ZE ŽELEZOBETONU DO C30/37 (B37)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</si>
  <si>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</si>
  <si>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272125.R</t>
  </si>
  <si>
    <t>ZÁKLADY Z DÍLCŮ ŽELEZOBETONOVÝCH DO C30/37 (B37)</t>
  </si>
  <si>
    <t>03</t>
  </si>
  <si>
    <t>Svislé konstrukce</t>
  </si>
  <si>
    <t>347125</t>
  </si>
  <si>
    <t>STĚNY PROTIHLUKOVÉ Z DÍLCŮ ŽELEZOBETON DO C30/37 (B37)</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</si>
  <si>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</si>
  <si>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33717</t>
  </si>
  <si>
    <t>SLOUPKY PROTIHLUK STĚN Z DÍLCŮ KOVOVÝCH</t>
  </si>
  <si>
    <t>E.1.2</t>
  </si>
  <si>
    <t>NÁSTUPIŠTĚ</t>
  </si>
  <si>
    <t xml:space="preserve">  SO 71-14-01</t>
  </si>
  <si>
    <t>Zast. Mezno, nástupiště</t>
  </si>
  <si>
    <t>SO 71-14-01</t>
  </si>
  <si>
    <t>015</t>
  </si>
  <si>
    <t>Poplatky za likvidaci odpadů</t>
  </si>
  <si>
    <t>015130</t>
  </si>
  <si>
    <t>POPLATKY ZA LIKVIDACŮ ODPADŮ NEKONTAMINOVANÝCH - 17 03 02 VYBOURANÝ ASFALTOVÝ BETON BEZ DEHTU</t>
  </si>
  <si>
    <t>1:0,45*2,2=0,99</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</si>
  <si>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</si>
  <si>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</si>
  <si>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BETON Z DEMOLIC OBJEKTŮ, ZÁKLADŮ TV</t>
  </si>
  <si>
    <t>1" 0.149t/m*318m+0.51t/m*159m, tvárnice Tischer+nástupišť.desky viz. příl. 007 Výkazy výměr a materiálů</t>
  </si>
  <si>
    <t>11333A</t>
  </si>
  <si>
    <t>ODSTRANĚNÍ PODKLADU VOZOVEK A CHODNÍKŮ S ASFALT POJIVEM - BEZ DOPRAVY</t>
  </si>
  <si>
    <t>1: 0,45; dle příl. 007 Výkazy výměr a materiálů  
2: RS Klenovice, z místa stavby prům. 40 km</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</si>
  <si>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</si>
  <si>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11333B</t>
  </si>
  <si>
    <t>ODSTRANĚNÍ PODKLADU VOZOVEK A CHODNÍKŮ S ASFALT POJIVEM - DOPRAVA</t>
  </si>
  <si>
    <t>tkm</t>
  </si>
  <si>
    <t>1: 0.45*2,2*40  
2: RS Klenovice, z místa stavby prům. 40 km</t>
  </si>
  <si>
    <t>Položka zahrnuje samostatnou dopravu suti a vybouraných hmot. Množství se určí jako součin hmotnosti [t] a požadované vzdálenosti [km].</t>
  </si>
  <si>
    <t>17180</t>
  </si>
  <si>
    <t>ULOŽENÍ SYPANINY DO NÁSYPŮ Z NAKUPOVANÝCH MATERIÁLŮ</t>
  </si>
  <si>
    <t>1: 943.0; dle příl. 007 Výkazy výměr a materiálů, propustný nenamrzavý materiál</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</si>
  <si>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</si>
  <si>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180,0*0,80; dle příl. 007 Výkazy výměr a materiálů, pod nástupištní zídkou, převod z m na m2  
2: 219.5; dle příl. 007 Výkazy výměr a materiálů, pod dlažbou</t>
  </si>
  <si>
    <t>1: 81.24; dle příl. 007 Výkazy výměr a materiálů, odvoz na mezideponii pro potřeby tohoto SO</t>
  </si>
  <si>
    <t>121108</t>
  </si>
  <si>
    <t>SEJMUTÍ ORNICE NEBO LESNÍ PŮDY S ODVOZEM DO 20KM</t>
  </si>
  <si>
    <t>1: 81.24-400.64*0.15; dle příl. 007 Výkazy výměr a materiálů  
2: -53,700; odpočet materiálu potřebného pro tento SO  
3: odvoz na skládku</t>
  </si>
  <si>
    <t>125731</t>
  </si>
  <si>
    <t>VYKOPÁVKY ZE ZEMNÍKŮ A SKLÁDEK TŘ. I, ODVOZ DO 1KM</t>
  </si>
  <si>
    <t>1: 400.64*0,15; dle VK/6, převod z m2 na m3, nakládání humózní zeminy a ornice na mezideponii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</si>
  <si>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</si>
  <si>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18222</t>
  </si>
  <si>
    <t>ROZPROSTŘENÍ ORNICE VE SVAHU V TL DO 0,15M</t>
  </si>
  <si>
    <t>1: 400.64; dle příl. 007 Výkazy výměr a materiálů</t>
  </si>
  <si>
    <t>položka zahrnuje:  
nutné přemístění ornice z dočasných skládek vzdálených do 50m  
rozprostření ornice v předepsané tloušťce ve svahu přes 1:5</t>
  </si>
  <si>
    <t>1: 400.64*0,08=32.051; dle příl. 007 Výkazy výměr a materiálů</t>
  </si>
  <si>
    <t>27231</t>
  </si>
  <si>
    <t>ZÁKLADY Z PROSTÉHO BETONU</t>
  </si>
  <si>
    <t>1:6*0.2=1.2; 0.2 objem patky, základy provizorního přístřešku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</si>
  <si>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</si>
  <si>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21150R</t>
  </si>
  <si>
    <t>SANAČNÍ ŽEBRA Z KAMENIVA</t>
  </si>
  <si>
    <t>1:  90*0,1296+90*0,0403, kameny fr. nad 100 mm</t>
  </si>
  <si>
    <t>položka zahrnuje dodávku předepsaného kameniva, mimostaveništní a vnitrostaveništní dopravu a jeho uložení</t>
  </si>
  <si>
    <t>202</t>
  </si>
  <si>
    <t>21197R</t>
  </si>
  <si>
    <t>1: 90*1,0735+90*0,543,</t>
  </si>
  <si>
    <t>203</t>
  </si>
  <si>
    <t>272314R</t>
  </si>
  <si>
    <t>1: 1.376m2; základové patky pod zábradlí - 73ks; dle příl. 007 Výkazy výměr a materiálů</t>
  </si>
  <si>
    <t>204</t>
  </si>
  <si>
    <t>272315R</t>
  </si>
  <si>
    <t>ZÁKLADY Z PROSTÉHO BETONU DO C30/37 (B37)</t>
  </si>
  <si>
    <t>1: 90*0,7732+90*0,5991; dl. nástupiště * plocha z řezu,  betonový základ C30/37 XC4+XF3  pod nást. Prefabrikát</t>
  </si>
  <si>
    <t>Vodorovné konstrukce</t>
  </si>
  <si>
    <t>102</t>
  </si>
  <si>
    <t>1:20*0.1=2.0, vysypání plochy provizorního přístřešku tl. 100mm</t>
  </si>
  <si>
    <t>205</t>
  </si>
  <si>
    <t>1:93,1*0,05*0,2+22,92*0,05*0,4+8*0,02*2,72=1,82; beton lože pod žlab C25/30-XF3  
2: 180*0,1398; dl. nástupiště * plocha z řezu, pod bet.základ nástupiště  C25/30-XF3  
3: 1.82+25.16=26.98m3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</si>
  <si>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</si>
  <si>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56333</t>
  </si>
  <si>
    <t>VOZOVKOVÉ VRSTVY ZE ŠTĚRKODRTI TL. DO 150MM</t>
  </si>
  <si>
    <t>1:96.62/0,15; dle příl. 007Výkaz výměr a materiálu , převod z m3 na m2</t>
  </si>
  <si>
    <t>- dodání kameniva předepsané kvality a zrnitosti  
- rozprostření a zhutnění vrstvy v předepsané tloušťce  
- zřízení vrstvy bez rozlišení šířky, pokládání vrstvy po etapách  
- nezahrnuje postřiky, nátěry</t>
  </si>
  <si>
    <t>58261R-mmd1</t>
  </si>
  <si>
    <t>KRYTY Z BETON DLAŽDIC SE ZÁMKEM ŠEDÝCH TL 60MM DO LOŽE Z KAM  s min. vzdáleností spár 200mm bez sražených hran</t>
  </si>
  <si>
    <t>1: (180*2,95)+(1,6*3,5)+(2,8+7)+(9,2+2,5)+(5,5+3,4); Betonová dlažba bez zkosených hran, dle příl. Výkaz výměr a materiálu   
2:10*0.85*0.4=3.4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</si>
  <si>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</si>
  <si>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104</t>
  </si>
  <si>
    <t>58261R-mmd2</t>
  </si>
  <si>
    <t>KRYTY Z BETON DLAŽDIC SE ZÁMKEM ŠEDÝCH TL 60MM DO LOŽE Z KAM - zdrsněný hmatový pás</t>
  </si>
  <si>
    <t>1:Zdrsněný hmatový pás, dle příl. Výkaz výměr a materiálu   
2:1.02+0.826+1.02=2.9; hodnoty odměřeny z výkresu 003 půdorys</t>
  </si>
  <si>
    <t>206</t>
  </si>
  <si>
    <t>582617R</t>
  </si>
  <si>
    <t>KRYTY Z BETON DLAŽDIC SE ZÁMKEM ŠEDÝCH RELIÉF TL 60MM DO LOŽE Z KAM</t>
  </si>
  <si>
    <t>1: 0,4*(4*1,8)+0,8*(2*1)=4,51</t>
  </si>
  <si>
    <t>105</t>
  </si>
  <si>
    <t>897541</t>
  </si>
  <si>
    <t>VPUSŤ ODVOD ŽLABŮ Z POLYMERBETONU SV. ŠÍŘKY DO 100MM</t>
  </si>
  <si>
    <t>1:dle příl. Výkaz výměr a materiálu</t>
  </si>
  <si>
    <t>položka zahrnuje dodávku a osazení předepsaného dílce včetně mříže  
nezahrnuje předepsané podkladní konstrukce</t>
  </si>
  <si>
    <t>1: 1.3+1.4+4.3+0.6=7.6; dle příl. 007 Výkazy výměr a materiálů, odvod od žlabových vpustí, bude obsypáno vhodným výkopovým materiálem</t>
  </si>
  <si>
    <t>208</t>
  </si>
  <si>
    <t>874427R-mmd</t>
  </si>
  <si>
    <t>Trubka HDPE DN 100 vložená do betonového základu, mont+dod</t>
  </si>
  <si>
    <t>1: 180*1.3; tr. Dl. 1.3m vložena á 1m</t>
  </si>
  <si>
    <t>209</t>
  </si>
  <si>
    <t>899111R</t>
  </si>
  <si>
    <t>POKLOPY OCELOVÉ SAMOSTATNÉ</t>
  </si>
  <si>
    <t>1: 8 z půdorysu, zadlažďovací poklop</t>
  </si>
  <si>
    <t>Položka zahrnuje dodávku a osazení předepsaného poklopu včetně rámu</t>
  </si>
  <si>
    <t>9112B1</t>
  </si>
  <si>
    <t>ZÁBRADLÍ MOSTNÍ SE SVISLOU VÝPLNÍ - DODÁVKA A MONTÁŽ</t>
  </si>
  <si>
    <t>1: 120,0; dle příl. 007 Výkazy výměr a materiálů, se svislou výplní</t>
  </si>
  <si>
    <t>položka zahrnuje:  
dodání zábradlí včetně předepsané povrchové úpravy  
kotvení sloupků, t.j. kotevní desky, šrouby z nerez oceli, vrty a zálivku, pokud zadávací dokumentace nestanoví jinak  
případné nivelační hmoty pod kotevní desky</t>
  </si>
  <si>
    <t>917224</t>
  </si>
  <si>
    <t>SILNIČNÍ A CHODNÍKOVÉ OBRUBY Z BETONOVÝCH OBRUBNÍKŮ ŠÍŘ 100MM</t>
  </si>
  <si>
    <t>1: 123.02; dle příl. 007 Výkazy výměr a materiálů</t>
  </si>
  <si>
    <t>Položka zahrnuje:  
dodání a pokládku betonových obrubníků o rozměrech předepsaných zadávací dokumentací  
betonové lože i boční betonovou opěrku.</t>
  </si>
  <si>
    <t>936103R</t>
  </si>
  <si>
    <t>BOX NA POSYP</t>
  </si>
  <si>
    <t>1: 2; dle příl. 007 Výkazy výměr a materiálů</t>
  </si>
  <si>
    <t>1. Položka obsahuje:  
 – dodávku a montáž nádoby na posypový materiál požadovaných vlastností a objemu  
 – upevňovací materiál  
 – veškerou dopravu  
2. Položka neobsahuje:  
 x  
3. Měrná jednotka:  
kus  
4. Způsob měření:  
 – udává se počet nádob  
5. Hlavní materiál:  
 – nádoba na posypový materiál</t>
  </si>
  <si>
    <t>1:6.3+5.3+11.3, odměřeno z výkresu půdorysu, žlábek š.=650mm  
70+18,9=88,9m celkem</t>
  </si>
  <si>
    <t>93541</t>
  </si>
  <si>
    <t>ŽLABY Z DÍLCŮ Z POLYMERBETONU SVĚTLÉ ŠÍŘKY DO 100MM VČETNĚ MŘÍŽÍ</t>
  </si>
  <si>
    <t>1: 3.6+46.5+43=93.1</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</si>
  <si>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</si>
  <si>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210</t>
  </si>
  <si>
    <t>924911R</t>
  </si>
  <si>
    <t>NÁSTUPIŠTĚ - VODICÍ LINIE ŠÍŘKY 0,40 M Z DLAŽDIC S PODÉLNÝMI DRÁŽKAMI</t>
  </si>
  <si>
    <t>1: 173 ; dle příl. 007 Výkazy výměr a materiálů, se svislou výplní</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</si>
  <si>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</si>
  <si>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924833</t>
  </si>
  <si>
    <t>NÁSTUPIŠTĚ - UKONČENÍ NÁSTUPIŠŤ SCHODY Z NOVÉHO MATERIÁLU - 3 TVÁRNICE TISCHER + 1 K 145</t>
  </si>
  <si>
    <t>1: 4; dle příl. 007 Výkazy výměr a materiálů  
2: nástupištní deska K 230! v db chybí položka, proto použita tato</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</si>
  <si>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</si>
  <si>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924913</t>
  </si>
  <si>
    <t>NÁSTUPIŠTĚ - OPTICKÉ ZNAČENÍ NÁTĚREM ŠÍŘKY 0,15 M, ODSTÍN ŽLUTÁ 6200</t>
  </si>
  <si>
    <t>1:(177+4*1.8)*0.15=184.2; dle příl. Výkaz výměr a materiálu  převod z m2 na m</t>
  </si>
  <si>
    <t>1. Položka obsahuje:  
 – příprava a očištění podkladu  
 – dodání a aplikace nátěrové hmoty  
2. Položka neobsahuje:  
 X  
3. Způsob měření:  
Měří se metr délkový.</t>
  </si>
  <si>
    <t>108</t>
  </si>
  <si>
    <t>937R-mmd1</t>
  </si>
  <si>
    <t>Provizorní přístřešek 20 m2 včetně dopravy, montáže, osvětlení</t>
  </si>
  <si>
    <t>KPL</t>
  </si>
  <si>
    <t>1:1ks; dle příl. Výkaz výměr a materiálu</t>
  </si>
  <si>
    <t>zahrnuje náklady na pořízení (event. pronájem), provozování, udržování a likvidaci přístřešku</t>
  </si>
  <si>
    <t>109</t>
  </si>
  <si>
    <t>937R-mmd2</t>
  </si>
  <si>
    <t>kabel pro napájení osvětlení přístřešku</t>
  </si>
  <si>
    <t>1:zapojení do nejbližšího stožáru osvětlení nástupiště</t>
  </si>
  <si>
    <t>zahrnuje náklady na materiál a montáž a likvidaci</t>
  </si>
  <si>
    <t>937R-mmd3</t>
  </si>
  <si>
    <t>chránička kabelu</t>
  </si>
  <si>
    <t>1:odhad projektanta</t>
  </si>
  <si>
    <t>211</t>
  </si>
  <si>
    <t>924420R</t>
  </si>
  <si>
    <t>NÁSTUPIŠTĚ L (H) BEZ KONZOLOVÝCH DESEK</t>
  </si>
  <si>
    <t>1. 180; dle příl. Výkaz výměr a materiálu, vč. atypických prefabrikátů nad podchodem, vč. zakončení nástupišť</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</si>
  <si>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</si>
  <si>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Bourání a demontáže:</t>
  </si>
  <si>
    <t>965511</t>
  </si>
  <si>
    <t>Rozebrání nástupiště typu TISCHER</t>
  </si>
  <si>
    <t>1: 159,0; dle příl. 007 Výkazy výměr a materiálů, mj položky OTSKP-ŽS je chybná, evidentně má být metr  
2: po demontáži vrchních atypických panelů (pol. 96616x) vznikne oboustranné nástupiště Tischer  
3: RS Klenovice, z místa stavby prům. 40 km</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</si>
  <si>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</si>
  <si>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29</t>
  </si>
  <si>
    <t>965512</t>
  </si>
  <si>
    <t>Rozebrání nástupiště typu TISCHER - odvoz (na likvidaci odpadů nebo jiné určené místo)</t>
  </si>
  <si>
    <t>t.km</t>
  </si>
  <si>
    <t>1: 159*(2*0.149+0.51)*40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</si>
  <si>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</si>
  <si>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96611A</t>
  </si>
  <si>
    <t>BOURÁNÍ KONSTRUKCÍ Z BETONOVÝCH DÍLCŮ - BEZ DOPRAVY</t>
  </si>
  <si>
    <t>1: 128.472/2.4; dle příl. 007 Výkazy výměr a materiálů, převod z t na m3, atypické ŽB panely v konstrukci nástupiště seskládané podélně na dvou Tischerkách  
2: RS Klenovice, z místa stavby prům. 40 km</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</si>
  <si>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</si>
  <si>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96611B</t>
  </si>
  <si>
    <t>BOURÁNÍ KONSTRUKCÍ Z BETONOVÝCH DÍLCŮ - DOPRAVA</t>
  </si>
  <si>
    <t>1:40*128.472  
2: RS Klenovice, z místa stavby prům. 40 km</t>
  </si>
  <si>
    <t xml:space="preserve">  SO 71-14-01.1</t>
  </si>
  <si>
    <t>Zast. Mezno, orientační systém</t>
  </si>
  <si>
    <t>SO 71-14-01.1</t>
  </si>
  <si>
    <t>923711R-mmd1</t>
  </si>
  <si>
    <t>Tabule "název zastávky" na ocelových sloupcích, 1750 x 600 mm, jednostranná</t>
  </si>
  <si>
    <t>R-pol</t>
  </si>
  <si>
    <t>1: 6ks; dle přílohy 003 Výkaz výměr</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</si>
  <si>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</si>
  <si>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923721R-mmd1</t>
  </si>
  <si>
    <t>Tabule "průchod pro pěší zakázán" na konstrukci zábradlí, 240 x 240 mm, jednostranná</t>
  </si>
  <si>
    <t>1: 4ks; dle přílohy 003 Výkaz výměr</t>
  </si>
  <si>
    <t>923731R-mmd1</t>
  </si>
  <si>
    <t>Tabule "směr jízdy vlaků" na ocelových sloupcích, 1850 x 360 mm, jednostranná</t>
  </si>
  <si>
    <t>1: 2ks; dle přílohy 003 Výkaz výměr</t>
  </si>
  <si>
    <t>923741R-mmd1</t>
  </si>
  <si>
    <t>Tabule "číslo koleje" na konstrukci osvětlení, 340 x 340 mm, jednostranná</t>
  </si>
  <si>
    <t>1: 12ks; dle přílohy 003 Výkaz výměr</t>
  </si>
  <si>
    <t>923761R-mmd2</t>
  </si>
  <si>
    <t>Tabule "směrová orientační" na ocelových sloupcích, 1450 x 395 mm, jednostranná</t>
  </si>
  <si>
    <t>1: 1ks; dle přílohy 003 Výkaz výměr</t>
  </si>
  <si>
    <t>923761R-mmd4</t>
  </si>
  <si>
    <t>Tabule "směrová orientační" na ocelovém sloupku, 900 x 395 mm, jednostranná</t>
  </si>
  <si>
    <t>923761R-mmd5</t>
  </si>
  <si>
    <t>Tabule "směrová orientační" na ocelovém sloupku, 450 x 395 mm, jednostranná</t>
  </si>
  <si>
    <t>923761R-mmd6</t>
  </si>
  <si>
    <t>Tabule "směrová orientační" na ocelovém sloupku, 440 x 240 mm, jednostranná</t>
  </si>
  <si>
    <t>1: 1ks na sloupku+1ks na stěně podchodu ; dle přílohy 003 Výkaz výměr</t>
  </si>
  <si>
    <t>923811R-mmd1</t>
  </si>
  <si>
    <t>SLOUPEK PRO NÁVĚST  (ocel. tr. 89x5)</t>
  </si>
  <si>
    <t>1: 8ks; dle přílohy 003 Výkaz výměr</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</si>
  <si>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</si>
  <si>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923821R-mmd1</t>
  </si>
  <si>
    <t>SLOUPEK PRO NÁVĚST   (ocel. tr. 70x3)</t>
  </si>
  <si>
    <t>1: 10ks; dle přílohy 003 Výkaz výměr</t>
  </si>
  <si>
    <t>923821R-mmd3</t>
  </si>
  <si>
    <t>SLOUPEK PRO NÁVĚST   (ocel. tr. 70x5)</t>
  </si>
  <si>
    <t>92399R-mmd1</t>
  </si>
  <si>
    <t>Samolepka "zákaz kouření"</t>
  </si>
  <si>
    <t>1. Položka obsahuje:  
 – dodání a osazení samolepky v příslušném provedení, vč. přípravy podkladu  
2. Položka neobsahuje:  
 X  
3. Způsob měření:  
Udává se počet kusů kompletní konstrukce nebo práce.</t>
  </si>
  <si>
    <t>92399R-mmd2</t>
  </si>
  <si>
    <t>Hmatný štítek</t>
  </si>
  <si>
    <t>1. Položka obsahuje:  
 – dodání a osazení štítku v příslušném provedení   
2. Položka neobsahuje:  
 X  
3. Způsob měření:  
Udává se počet kusů kompletní konstrukce nebo práce.</t>
  </si>
  <si>
    <t xml:space="preserve">  SO 71-14-02</t>
  </si>
  <si>
    <t>Zast. Střezimíř, nástupiště</t>
  </si>
  <si>
    <t>SO 71-14-02</t>
  </si>
  <si>
    <t>15*2.2; viz. příl. 008 Výkaz výměr a materiálu</t>
  </si>
  <si>
    <t>193+20*0.15*2.4;demolice nástupišť+přejezdu viz. příl. 008 Výkaz výměr a materiálu</t>
  </si>
  <si>
    <t>1: 15,0; dle příl. 008 Výkaz výměr a materiálu  
2: RS Klenovice, z místa stavby prům. 40 km</t>
  </si>
  <si>
    <t>1: (40)*15*2.2  
2: RS Klenovice, z místa stavby prům. 40 km</t>
  </si>
  <si>
    <t>123731</t>
  </si>
  <si>
    <t>ODKOP PRO SPOD STAVBU SILNIC A ŽELEZNIC TŘ. I, ODVOZ DO 1KM</t>
  </si>
  <si>
    <t>1: 12,200; dle příl. 008 Výkaz výměr a materiálu, odvoz na mezideponii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</si>
  <si>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</si>
  <si>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1086.36; dle příl. 008 Výkaz výměr a materiálu, propustný nenamrzavý materiál</t>
  </si>
  <si>
    <t>1: 275,0*0,80; dlepříl. 008 Výkaz výměr a materiálu, pod nástupištní zídkou, převod z m na m2  
2: 256.7; dle příl. 008 Výkaz výměr a materiálu, pod dlažbou</t>
  </si>
  <si>
    <t>13273R</t>
  </si>
  <si>
    <t>HLOUBENÍ RÝH ŠÍŘ DO 2M PAŽ I NEPAŽ TŘ. I</t>
  </si>
  <si>
    <t>1: 3.24; výkop pro bet. zídky, dle příl. 008 Výkaz výměr a materiálu, použit výzisk</t>
  </si>
  <si>
    <t>1: 1127.49; dle příl. 008 Výkaz výměr a materiálu</t>
  </si>
  <si>
    <t>1:1127.49; dle příl. 008 Výkaz výměr a materiálu</t>
  </si>
  <si>
    <t>1: 1127.49*0.08; dle příl. 008 Výkaz výměr a materiálu</t>
  </si>
  <si>
    <t>1:1127.49*0,15; dle příl. 008 Výkaz výměr a materiálu, převod z m2 na m3, nakládání humózní zeminy a ornice na mezideponii  
2: nedostatek zeminy řešen v rámci stavby z jiných stavebních objektů</t>
  </si>
  <si>
    <t>1: 151*0,0373 +34*0,0394+90*0,1324, kameny fr. nad 100 mm</t>
  </si>
  <si>
    <t>1: 151*0,5318+34*0,546+90*1,0892</t>
  </si>
  <si>
    <t>1: 1.772 m2; základové patky pod zábradlí - 94 ks; dle příl. 008 Výkazy výměr a materiálů</t>
  </si>
  <si>
    <t>1: 151*0,5376+34*0,5561+90*0,7586; dl. nástupiště * plocha z řezu,  betonový základ C30/37 XC4+XF3  pod nást. Prefabrikát</t>
  </si>
  <si>
    <t>327325</t>
  </si>
  <si>
    <t>ZDI OPĚRNÉ, ZÁRUBNÍ, NÁBŘEŽNÍ ZE ŽELEZOVÉHO BETONU DO C30/37 (B37)</t>
  </si>
  <si>
    <t>1: 8.3; dle příl. 008 Výkaz výměr a materiálu, monolitická nástupištní zídka, beton zídek: C30/37 - XD1, XF2 - Cl 0,4, vč. Izolace SVI 0</t>
  </si>
  <si>
    <t>506</t>
  </si>
  <si>
    <t>327365R</t>
  </si>
  <si>
    <t>VÝZTUŽ ZDÍ OPĚRNÝCH, ZÁRUBNÍCH, NÁBŘEŽNÍCH Z OCELI 10505</t>
  </si>
  <si>
    <t>1: viz příl. 007.2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</si>
  <si>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pol.č.74432).  
- povrchovou antikorozní úpravu výztuže,  
- separaci výztuže,  
- osazení měřících zařízení a úpravy pro ně,  
- osazení měřících skříní nebo míst pro měření bludných proudů.</t>
  </si>
  <si>
    <t>1: 0,7; dle příl. 008 Výkaz výměr a materiálu, pod nástupištní zídku</t>
  </si>
  <si>
    <t>507</t>
  </si>
  <si>
    <t>1:57*0.05*0.2+22,62*0.05*0.4=1.02; beton lože pod žlab C25/30-XF3  
2: 275*0,1398=38.45; dl. nástupiště * plocha z řezu, pod bet.základ nástupiště  C25/30-XF3  
3: 3.6; podkl. Beton pod zídku C25/30 - XD1, XF2 - Cl 1,0  
4: 1.02+38.45+3.6=43.07m3</t>
  </si>
  <si>
    <t>1:127.93/0,15; dle příl. 008 Výkaz výměr a materiálu , převod z m3 na m2</t>
  </si>
  <si>
    <t>401</t>
  </si>
  <si>
    <t>1:Betonová dlažba bez zkosených hran, dle příl. 008 Výkaz výměr a materiálu   
2:4*0.85*0.4+2*1.2*0.4=2.3</t>
  </si>
  <si>
    <t>508</t>
  </si>
  <si>
    <t>1: signální pásy 0,8*(1,35+1,35)=2,16, varovné pásy 2*(1.85*0.4)=1,48</t>
  </si>
  <si>
    <t>509</t>
  </si>
  <si>
    <t>711132R</t>
  </si>
  <si>
    <t>IZOLACE BĚŽNÝCH KONSTRUKCÍ PROTI VOLNĚ STÉKAJÍCÍ VODĚ ASFALTOVÝMI PÁSY</t>
  </si>
  <si>
    <t>1: 30.5m2; skladba izolace SVI 1, dle příl. 007.1</t>
  </si>
  <si>
    <t>510</t>
  </si>
  <si>
    <t>711509R</t>
  </si>
  <si>
    <t>OCHRANA IZOLACE NA POVRCHU TEXTILIÍ</t>
  </si>
  <si>
    <t>položka zahrnuje:  
- dodání  předepsaného ochranného materiálu  
- zřízení ochrany izolace</t>
  </si>
  <si>
    <t>402</t>
  </si>
  <si>
    <t>1:dle příl. 008 Výkaz výměr a materiálu</t>
  </si>
  <si>
    <t>511</t>
  </si>
  <si>
    <t>1: 6.5; odvod od žlabových vpustí, bude obsypáno vhodným výkopovým materiálem, dle příl. 008 Výkaz výměr a materiálu</t>
  </si>
  <si>
    <t>512</t>
  </si>
  <si>
    <t>1: 275*1.3; tr. Dl. 1.3m vložena á 1m</t>
  </si>
  <si>
    <t>513</t>
  </si>
  <si>
    <t>1: 9; z půdorysu, zadlažďovací poklop</t>
  </si>
  <si>
    <t>1: 160.3; dle příl. 008 Výkaz výměr a materiálu</t>
  </si>
  <si>
    <t>1: 164+70+1=235; odměřeno z výkresu 003 Půdorys, dle příl. 008 Výkaz výměr a materiálu</t>
  </si>
  <si>
    <t>1: 2; dle příl. 008 Výkaz výměr a materiálu</t>
  </si>
  <si>
    <t>1:70;odměřeno z výkresu 003 Půdorys, meliorační žlábet š =685mm  
2:10.5+12.1=22.62; odměřeno z výkresu,bet. Žlábek š=650mm  
70+22.62=92.62m celkem</t>
  </si>
  <si>
    <t>404</t>
  </si>
  <si>
    <t>1:28,5+28,5; odměřeno z výkresu</t>
  </si>
  <si>
    <t>514</t>
  </si>
  <si>
    <t>1:184+1.85+89+1.85=276.7m ; dle příl. 008 Výkazy výměr a materiálů, se svislou výplní</t>
  </si>
  <si>
    <t>1: 2; dle příl. 008 Výkaz výměr a materiálu   
2: nástupištní deska K 230! v db chybí položka, proto použita tato</t>
  </si>
  <si>
    <t>1: 41,51/0,15;dle příl. 008 Výkaz výměr a materiálu , převod z m2 na m</t>
  </si>
  <si>
    <t>515</t>
  </si>
  <si>
    <t>1. 185+90=275m; dle příl. Výkaz výměr a materiálu, vč. atypických prefabrikátů, vč. zakončení nástupišť</t>
  </si>
  <si>
    <t>32</t>
  </si>
  <si>
    <t>965311</t>
  </si>
  <si>
    <t>Rozebrání přejezdu, přechodu z dílců</t>
  </si>
  <si>
    <t>1: 8*(1,0*2,5); dle fotodokumentace, přístupy k nástupištím, převod z m na m2  
2: RS Klenovice, z místa stavby prům. 40 km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</si>
  <si>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</si>
  <si>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</si>
  <si>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</si>
  <si>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1:20*0.15*2.4*40</t>
  </si>
  <si>
    <t>34</t>
  </si>
  <si>
    <t>1:130+170+176; dle VK/81a,b,c</t>
  </si>
  <si>
    <t>1:193t*40km;  RS Klenovice, z místa stavby prům. 40 km</t>
  </si>
  <si>
    <t xml:space="preserve">  SO 71-14-02.1</t>
  </si>
  <si>
    <t>Zast. Střezimíř, orientační systém</t>
  </si>
  <si>
    <t>SO 71-14-02.1</t>
  </si>
  <si>
    <t>923711R-mmd2</t>
  </si>
  <si>
    <t>Tabule "název zastávky" na ocelových sloupcích, 2380 x 600 mm, jednostranná</t>
  </si>
  <si>
    <t>923741R-mmd2</t>
  </si>
  <si>
    <t>Tabule "číslo koleje" na konstrukci osvětlení, 450 x 340 mm, jednostranná</t>
  </si>
  <si>
    <t>1: 16ks; dle přílohy 003 Výkaz výměr</t>
  </si>
  <si>
    <t>923811R-mmd3</t>
  </si>
  <si>
    <t>SLOUPEK PRO NÁVĚST  (ocel. tr. 89x9)</t>
  </si>
  <si>
    <t xml:space="preserve">  SO 72-14-01</t>
  </si>
  <si>
    <t>Zast. Červený Újezd zastávka, nástupiště</t>
  </si>
  <si>
    <t>SO 72-14-01</t>
  </si>
  <si>
    <t>1: 0,6*1*3,025; viz příloha 007.004 - zákl. pás typ 2 prostý beton</t>
  </si>
  <si>
    <t>1: 2*(13*(1,5*3,02)+2*(1,5*3,525)+2*(1,5*2,23))*0,15*1,1; dle pol. 9 samostatného rozpočtu,  pod základové pásy podporující prefabrikované trámy  
2: 0,15*1,5*3,525; viz příloha 007.004 - zákl. pás typ 2 prostý beton  
25.131+1.8=26.931m3 celkem</t>
  </si>
  <si>
    <t>711311</t>
  </si>
  <si>
    <t>IZOLACE PODZEMNÍCH OBJEKTŮ PROTI ZEMNÍ VLHKOSTI ASFALTOVÝMI NÁTĚRY</t>
  </si>
  <si>
    <t>1: 2*(13*2*(1+2,52)+2*2*(1+3,025)+2*2*(1+1,73))*0,6*1,2; dle pol.10 samostatného rozpočtu  
2: 7.86m2, Np+2xNa dle příl. 009 Výkaz výměr a materiálů  
170.698+7.89=178.556m2</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</si>
  <si>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</si>
  <si>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924510R</t>
  </si>
  <si>
    <t>NÁSTUPIŠTĚ MOSTOVÉHO TYPU S VELKOPLOŠNÝMI INTEGROVANÝMI NÁSTUPIŠTNÍMI DESKAMI</t>
  </si>
  <si>
    <t>1: 697,3/3,0; viz příloha 009, převod z m2 na m (standardizovaná šířka nástupiště 3,0 m, navržen atyp 3,40m)  
2: méně obvyklá konstrukce nástupiště! položka obsahuje veškeré práce na vlastní konstrukci nástupiště vyjma zakládání, které je popsáno samostatnými položkami</t>
  </si>
  <si>
    <t>1. Položka obsahuje:  
 – dodávku veškerých prvků a částí daného typu nástupiště dle odpovídajících vzorových listů a TKP včetně výplňových desek  
 – zřízení nástupiště mostového typu pro požadovanou osovou vzdálenost kolejí i výšku nástupní hrany nad TK  
 – slepá zakončení nástupiště  
 – kabelovou trasu včetně kabelových komor s poklopy  
 – přípravu pro osvětlení, tj. vyvrtání otvorů a příprava upevnění osvětlení šrouby  
 – příplatky za ztížené podmínky při práci v kolejišti, např. za překážky na straně koleje ap.  
2. Položka neobsahuje:  
 – zemní práce, tj. odkopávky, hloubení rýh, násypy, zásypy ad.  
 – zvláštní zakládání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</si>
  <si>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 xml:space="preserve">  SO 72-14-01.1</t>
  </si>
  <si>
    <t>Zast. Červený Újezd zastávka, orientační systém</t>
  </si>
  <si>
    <t>SO 72-14-01.1</t>
  </si>
  <si>
    <t>923711R_mmd3</t>
  </si>
  <si>
    <t>Tabule "název zastávky" na ocelových sloupcích, 4600 x 600 mm, jednostranná</t>
  </si>
  <si>
    <t>1: 3ks; dle přílohy 003 Výkaz výměr</t>
  </si>
  <si>
    <t>923811R-mmd2</t>
  </si>
  <si>
    <t>SLOUPEK PRO NÁVĚST  (ocel. tr. 89x5) - chemické kotvy do ŽB panelu</t>
  </si>
  <si>
    <t>1. Položka obsahuje:  
– dodání a osazení sloupku v příslušném provedení včetně vyvrtání otvorů a kotvení do nosné konstrukce (vč. dodání materiálu), vyrovnání podkladů a dalších souvisejících prací  
 – protikorozní úpravu, není-li tato provedena již z výroby nebo daná vlastnostmi použitého materiálu  
2. Položka neobsahuje:  
 X  
3. Způsob měření:  
Udává se počet kusů kompletní konstrukce nebo práce.</t>
  </si>
  <si>
    <t>923821R-mmd2</t>
  </si>
  <si>
    <t>SLOUPEK PRO NÁVĚST   (ocel. tr. 70x3) - chemické kotvy do ŽB panelu</t>
  </si>
  <si>
    <t xml:space="preserve">  SO 73-14-01</t>
  </si>
  <si>
    <t>Zast. Ješetice, nástupiště</t>
  </si>
  <si>
    <t>SO 73-14-01</t>
  </si>
  <si>
    <t>54.6; viz. příl. 007</t>
  </si>
  <si>
    <t>123738</t>
  </si>
  <si>
    <t>ODKOP PRO SPOD STAVBU SILNIC A ŽELEZNIC TŘ. I, ODVOZ DO 20KM</t>
  </si>
  <si>
    <t>1: 43,7; viz příloha 007,  
2: odvoz na skládku ve vzdálenosti 43 km</t>
  </si>
  <si>
    <t>123739</t>
  </si>
  <si>
    <t>PŘÍPLATEK ZA DALŠÍ 1KM DOPRAVY ZEMINY</t>
  </si>
  <si>
    <t>1: (43-20)*43,700  
2: trvalá deponie ve vzdálenosti 43 km</t>
  </si>
  <si>
    <t>položka zahrnuje příplatek k vodorovnému přemístění zeminy za každý další 1km nad 20km</t>
  </si>
  <si>
    <t>1: 637.3; viz příloha 007, propustný nenamrzavý materiál</t>
  </si>
  <si>
    <t>1: 180,0*0,80; viz příloha 007, pod nástupištní zídkou, převod z m na m2  
2: 195,3+3,3+3,4+2,2; viz příloha 007, pod dlažbou</t>
  </si>
  <si>
    <t>1: 139,0*0,15; viz příloha 007, odvoz na mezideponii pro potřeby tohoto SO</t>
  </si>
  <si>
    <t>1: 23,00-20,85=2,15; viz příloha 007,  
2: přebytečná ornice se využije v rámci stavby na rekultivaci opuštěných traťových úseků</t>
  </si>
  <si>
    <t>1: 139,0*0,15; viz příloha 007, převod z m2 na m3, nakládání humózní zeminy a ornice na mezideponii</t>
  </si>
  <si>
    <t>1: 139,0;  viz. příl. 007</t>
  </si>
  <si>
    <t>18242</t>
  </si>
  <si>
    <t>ZALOŽENÍ TRÁVNÍKU HYDROOSEVEM NA ORNICI</t>
  </si>
  <si>
    <t>1: 139,0-57,0=82m2;  viz. příl. 007</t>
  </si>
  <si>
    <t>Zahrnuje dodání předepsané travní směsi, hydroosev na ornici, zalévání, první pokosení, to vše bez ohledu na sklon terénu</t>
  </si>
  <si>
    <t>1: 57,0;  viz. příl. 007</t>
  </si>
  <si>
    <t>1: (139,0)*0.08;  viz. příl. 007</t>
  </si>
  <si>
    <t>1: 90*0,1579+90*0,1541, kameny fr. nad 100 mm</t>
  </si>
  <si>
    <t>1: 90*1,235+90*1,2153</t>
  </si>
  <si>
    <t>1: 0.452m2; základové patky pod zábradlí - 24ks; dle příl. 007 Výkazy výměr a materiálů</t>
  </si>
  <si>
    <t>1: 90*0,9398+90*0,9101; dl. nástupiště * plocha z řezu,  betonový základ C30/37 XC4+XF3  pod nást. Prefabrikát</t>
  </si>
  <si>
    <t>1: (2,5+0.9)*0,20; viz. příl. 007, převod z m2 na m3</t>
  </si>
  <si>
    <t>451313R</t>
  </si>
  <si>
    <t>PODKLADNÍ A VÝPLŇOVÉ VRSTVY Z PROSTÉHO BETONU C16/20</t>
  </si>
  <si>
    <t>1:140,1 m x 0,05 m3/m' = 7,0 m3, betonové lože C16/20-XF0 pod žlab (0,05 m3 na  1 m')  
2:  3,4 m2 x 0,1 m = 0,25 m3 = 0,3 m3; podkladní beton tl. 100 mm pod bet. žlábek/odláždění z lomového kamene  
3: 7+0.3=7.3m3 celkem</t>
  </si>
  <si>
    <t>1: 90*0.3696=33.26; dl. nástupiště * plocha z řezu, pod bet.základ nástupiště  C25/30-XF3</t>
  </si>
  <si>
    <t>538.3 m2,  viz. příl. 007</t>
  </si>
  <si>
    <t>582614</t>
  </si>
  <si>
    <t>KRYTY Z BETON DLAŽDIC SE ZÁMKEM BAREV TL 60MM DO LOŽE Z KAM</t>
  </si>
  <si>
    <t>1: 3,3;  viz. příl. 007, slepecká dlažba červená (varovné pásy)</t>
  </si>
  <si>
    <t>1: 525.4m2; Betonová dlažba bez zkosených hran, viz příloha 007:</t>
  </si>
  <si>
    <t>Zdrsněný hmatový pás, viz příloha 007,  
1. nástupiště: 0.4*2 m2  
2. nástupiště: 0.4*2 m2  
1,0 + 1,2 = 2,2 m2</t>
  </si>
  <si>
    <t>1: odměřeno z půdorysu v DGN formátu  
2: 1. nástupiště: 0,8*(2+1+1)+0,4*1,6  
3: 2. nástupiště: 0,8*(2+1+1,2)+0,4*1,7</t>
  </si>
  <si>
    <t>897562R</t>
  </si>
  <si>
    <t>VPUSŤ ODVODŇOVACÍCH ŽLABŮ Z DÍLCŮ OCELOLITINOVÝCH SVĚTLÉ ŠÍŘKY DO 150 MM</t>
  </si>
  <si>
    <t>1: 2;  viz. příl. 007</t>
  </si>
  <si>
    <t>– položky pro konstrukce na trubním vedení zahrnují kompletní konstrukce trubního vedení a to buď ve spojení spotrubím nebo samostatně. Zahrnují rovněž úpravy typových konstrukcí, spojovací a těsnící materiál, předepsanépovrchové úpravy, máčení cihel, vyspárování a pod. Šachty, vpustě, kabelové komory zahrnují i poklopy s rámem,mříže s rámem, koše na bahno, stupadla, žebříky, stropy z bet. dílců a pod.Viz :     
– Předpis  S4 Železniční spodek   
– Vzorové listy železničního spodku Ž1, Ž 2, Ž3, Ž4.   
– Technické kvalitativní podmínky staveb Státních drah, kap. 1, 2, 3, 4, 14, 17, 22.</t>
  </si>
  <si>
    <t>1:1.5; nást. 2</t>
  </si>
  <si>
    <t>1: 33.5; viz. příl. 007, se svislou výplní</t>
  </si>
  <si>
    <t>1: chodníkový obrubník, viz příloha 007, odměřeno ze situace</t>
  </si>
  <si>
    <t>1: 34,8;  viz. příl. 007, TZZ 5</t>
  </si>
  <si>
    <t>93562</t>
  </si>
  <si>
    <t>ŽLABY OCELOLITINOVÉ SVĚTLÉ ŠÍŘKY DO 150MM VČET MŘÍŽÍ</t>
  </si>
  <si>
    <t>1: 68,3+0,7+1,4+68,3+1,4; viz. příl. 007</t>
  </si>
  <si>
    <t>1: 2; viz. příl. 007</t>
  </si>
  <si>
    <t>936104R</t>
  </si>
  <si>
    <t>ZAHRAZOVACÍ SLOUPEK</t>
  </si>
  <si>
    <t>1: 5; viz. příl. 007</t>
  </si>
  <si>
    <t>1. Položka obsahuje:  
 – dodávku a montáž zahrazovacího sloupku včetně zemních prací a odvozu a likvidace přebytečného materiálu  
 – upevňovací materiál  
 – veškerou dopravu  
2. Položka neobsahuje:  
 x  
3. Měrná jednotka:  
kus  
4. Způsob měření:  
 – udává se počet sloupků  
5. Hlavní materiál:  
 – zahrazovací sloupek</t>
  </si>
  <si>
    <t>1: 69.6/0.4; dle příl. 007 Výkazy výměr a materiálů</t>
  </si>
  <si>
    <t>1: 2;  viz. příl. 007  
2: nástupištní deska K 230! v db chybí položka, proto použita tato</t>
  </si>
  <si>
    <t>1: 27,1/0,15;  viz. příl. 007, převod z m2 na m</t>
  </si>
  <si>
    <t>924914</t>
  </si>
  <si>
    <t>NÁSTUPIŠTĚ - SIGNÁLNÍ PÁS Z DLAŽDIC S RELIÉFNÍM POVRCHEM</t>
  </si>
  <si>
    <t>1: 3,4;  viz. příl. 007, barva dlažby šedá</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</si>
  <si>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</si>
  <si>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212</t>
  </si>
  <si>
    <t>96616A</t>
  </si>
  <si>
    <t>BOURÁNÍ KONSTRUKCÍ ZE ŽELEZOBETONU - BEZ DOPRAVY</t>
  </si>
  <si>
    <t>1: 140,0*2*(2*0,50*0,15); viz příloha 007, převod z m na m3, ŽB panely v konstrukci nástupiště ve dvou řadách vedle sebe  
2: 6*(2*0,50*0,15); dle situace, převod z m na m3, ŽB panely v konstrukci přechodu na nástupiště  
3: RS Klenovice, z místa stavby prům. 43 km</t>
  </si>
  <si>
    <t>96616B</t>
  </si>
  <si>
    <t>BOURÁNÍ KONSTRUKCÍ ZE ŽELEZOBETONU - DOPRAVA</t>
  </si>
  <si>
    <t>1: (43)*54.6  
2: RS Klenovice, z místa stavby prům. 43 km</t>
  </si>
  <si>
    <t xml:space="preserve">  SO 73-14-01.1</t>
  </si>
  <si>
    <t>Zast. Ješetice, orientační systém</t>
  </si>
  <si>
    <t>SO 73-14-01.1</t>
  </si>
  <si>
    <t>923711R_mmd4</t>
  </si>
  <si>
    <t>Tabule "název zastávky" na ocelových sloupcích, 2200 x 600 mm, jednostranná</t>
  </si>
  <si>
    <t>923761R-mmd1</t>
  </si>
  <si>
    <t>Tabule "směrová orientační" na ocelových sloupcích, 2000 x 240 mm, jednostranná</t>
  </si>
  <si>
    <t>923761R-mmd3</t>
  </si>
  <si>
    <t>Tabule "směrová orientační" na ocelových sloupcích, 1200 x 440 mm, jednostranná</t>
  </si>
  <si>
    <t xml:space="preserve">  SO 73-14-02</t>
  </si>
  <si>
    <t>Zast. Heřmaničky, nástupiště</t>
  </si>
  <si>
    <t>SO 73-14-02</t>
  </si>
  <si>
    <t>015111R</t>
  </si>
  <si>
    <t>POPLATKY ZA LIKVIDACŮ ODPADŮ NEKONTAMINOVANÝCH - 17 05 04  VYTĚŽENÉ ZEMINY A HORNINY -  I. TŘÍDA TĚŽITELNOSTI</t>
  </si>
  <si>
    <t>1: viz příl. 800</t>
  </si>
  <si>
    <t>1: 0,4; dle  příl. 008 Výkaz výměr a materiálů  
2: RS Klenovice, z místa stavby prům. 47 km</t>
  </si>
  <si>
    <t>1: (47)*0,48  
2: RS Klenovice, z místa stavby prům. 47 km</t>
  </si>
  <si>
    <t>1: 114,3; dle  příl. 008 Výkaz výměr a materiálů, odvoz na mezideponii</t>
  </si>
  <si>
    <t>125734</t>
  </si>
  <si>
    <t>VYKOPÁVKY ZE ZEMNÍKŮ A SKLÁDEK TŘ. I, ODVOZ DO 5KM</t>
  </si>
  <si>
    <t>1: 1022,800; nakládání na mezideponii</t>
  </si>
  <si>
    <t>17110</t>
  </si>
  <si>
    <t>ULOŽENÍ SYPANINY DO NÁSYPŮ SE ZHUTNĚNÍM</t>
  </si>
  <si>
    <t>1: 557,2+465,6; dle  příl. 008 Výkaz výměr a materiálů, použit výkopek  
2: nedostatkový materiál bude vyzískán z jiných SO</t>
  </si>
  <si>
    <t>1: 1568; dle příl. 008 Výkaz výměr a materiálů, pod dlažbou</t>
  </si>
  <si>
    <t>1: 20.4; 114,3; dle  příl. 008 Výkaz výměr a materiálů</t>
  </si>
  <si>
    <t>133731R</t>
  </si>
  <si>
    <t>HLOUBENÍ ŠACHET ZAPAŽ I NEPAŽ TŘ. I, ODVOZ DO 1KM</t>
  </si>
  <si>
    <t>1:481; výkop pro šachty a horské vpusti,  dle  příl. 008 Výkaz výměr a materiálů</t>
  </si>
  <si>
    <t>17411R</t>
  </si>
  <si>
    <t>1: 20.4; zásyp rýh, dle  příl. 008 Výkaz výměr a materiálů</t>
  </si>
  <si>
    <t>17551R</t>
  </si>
  <si>
    <t>OBSYP POTRUBÍ A OBJEKTŮ ZE ZEMIN NEPROPUSTNÝCH</t>
  </si>
  <si>
    <t>1: 192.5; obsyp vsakovacích jímek nepropustným materiálem, dle příl. 008</t>
  </si>
  <si>
    <t>17581R</t>
  </si>
  <si>
    <t>1: 111.1; obsyp vsakovacích jímek, drenážní vrstva z velmi propustného materiálu  k&gt;10-2 m/s, dle příl. 008</t>
  </si>
  <si>
    <t>17620R</t>
  </si>
  <si>
    <t>VÝPLNĚ ZE ZEMIN BEZ ZHUT</t>
  </si>
  <si>
    <t>1: výplň betonových svahovek, dle příl. 008</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</si>
  <si>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</si>
  <si>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2640*0,15; dle  příl. 008 Výkaz výměr a materiálů, převod z m2 na m3, nakládání humózní zeminy a ornice na mezideponii</t>
  </si>
  <si>
    <t>1: 2640; dle  příl. 008 Výkaz výměr a materiálů</t>
  </si>
  <si>
    <t>1:1582; dle  příl. 008 Výkaz výměr a materiálů</t>
  </si>
  <si>
    <t>1:  46.64; kameny fr. nad 100 mm - nástupiště, viz příl. 008  
2: 52.8; kamenivo 32/63, odvodnění-vsakovací žebroí, viz příl. 008  
3: 0.2; kamenivo 125/250, odvodnění-vsakovací žebro, viz příl. 008  
4:  46.64+52.8+0.2=99.64 celkem</t>
  </si>
  <si>
    <t>1: 407.44; nástupiště, viz příl. 008 Výkaz výměr a materiálů  
2: 220; vsakovací žebro, viz příl. 008  
3: 407.44+220=627.44 celkem</t>
  </si>
  <si>
    <t>1: 2.243m3; základové patky pod zábradlí - 119ks; dle příl. 008 Výkazy výměr a materiálů</t>
  </si>
  <si>
    <t>1: 326.92;  betonový základ C30/37 XC4+XF3  pod nást. Prefabrikát, dle příl. 008  
2: 10.2; Základ pod zídku zez bet. svahovek, dle příl. 008  
3: 326.92+10.2=337.12 celkem</t>
  </si>
  <si>
    <t>32711R</t>
  </si>
  <si>
    <t>ZDI OPĚR, ZÁRUB, NÁBŘEŽ Z DÍLCŮ BETON</t>
  </si>
  <si>
    <t>1: 16.45; obtoky osvětlení; dl. zídky 3,4 m; 2 nebo3 vrstvy svahovek; 3x(15+14+13)+7x(15+14) =329 ks; 294x120/2400=16.45m3; převod z ks přes kg na m3, dle příl. 008</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</si>
  <si>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</si>
  <si>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213</t>
  </si>
  <si>
    <t>1: 3.4+5.3; dle příl. 008 - pod odvodňovací žlábek š. 130mm a pod potrubí</t>
  </si>
  <si>
    <t>214</t>
  </si>
  <si>
    <t>1:1.2; beton lože pod zídky, C25/30-XC2, XA1  
2: 220*0,175+220*0,175=77; dl. nástupiště * plocha z řezu, pod bet.základ nástupiště  C25/30-XF3  
3: 1.2+77=78.2m3</t>
  </si>
  <si>
    <t>215</t>
  </si>
  <si>
    <t>45850R</t>
  </si>
  <si>
    <t>VÝPLŇ ZA OPĚRAMI A ZDMI Z KAMENIVA</t>
  </si>
  <si>
    <t>1: 17; zásyp za opěrnou zdí ze svahovek, viz příl. 008</t>
  </si>
  <si>
    <t>položka zahrnuje:  
- dodávku kameniva předepsané frakce a zásyp s předepsaným zhutněním včetně mimostaveništní a vnitrostaveništní dopravy</t>
  </si>
  <si>
    <t>216</t>
  </si>
  <si>
    <t>46457R</t>
  </si>
  <si>
    <t>POHOZ DNA A SVAHŮ Z KAMENIVA TĚŽENÉHO</t>
  </si>
  <si>
    <t>1: 13.2; pohoz oblázky t. 100mm, vsakovací žebro, viz příl. 008</t>
  </si>
  <si>
    <t>položka zahrnuje:  
- dodávku a pohoz těženého kameniva předepsané frakce včetně mimostaveništní a vnitrostaveništní dopravy</t>
  </si>
  <si>
    <t>1:235.2/0,15; dle příl. Výkaz výměr a materiálu , převod z m3 na m2</t>
  </si>
  <si>
    <t>1: 1385.4, viz příl. 008</t>
  </si>
  <si>
    <t>1:0.4*2.37+0.4*2.15=1.808; hodnoty odměřeny z výkresu 003a Půdorys</t>
  </si>
  <si>
    <t>217</t>
  </si>
  <si>
    <t>1: 5.5; signální pásy, viz příl. 008</t>
  </si>
  <si>
    <t>218</t>
  </si>
  <si>
    <t>58261AR</t>
  </si>
  <si>
    <t>KRYTY Z BETON DLAŽDIC SE ZÁMKEM BAREV RELIÉF TL 60MM DO LOŽE Z KAM</t>
  </si>
  <si>
    <t>1: 1.8; varovné pásy, viz příl. 008</t>
  </si>
  <si>
    <t>219</t>
  </si>
  <si>
    <t>1: 10.3; dle příl. 008</t>
  </si>
  <si>
    <t>220</t>
  </si>
  <si>
    <t>1: 440*1.3; tr. Dl. 1.3m vložena á 1m</t>
  </si>
  <si>
    <t>221</t>
  </si>
  <si>
    <t>87434R</t>
  </si>
  <si>
    <t>1: 12; dle příl. 008</t>
  </si>
  <si>
    <t>222</t>
  </si>
  <si>
    <t>89413R</t>
  </si>
  <si>
    <t>ŠACHTY KANALIZAČNÍ Z BETON DÍLCŮ NA POTRUBÍ DN DO 200MM</t>
  </si>
  <si>
    <t>1: 1; betonová šachta DN800, hl. 4,3 m, dle příl. 008</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</si>
  <si>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</si>
  <si>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223</t>
  </si>
  <si>
    <t>8961R-mmd1</t>
  </si>
  <si>
    <t>Vsakovací jímka z beton. skruží DN1650,  hl. 6.5m</t>
  </si>
  <si>
    <t>1: 1ks, dle příl. 008</t>
  </si>
  <si>
    <t>položka zahrnuje:  
- montáž a dodávku zákrytových studničních dílců  
- montáž a dodávku předepsaných studničnchí skruží (plné  a s drenážními otvory)  
- veškeré pomocé práce  
- zřízení odrazné vrstvy z kameniva fr. 63-125, vč. dodání materiálu  
- zřízení filtrační vrstvy ze štěrkopísku fr. 0-32, vč dodání materiálu</t>
  </si>
  <si>
    <t>224</t>
  </si>
  <si>
    <t>8961R-mmd2</t>
  </si>
  <si>
    <t>Vsakovací jímka z beton. skruží DN1650,  hl. 4m</t>
  </si>
  <si>
    <t>225</t>
  </si>
  <si>
    <t>89722R</t>
  </si>
  <si>
    <t>VPUSŤ KANALIZAČNÍ HORSKÁ KOMPLETNÍ Z BETON DÍLCŮ</t>
  </si>
  <si>
    <t>1: 2; dle příl. 008</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</si>
  <si>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</si>
  <si>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226</t>
  </si>
  <si>
    <t>897542R</t>
  </si>
  <si>
    <t>VPUSŤ ODVOD ŽLABŮ Z POLYMERBETONU SV. ŠÍŘKY DO 150MM</t>
  </si>
  <si>
    <t>1: 5; dle příl. 008</t>
  </si>
  <si>
    <t>227</t>
  </si>
  <si>
    <t>1: 11; z půdorysu, zadlažďovací poklop</t>
  </si>
  <si>
    <t>1: 4; dle  příl. 008 Výkaz výměr a materiálů</t>
  </si>
  <si>
    <t>228</t>
  </si>
  <si>
    <t>916A1R</t>
  </si>
  <si>
    <t>PARKOVACÍ SLOUPKY A ZÁBRANY KOVOVÉ</t>
  </si>
  <si>
    <t>1: 1; viz příl. 008</t>
  </si>
  <si>
    <t>položka zahrnuje dodání zařízení v předepsaném provedení včetně jeho osazení</t>
  </si>
  <si>
    <t>229</t>
  </si>
  <si>
    <t>92710R-mmd1</t>
  </si>
  <si>
    <t>Betonové palisády 160x160x1200mm do beton lože (C16/20-XF0)</t>
  </si>
  <si>
    <t>1. 6.24; dle příl. 008</t>
  </si>
  <si>
    <t>Položka zahrnuje:  
dodání a pokládku betonových palisád o rozměrech předepsaných zadávací dokumentací  
betonové lože, měří se v metrech délkových stěny z palisád</t>
  </si>
  <si>
    <t>230</t>
  </si>
  <si>
    <t>935222R</t>
  </si>
  <si>
    <t>1: 57.3; meliorační žlábek, b = 0,67 m, l = 0,3 m, beton C 20/25 XF3, viz příl. 008</t>
  </si>
  <si>
    <t>231</t>
  </si>
  <si>
    <t>93552R</t>
  </si>
  <si>
    <t>ŽLABY Z DÍLCŮ Z BETONU SVĚTLÉ ŠÍŘKY DO 150MM VČETNĚ MŘÍŽÍ</t>
  </si>
  <si>
    <t>1: 106.7; dle příl. 008</t>
  </si>
  <si>
    <t>232</t>
  </si>
  <si>
    <t>1. 440; dle příl. Výkaz výměr a materiálu, vč. atypických prefabrikátů, vč. zakončení nástupišť</t>
  </si>
  <si>
    <t>233</t>
  </si>
  <si>
    <t>1: 173.5/0.4 ; dle příl. 008 Výkazy výměr a materiálů, se svislou výplní</t>
  </si>
  <si>
    <t xml:space="preserve">  SO 73-14-02.1</t>
  </si>
  <si>
    <t>Zast. Heřmaničky, orientační systém</t>
  </si>
  <si>
    <t>SO 73-14-02.1</t>
  </si>
  <si>
    <t>923711R-mmd5</t>
  </si>
  <si>
    <t>Tabule "název zastávky" na ocelových sloupcích, 3050 x 600 mm, jednostranná</t>
  </si>
  <si>
    <t>1: 11ks; dle přílohy 003 Výkaz výměr</t>
  </si>
  <si>
    <t>1: 20ks; dle přílohy 003 Výkaz výměr</t>
  </si>
  <si>
    <t>1: 21s; dle přílohy 003 Výkaz výměr</t>
  </si>
  <si>
    <t>1: 2ks na sloupku+2ks nana konstrukci osvětlení, ; dle přílohy 003 Výkaz výměr</t>
  </si>
  <si>
    <t>1: 15ks; dle přílohy 003 Výkaz výměr</t>
  </si>
  <si>
    <t>1: 9ks; dle přílohy 003 Výkaz výměr</t>
  </si>
  <si>
    <t>1: 14ks; dle přílohy 003 Výkaz výměr</t>
  </si>
  <si>
    <t>E.1.4</t>
  </si>
  <si>
    <t>MOSTY, PROPUSTKY A ZDI</t>
  </si>
  <si>
    <t xml:space="preserve">  SO 71-20-04</t>
  </si>
  <si>
    <t>Železniční most v km 100,956</t>
  </si>
  <si>
    <t>SO 71-20-04</t>
  </si>
  <si>
    <t>317325</t>
  </si>
  <si>
    <t>ŘÍMSY ZE ŽELEZOBETONU DO C30/37 (B37)</t>
  </si>
  <si>
    <t>(0,595x0,35x28)x2= 11,662 m3 + (0,02x0,3+0,05x0,175)x(4x7,8+2x12,4)+0,35x0x26x0x45x2=0,908 m3</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</si>
  <si>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</si>
  <si>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</si>
  <si>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t>
  </si>
  <si>
    <t>12,57x0,18= 2,26 t</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</si>
  <si>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</si>
  <si>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333365</t>
  </si>
  <si>
    <t>VÝZTUŽ MOSTNÍCH OPĚR A KŘÍDEL Z OCELI 10505</t>
  </si>
  <si>
    <t>viz.příloha 202.2 a 202.3</t>
  </si>
  <si>
    <t>389365</t>
  </si>
  <si>
    <t>VÝZTUŽ MOSTNÍ RÁMOVÉ KONSTRUKCE Z OCELI 10505</t>
  </si>
  <si>
    <t>viz.příloha 302</t>
  </si>
  <si>
    <t>Izolace proti vodě</t>
  </si>
  <si>
    <t>767991.R</t>
  </si>
  <si>
    <t>Svorníkový koš VO</t>
  </si>
  <si>
    <t>KS</t>
  </si>
  <si>
    <t>kotevní prvek pro stožár VO, 2ks</t>
  </si>
  <si>
    <t>1. Položka obsahuje:  
–  výrobu, montáž, materiál, dovoz, osazení a protikorozní ošetření svorníkového koše pro VO  
2. Položka neobsahuje:  
X  
3. Způsob měření:  
Udává se počet kusů kompletní konstrukce nebo práce.</t>
  </si>
  <si>
    <t>Ostatní konstrukce a práce</t>
  </si>
  <si>
    <t>936501.R</t>
  </si>
  <si>
    <t>DROBNÉ DOPLŇK KONSTR KOVOVÉ NEREZ</t>
  </si>
  <si>
    <t>KG</t>
  </si>
  <si>
    <t>trubky pro průchod drenáže křídlem 4ks x 2 kg= 8kg, flexibilní hadice+manžeta prostup VO 2x3(8)kg=6 kg</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</si>
  <si>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</si>
  <si>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71-26-02</t>
  </si>
  <si>
    <t>Návěstní krakorec v km 98,475</t>
  </si>
  <si>
    <t>SO 71-26-02</t>
  </si>
  <si>
    <t>272325</t>
  </si>
  <si>
    <t>ZÁKLADY ZE ŽELEZOBETONU DO C30/37 (B37)</t>
  </si>
  <si>
    <t>patka: 3x3x1,2+2x2x1,4=16,2 m3</t>
  </si>
  <si>
    <t>Přidružená stavební výroba</t>
  </si>
  <si>
    <t>základ ALP +2xALN: (3x1,2x4+4*3*0,5)+(4x1,4x2,0)= 20,4+11,2 = 31,6m2</t>
  </si>
  <si>
    <t xml:space="preserve">  SO 73-20-03</t>
  </si>
  <si>
    <t>Železniční most v km 105,312 - podchod Ješetice</t>
  </si>
  <si>
    <t>SO 73-20-03</t>
  </si>
  <si>
    <t>327365</t>
  </si>
  <si>
    <t>B500B  
viz příl. č. 304:  3.6+3.52+30.40+0.12+15.49+6.21+19.06=78,40</t>
  </si>
  <si>
    <t>700</t>
  </si>
  <si>
    <t>SVORNÍKOVÝ KOŠ VO</t>
  </si>
  <si>
    <t>viz příl. č. 003:    6</t>
  </si>
  <si>
    <t>Potrubí</t>
  </si>
  <si>
    <t>8661.R</t>
  </si>
  <si>
    <t>Chránička pro kabel VO</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</si>
  <si>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úprava, očištění a ošetření prostoru kolem potrubívčetně případně předepsaného utěsnění konců chrániček  
- položky platí pro práce prováděné v prostoru zapaženém i nezapaženém a i v kolektorech, chráničkách</t>
  </si>
  <si>
    <t xml:space="preserve">  SO 73-20-12</t>
  </si>
  <si>
    <t>Železniční most v km 108,368 - podchod Heřmaničky</t>
  </si>
  <si>
    <t>SO 73-20-12</t>
  </si>
  <si>
    <t>Zemní práce</t>
  </si>
  <si>
    <t>17120</t>
  </si>
  <si>
    <t>ULOŽENÍ SYPANINY DO NÁSYPŮ A NA SKLÁDKY BEZ ZHUTNĚNÍ</t>
  </si>
  <si>
    <t>uložení na mezideponii a na trvalou deponii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</si>
  <si>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</si>
  <si>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133733</t>
  </si>
  <si>
    <t>HLOUBENÍ ŠACHET ZAPAŽ I NEPAŽ TŘ. i, ODVOZ DO 3KM</t>
  </si>
  <si>
    <t>OTSKP_SPK15</t>
  </si>
  <si>
    <t>2*(5,9*5,9+2,9*2,9)/2*3+(4,9*4,9+2,9*2,9)/2*2</t>
  </si>
  <si>
    <t>24350A</t>
  </si>
  <si>
    <t>ÚPRAVA DNA STUDNY Z KAMENIVA</t>
  </si>
  <si>
    <t>filtrační vrstva; ŠP fr 0-32; 3*(3,14*1,65*1,65/4)*0,2</t>
  </si>
  <si>
    <t>položka zahrnuje dodávku předepsaného kameniva, mimostaveništní a vnitrostaveništní dopravu a jeho uložení není-li v zadávací dokumentaci uvedeno jinak, jedná se o nakupovaný materiál</t>
  </si>
  <si>
    <t>24350B</t>
  </si>
  <si>
    <t>odrazná vrstva, kamenivo fr. 63-125; 3*(3,14*1,65*1,65/4)*0,2</t>
  </si>
  <si>
    <t>24750</t>
  </si>
  <si>
    <t>OBSYP STUDNY Z KAMENIVA</t>
  </si>
  <si>
    <t>drenážní vrstva z velmi propustného mat; 2*(4,9*4,9+2,9*2,9)/2*2+(3,9*3,9+2,9*2,9)/2*1-3,14*1,65*1,65/4*5</t>
  </si>
  <si>
    <t>24768</t>
  </si>
  <si>
    <t>OBSYP STUDNY TĚSNÍCÍ ZE ZEMIN</t>
  </si>
  <si>
    <t>zásyp nepropustným mat; 2*(5,9*5,9+4,9*4,9)/2*1+(4,9*4,9+3,9*3,9)/2*1-3,14*1,65*1,65/4*3</t>
  </si>
  <si>
    <t>položka zahrnuje dodávku předepsaného materiálu, mimostaveništní a vnitrostaveništní dopravu a jeho uložení není-li v zadávací dokumentaci uvedeno jinak, jedná se o nakupovaný jíl</t>
  </si>
  <si>
    <t>348173</t>
  </si>
  <si>
    <t>ZÁBRADLÍ Z DÍLCŮ KOVOVÝCH ŽÁROVĚ ZINK PONOREM S NÁTĚREM</t>
  </si>
  <si>
    <t>zábradlí se svis výplní v=1,1m vč. ochranných plastových čepiček kotev, vč. 3ks info štítků s brailovým písmem, vč. všech madel v objektu = viz.výkres 402; celkem 4,526t</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</si>
  <si>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</si>
  <si>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386126</t>
  </si>
  <si>
    <t>KOMPL KONSTR JÍMEK Z DÍLCŮ ZE  ŽELBET DO C40/50 (B50)</t>
  </si>
  <si>
    <t>studniční skruž dn 1650 plné; (1+1+1)*(3,14*1,91*1,91/4-3,14*1,65*1,65/4)=2,179 m3  
studniční skruž dn 1650 s dren. otvory; (1+2+2)*(3,14*1,91*1,91/4-3,14*1,65*1,65/4)=3,633 m3  
zákrytové studňové dílce DN 1650; 3*3,14*2,2*2,2/4*0,1=1,140 m3</t>
  </si>
  <si>
    <t>-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</si>
  <si>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582611</t>
  </si>
  <si>
    <t>KRYTY Z BETON DLAŽDIC SE ZÁMKEM ŠEDÝCH TL 60MM DO LOŽE Z KAM</t>
  </si>
  <si>
    <t>chodník k podchodu+k nástupišti č.2: (96,4x2,5)+(62x2)= 241+124= 365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</si>
  <si>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vrstev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odvodńovacích proužků, odvodňovačů, vpustí, šachet apod.</t>
  </si>
  <si>
    <t>47</t>
  </si>
  <si>
    <t>(75,6+75,4+22,5+21)+(62,92x2+21)= 194,5 + 146,84= 341,34 m</t>
  </si>
  <si>
    <t>svodné potrubí; 1,9+4,1+4,1+4,4+15,7</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</si>
  <si>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</si>
  <si>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E.1.6</t>
  </si>
  <si>
    <t>POTRUBNÍ VEDENÍ</t>
  </si>
  <si>
    <t xml:space="preserve">  SO 73-70-01</t>
  </si>
  <si>
    <t>Červený Újezd - Votice, odvodnění před tunelem Deboreč</t>
  </si>
  <si>
    <t>SO 73-70-01</t>
  </si>
  <si>
    <t>133931</t>
  </si>
  <si>
    <t>HLOUBENÍ ŠACHET ZAPAŽ I NEPAŽ TŘ. III, ODVOZ DO 1KM</t>
  </si>
  <si>
    <t>(3,3*3,3*3,75)+(2,2*2,2*2,7)+(2,2*2,2*3,2)+(3,3*3,3*5,7)+(2,2*2,2*5,7)+(2,2*2,2*2,8)</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</si>
  <si>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t>
  </si>
  <si>
    <t>132934</t>
  </si>
  <si>
    <t>HLOUBENÍ RÝH ŠÍŘ DO 2M PAŽ I NEPAŽ TŘ. III, ODVOZ DO 5KM</t>
  </si>
  <si>
    <t>(1,36*181)+(24*1*0,7)+(0,9*45*0,6)+(1*0,7*51)</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</si>
  <si>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t>
  </si>
  <si>
    <t>E.2</t>
  </si>
  <si>
    <t>POZEMNÍ STAVEBNÍ OBJEKTY A TECHNICKÉ VYBAVENÍ POZEMNÍCH OBJEKTŮ</t>
  </si>
  <si>
    <t xml:space="preserve">  SO 71-41-01</t>
  </si>
  <si>
    <t>Zast. Mezno, přístřešky na nástupišti</t>
  </si>
  <si>
    <t>SO 71-41-01</t>
  </si>
  <si>
    <t>Poplatky za likvidaci odpadu</t>
  </si>
  <si>
    <t>015111</t>
  </si>
  <si>
    <t>POPLATKY ZA LIKVIDACŮ ODPADŮ NEKONTAMINOVANÝCH - 17 05 04 VYTĚŽENÉ ZEMINY A HORNINY - I. TŘÍDA TĚŽITELNOSTI</t>
  </si>
  <si>
    <t>=11,132*1,80</t>
  </si>
  <si>
    <t>131731</t>
  </si>
  <si>
    <t>HLOUBENÍ JAM ZAPAŽ I NEPAŽ TŘ. I, ODVOZ DO 1KM</t>
  </si>
  <si>
    <t>=4,6*2,2*0,55*2</t>
  </si>
  <si>
    <t>–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t>
  </si>
  <si>
    <t>Základové konstrukce</t>
  </si>
  <si>
    <t>27152R</t>
  </si>
  <si>
    <t>POLŠTÁŘE POD ZÁKLADY Z KAMENIVA DRCENÉHO</t>
  </si>
  <si>
    <t>=4,6*2,2*0,2*2</t>
  </si>
  <si>
    <t>ZÁKLADY Z PROSTÉHO BETONU DO C25/30</t>
  </si>
  <si>
    <t>=4,60*2,20*0,10*2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</si>
  <si>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</si>
  <si>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272324R</t>
  </si>
  <si>
    <t>ZÁKLADY ZE ŽELEZOBETONU DO C25/30</t>
  </si>
  <si>
    <t>=4,20*2,00*0,25*2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</si>
  <si>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</si>
  <si>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 bourání</t>
  </si>
  <si>
    <t>93767R</t>
  </si>
  <si>
    <t>MOBILIÁŘ - PŘÍSTŘEŠKY PRO ZASTÁVKY VEŘEJNÉ DOPRAVY</t>
  </si>
  <si>
    <t>Položka zahrnuje:  
- montáž, osazení a dodávku kompletního zařízení (4,0 x 1,8 m),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</si>
  <si>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71-41-02</t>
  </si>
  <si>
    <t>Zast. Střezimíř, přístřešky na nástupišti</t>
  </si>
  <si>
    <t>SO 71-41-02</t>
  </si>
  <si>
    <t>15111</t>
  </si>
  <si>
    <t>=23,375*1,80</t>
  </si>
  <si>
    <t>8,50*2,50*0,55*2,00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</si>
  <si>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</si>
  <si>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272366</t>
  </si>
  <si>
    <t>VÝZTUŽ ZÁKLADŮ Z KARI SÍTÍ</t>
  </si>
  <si>
    <t>8,50*2,50*2,00*0,00539*1,15*2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</si>
  <si>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pol.č.74432).  
 - povrchovou antikorozní úpravu výztuže,  
 - separaci výztuže,  
 - osazení měřících zařízení a úpravy pro ně,  
 - osazení měřících skříní nebo míst pro měření bludných proudů.</t>
  </si>
  <si>
    <t>=8,50*2,50*0,20*2</t>
  </si>
  <si>
    <t>=8,50*2,50*0,10*2,00</t>
  </si>
  <si>
    <t>=8,20*2,00*0,25*2</t>
  </si>
  <si>
    <t>93767_1R</t>
  </si>
  <si>
    <t>Položka zahrnuje:  
- montáž, osazení a dodávku kompletního zařízení (8,0 x 1,8 m),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</si>
  <si>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72-41-01</t>
  </si>
  <si>
    <t>Zast. Červený Újezd zastávka, přístřešky na nástupišti</t>
  </si>
  <si>
    <t>SO 72-41-01</t>
  </si>
  <si>
    <t>93767 R</t>
  </si>
  <si>
    <t xml:space="preserve">  SO 73-41-01</t>
  </si>
  <si>
    <t>Zast. Ješetice, přístřešky na nástupišti</t>
  </si>
  <si>
    <t>SO 73-41-01</t>
  </si>
  <si>
    <t>=4,60*2,20*0,55*2</t>
  </si>
  <si>
    <t>=4,00*2,00*2,00*0,00539*1,15*2</t>
  </si>
  <si>
    <t>=4,60*2,20*0,20*2</t>
  </si>
  <si>
    <t xml:space="preserve">  SO 73-41-02</t>
  </si>
  <si>
    <t>Zast. Heřmaničky, přístřešky na nástupišti</t>
  </si>
  <si>
    <t>SO 73-41-02</t>
  </si>
  <si>
    <t>=8,50*2,50*0,55*2</t>
  </si>
  <si>
    <t>=8,50*2,50*2,00*0,00539*1,15*2</t>
  </si>
  <si>
    <t>E.3.1</t>
  </si>
  <si>
    <t>TRAKČNÍ VEDENÍ</t>
  </si>
  <si>
    <t xml:space="preserve">  SO 71-60-01</t>
  </si>
  <si>
    <t>Sudoměřice - Červený Újezd, TV</t>
  </si>
  <si>
    <t>SO 71-60-01</t>
  </si>
  <si>
    <t>990</t>
  </si>
  <si>
    <t>99</t>
  </si>
  <si>
    <t>POPLATKY ZA LIKVIDACŮ ODPADŮ NEKONTAMINOVANÝCH - 17 01 01  BETON Z DEMOLIC OBJEKTŮ, ZÁKLADŮ TV</t>
  </si>
  <si>
    <t>m1</t>
  </si>
  <si>
    <t>74A Základy TV</t>
  </si>
  <si>
    <t>74A200R</t>
  </si>
  <si>
    <t>Hloubený základ TV vč. geodet. bodu, vytyčení a sondy, zem 2-4</t>
  </si>
  <si>
    <t>viz výkaz výměr</t>
  </si>
  <si>
    <t>Položka obsahuje cenu betonu podle TKP a montáž výkopu v zemině 2-4, pažení, bednění, betonáže, montáže svorníkového koše, montáž základní technologické výztuže, montáž kovaných svorníků nebo provedení dutiny pro upevnění stožáru TV. Cena položky je vč. Ostatních rozpočtových nákladů</t>
  </si>
  <si>
    <t>74A110R</t>
  </si>
  <si>
    <t>Odvoz zeminy z výkopku základu TV do vzdálenosti 1 km</t>
  </si>
  <si>
    <t>Položka obsahuje všechny náklady na odvoz  do 1 km vč.naložení, přeložení a uložení na skládku a k tomu potřebných vozidel a mechanizmů. Cena položky je vč. Ostatních rozpočtových nákladů</t>
  </si>
  <si>
    <t>74A120R</t>
  </si>
  <si>
    <t>Odvoz zeminy z výkopku základu TV za každý další km</t>
  </si>
  <si>
    <t>m3 x km</t>
  </si>
  <si>
    <t>Položka obsahuje všechny náklady na odvoz zeminy nad 1 km vč. přeložení a uložení na skládku a k tomu potřebných vozidel a mechanizmů. Cena položky je vč. Ostatních rozpočtových nákladů</t>
  </si>
  <si>
    <t>74L100R</t>
  </si>
  <si>
    <t>Tažné hnací vozidlo k pracovním soupravám (pro základy - montáž)</t>
  </si>
  <si>
    <t>HOD</t>
  </si>
  <si>
    <t>viz technická zpráva</t>
  </si>
  <si>
    <t>Položka obsahuje veškeré výkony tažného hnacího vozidla pro posun montážní techniky v kolejišti.Cena položky je vč. Ostatních rozpočtových nákladů</t>
  </si>
  <si>
    <t>m10</t>
  </si>
  <si>
    <t>74 M Revize , zkoušky , měření a technická pomoc TV</t>
  </si>
  <si>
    <t>R_74F311</t>
  </si>
  <si>
    <t>MĚŘENÍ PARAMETRŮ TV DYNAMICKÉ (MĚŘÍCÍM VOZEM) PRO RYCHLOST V=200KM/HOD</t>
  </si>
  <si>
    <t>R_74F313</t>
  </si>
  <si>
    <t>MĚŘENÍ ELEKTRICKÝCH VLASTNOSTÍ TV PRO RYCHLOST 200KM/HOD</t>
  </si>
  <si>
    <t>114</t>
  </si>
  <si>
    <t>R_74F331</t>
  </si>
  <si>
    <t>TECHNICKÁ POMOC PŘI VÝSTAVBĚ TV PRO RYCHLOST 200KM/HOD</t>
  </si>
  <si>
    <t>m2</t>
  </si>
  <si>
    <t>74B Stožáry TV</t>
  </si>
  <si>
    <t>74BJ10R</t>
  </si>
  <si>
    <t>Stožár TV - typ ( TBS,TBSI 245 ) do 10m vč. uzavíracího nátěru</t>
  </si>
  <si>
    <t>viz stavební tabulka</t>
  </si>
  <si>
    <t>Položka obsahuje průměrnou cenu materiálu stožáru typového provedení, protikorozní ošetření stožáru podle TKP, dopravné a jeho montáž mechanizmem a konečnou regulaci po jeho zatížení.Cena položky je vč. Ostatních rozpočtových nákladů</t>
  </si>
  <si>
    <t>74BX00R</t>
  </si>
  <si>
    <t>Břevno typ 23 L</t>
  </si>
  <si>
    <t>Položka obsahuje materiál břevna typového provedení a protikorozní ošetření podle TKP, dopravné a jeho montáž mechanizmem.Cena položky je vč. Ostatních rozpočtových nákladů</t>
  </si>
  <si>
    <t>74BO20</t>
  </si>
  <si>
    <t>Stožár TV  -  typ  ( 2TBS,2TBSI 219 )  od 10m - do 14m     vč. uzavíracího nátěru</t>
  </si>
  <si>
    <t>74BX30</t>
  </si>
  <si>
    <t>Připevnění břevna  23,34 s ukončením B na 2T</t>
  </si>
  <si>
    <t>Položka obsahuje materiál konstrukce typového provedení a protikorozní ošetření podle TKP, dopravné a jeho montáž mechanizmem.Cena položky je vč. Ostatních rozpočtových nákladů</t>
  </si>
  <si>
    <t>m3</t>
  </si>
  <si>
    <t>74C Vodiče TV</t>
  </si>
  <si>
    <t>69</t>
  </si>
  <si>
    <t>74L120R</t>
  </si>
  <si>
    <t>Tažné hnací vozidlo k pracovním soupravám (pro vodiče - montáž)</t>
  </si>
  <si>
    <t>R_74C132</t>
  </si>
  <si>
    <t>VÝMĚNA BOČNÍHO DRŽÁKU ZA DĚLŠÍ NA KONZOLE TV, SIK PRO 200KM/HOD</t>
  </si>
  <si>
    <t>R_74C134</t>
  </si>
  <si>
    <t>DEMONTÁŽ , ÚPRAVA A ZPĚTNÁ MONTÁŽ KONZOLY NEBO SIK PRO 200KM/HOD</t>
  </si>
  <si>
    <t>R_74C137</t>
  </si>
  <si>
    <t>UVOLNĚNÍ A ZPĚTNÁ MONTÁŽ TR NEBO NL V ZÁVĚSU PRO 200KM/HOD</t>
  </si>
  <si>
    <t>R_74C139</t>
  </si>
  <si>
    <t>DOPLNĚNÍ PŘÍDAVNÉHO LANA NA 14 M U KONZOLY TV PRO 200KM/HOD</t>
  </si>
  <si>
    <t>R_74C542</t>
  </si>
  <si>
    <t>PŘÍPLATEK ZA POUŽITÉ  ZÁVAŽÍ - 12 KN PRO 200KM/HOD</t>
  </si>
  <si>
    <t>R_74C582</t>
  </si>
  <si>
    <t>TAŽENÍ TROLEJE 100 MM2 CU_ PRO RYCHLOST 200KM/HOD</t>
  </si>
  <si>
    <t>R_74C591</t>
  </si>
  <si>
    <t>VÝŠKOVÁ REGULACE TROLEJE PRO V= 200 KM/HOD</t>
  </si>
  <si>
    <t>R_74C596</t>
  </si>
  <si>
    <t>ZAJIŠTĚNÍ KOTVENÍ  NL A TR VŠECH SESTAV_12kN PRO 200KM/HOD</t>
  </si>
  <si>
    <t>R_74C5A1</t>
  </si>
  <si>
    <t>DEFINITIVNÍ REGULACE POHYBLIVÉHO KOTVENÍ TROLEJE_12kN PRO 200KM/HOD</t>
  </si>
  <si>
    <t>R_74C5A2</t>
  </si>
  <si>
    <t>DEFINITIVNÍ REGULACE POHYBLIVÉHO KOTVENÍ NOSNÉHO LANA_12KN PRO 200KM/HOD</t>
  </si>
  <si>
    <t>R_74C5A3</t>
  </si>
  <si>
    <t>DEMONTÁŽ ÚPRAVA A MONTÁŽ POHYBLIVÉHO KOTVENÍ SESTAVY TV_PRO 200KM/HOD_12KN</t>
  </si>
  <si>
    <t>m6</t>
  </si>
  <si>
    <t>74D Demontáže TV</t>
  </si>
  <si>
    <t>71</t>
  </si>
  <si>
    <t>74D000R</t>
  </si>
  <si>
    <t>Dem_Bourání betonového základu</t>
  </si>
  <si>
    <t>Položka obsahuje všechny náklady na demontáž stávajícího betonového základu  se všemi pomocnými doplňujícími  úpravami pro uvedení do požadovaného stavu a s přepravou a dovozem potřebných mechanizmů k uvedené činnosti.Cena položky je vč. Ostatních rozpočtových nákladů</t>
  </si>
  <si>
    <t>74D030R</t>
  </si>
  <si>
    <t>Dem_Stožár - TS, TBS</t>
  </si>
  <si>
    <t>viz polohový plán, technická zpráva</t>
  </si>
  <si>
    <t>Položka obsahuje všechny náklady na demontáž stožáru se všemi pomocnými doplňujícími úpravami pro jeho likvidaci, včetně odvozu a s přepravou a dovozem potřebných mechanizmů k uvedené činnosti.Cena položky je vč. Ostatních rozpočtových nákladů</t>
  </si>
  <si>
    <t>74D080R</t>
  </si>
  <si>
    <t>Dem_Odvoz betonové sutě z demolice základu TV do vzd. 1 km</t>
  </si>
  <si>
    <t>Položka obsahuje všechny náklady na odvoz betonové sutě do 1 km vč.naložení, přeložení a uložení na skládku a k tomu potřebných vozidel a mechanizmů.Cena položky je vč. Ostatních rozpočtových nákladů</t>
  </si>
  <si>
    <t>76</t>
  </si>
  <si>
    <t>74D090R</t>
  </si>
  <si>
    <t>Dem_Odvoz betonové sutě z demolice základu TV za každý další km</t>
  </si>
  <si>
    <t>Položka obsahuje všechny náklady na odvoz betonové sutě nad 1 km vč.naložení, přeložení a uložení na skládku a k tomu potřebných vozidel a mechanizmů.Cena položky je vč. Ostatních rozpočtových nákladů</t>
  </si>
  <si>
    <t>74L150R</t>
  </si>
  <si>
    <t>Tažné hnací vozidlo k pracovním soupravám (pro demontáž)</t>
  </si>
  <si>
    <t>Položka obsahuje veškeré výkony tažného hnacího vozidla pro posun montážní a demontážní techniky v kolejišti.Cena položky je vč. Ostatních rozpočtových nákladů</t>
  </si>
  <si>
    <t xml:space="preserve">  SO 72-60-01</t>
  </si>
  <si>
    <t>ŽST Červený Újezd, TV</t>
  </si>
  <si>
    <t>SO 72-60-01</t>
  </si>
  <si>
    <t>74A540R</t>
  </si>
  <si>
    <t>Kotevni sloupek TV</t>
  </si>
  <si>
    <t>Položka obsahuje cenu materiálu a montáže za kotevní sloupek.Cena položky je vč. Ostatních rozpočtových nákladů</t>
  </si>
  <si>
    <t>74A620R</t>
  </si>
  <si>
    <t>Zajištění svahu pro základ TV - IZT prefa dílem nebo betonáží</t>
  </si>
  <si>
    <t>Položka obsahuje cenu materiálu, montáže, mimostaveništní dopravy a potřebných mechanizmů pro odtěžení zeminy a jeho stabilizaci v terénu, nebo betonáž včetně pažení a bednění. Cena položky je vč. Ostatních rozpočtových nákladů</t>
  </si>
  <si>
    <t>vizvýkaz výměr</t>
  </si>
  <si>
    <t>74M400R</t>
  </si>
  <si>
    <t>Výkon jednotek správce správce TV mimo výkonů investora</t>
  </si>
  <si>
    <t>Položka obsahuje cenu za zajištění pracoviště  správcem TV (zkratování TV) ,zajištění přejezdů  správcem TV vč. Nájmu pracovníků a použitých mechanismů nutných k výkonu.Cena položky je vč. Ostatních rozpočtových nákladů</t>
  </si>
  <si>
    <t>115</t>
  </si>
  <si>
    <t>74BU40R</t>
  </si>
  <si>
    <t>Stožár TV - typ ( BP 12,5m ) vč. podlití</t>
  </si>
  <si>
    <t>74C232R</t>
  </si>
  <si>
    <t>Závěs na SIK kombinovaný</t>
  </si>
  <si>
    <t>Položka obsahuje všechny náklady na montáž a materiál dodaného zařízení protikorozně ošetřeného podle TKP se všemi pomocnými doplňujícími součástmi.Cena položky je vč. Ostatních rozpočtových nákladů</t>
  </si>
  <si>
    <t>74C700R</t>
  </si>
  <si>
    <t>Pohon odpojovače motorový</t>
  </si>
  <si>
    <t>viz napájecí převěs, polohový plán</t>
  </si>
  <si>
    <t>Položka obsahuje všechny náklady na montáž a materiál dodaného zařízení.Cena položky je vč. Ostatních rozpočtových nákladů</t>
  </si>
  <si>
    <t>93</t>
  </si>
  <si>
    <t>VÝMĚNA BOČNÍHO DRŽÁKU NA KONZOLE, SIK NEBO SMĚROVÉM LANĚ PRO RYCHLOST V=200KM/HOD</t>
  </si>
  <si>
    <t>DOPLNĚNÍ PŘÍDAVNÉHO LANA U STÁVAJÍCÍ KONZOLY PRO RYCHLOST V=200KM/HOD</t>
  </si>
  <si>
    <t>PŘÍPLATEK ZA POUŽITÉ  ZÁVAŽÍ - 12 KN PRO RYCHLOST V=200KM/HOD</t>
  </si>
  <si>
    <t>VÝŠKOVÁ REGULACE TROLEJE PRO RYCHLOST V=200KM/HOD</t>
  </si>
  <si>
    <t>ZAJIŠTĚNÍ KOTVENÍ  NL A TR VŠECH SESTAV_12kN PRO RYCHLOST V=200KM/HOD</t>
  </si>
  <si>
    <t>DEFINITIVNÍ REGULACE POHYBLIVÉHO KOTVENÍ TROLEJE_12kN PRO RYCHLOST V=200KM/HOD</t>
  </si>
  <si>
    <t>DEFINITIVNÍ REGULACE POHYBLIVÉHO KOTVENÍ NOSNÉHO LANA_12KN PRO RYCHLOST V=200KM/HOD</t>
  </si>
  <si>
    <t>116</t>
  </si>
  <si>
    <t>74C570</t>
  </si>
  <si>
    <t>Zakotvení stožáru BP, stožáru T   (0 - 21kN)</t>
  </si>
  <si>
    <t xml:space="preserve">  SO 73-60-01</t>
  </si>
  <si>
    <t>Červený Újezd - Votice, TV</t>
  </si>
  <si>
    <t>SO 73-60-01</t>
  </si>
  <si>
    <t>74A500R</t>
  </si>
  <si>
    <t>Výztuž pro základ TV - jednodílná</t>
  </si>
  <si>
    <t>Položka obsahuje cenu materiálu za železnou výztuž základu TV.Cena položky je vč. Ostatních rozpočtových nákladů</t>
  </si>
  <si>
    <t>MĚŘENÍ ELEKTRICKÝCH VLASTNOSTÍ TV PRO RYCHLOST V=200KM/HOD</t>
  </si>
  <si>
    <t>TECHNICKÁ POMOC PŘI VÝSTAVBĚ TV PRO RYCHLOST V=200KM/HOD</t>
  </si>
  <si>
    <t>74BU30R</t>
  </si>
  <si>
    <t>Stožár TV - typ ( BP 11m ) vč. podlití</t>
  </si>
  <si>
    <t>viz příčné řezy bran</t>
  </si>
  <si>
    <t>74BX20R</t>
  </si>
  <si>
    <t>Připevnění břevna 23,34 s ukončením A na 1T</t>
  </si>
  <si>
    <t>74BY10R</t>
  </si>
  <si>
    <t>Příplatek za montáž bran nad stávajícím TV</t>
  </si>
  <si>
    <t>Položka obsahuje příplatek za montáž bran nad stávajícím TV včetně použitých mechanizmů. Cena položky je vč. Ostatních rozpočtových nákladů</t>
  </si>
  <si>
    <t>74BF10</t>
  </si>
  <si>
    <t>Stožár TV  -  typ  ( TS,TSI 219 ) do 10m     vč. uzavíracího nátěru</t>
  </si>
  <si>
    <t>74BF20</t>
  </si>
  <si>
    <t>Stožár TV  -  typ  ( TS,TSI 219 od 10m - do  14m     vč. uzavíracího nátěru</t>
  </si>
  <si>
    <t>74C110R</t>
  </si>
  <si>
    <t>Závěs na konzole</t>
  </si>
  <si>
    <t>Položka obsahuje všechny náklady na montáž a materiál dodaného zařízení protikorozně ošetřeného podle TKP se všemi pomocnými doplňujícími součástmi a pracemi s použitím  mechanizmů.Cena položky je vč. Ostatních rozpočtových nákladů</t>
  </si>
  <si>
    <t>74C121R</t>
  </si>
  <si>
    <t>Příplatek 2x plastový izolátor do ramena TV nebo SIK-u</t>
  </si>
  <si>
    <t>Položka obsahuje všechny náklady na materiál dodaného zařízení protikorozně ošetřeného podle TKP se všemi pomocnými doplňujícími součástmi a pracemi s použitím  mechanizmů.Cena položky je vč. Ostatních rozpočtových nákladů</t>
  </si>
  <si>
    <t>74C231R</t>
  </si>
  <si>
    <t>Závěs SIK s přídavným lanem</t>
  </si>
  <si>
    <t>74C810R</t>
  </si>
  <si>
    <t>Upevnění 2 konzol</t>
  </si>
  <si>
    <t>VÝMĚNA BOČNÍHO DRŽÁKU ZA DELŠÍ NA KONZOLE TV, SIK PRO RYCHLOST V=200KM/HOD</t>
  </si>
  <si>
    <t>DOPLNĚNÍ PŘÍDAVNÉHO LANA NA 14 M U KONZOLY TV PRO RYCHLOST V=200KM/HOD</t>
  </si>
  <si>
    <t>TAŽENÍ TROLEJE 100 MM2 CU_ PRO RYCHLOST V=200KM/HOD</t>
  </si>
  <si>
    <t>DEMONTÁŽ , ÚPRAVA A ZPĚTNÁ MONTÁŽ KONZOLY NEBO SIK PRO RYCHLOST V=200KM/HOD</t>
  </si>
  <si>
    <t>UVOLNĚNÍ A ZPĚTNÁ MONTÁŽ TR NEBO NL V ZÁVĚSU PRO RYCHLOST V=200KM/HOD</t>
  </si>
  <si>
    <t>DEMONTÁŽ ÚPRAVA A MONTÁŽ POHYBLIVÉHO KOTVENÍ SESTAVY TV_PRO RYCHLOST V=200KM/HOD_12KN</t>
  </si>
  <si>
    <t>m4</t>
  </si>
  <si>
    <t>74N Nátěry TV</t>
  </si>
  <si>
    <t>74N300R</t>
  </si>
  <si>
    <t>Bezpečnostní bíločervený pruh na podpěře TV</t>
  </si>
  <si>
    <t>Položka obsahuje cenu za nátěr a materiál - barva, ředidlo, nátěr dle TKP.Cena položky je vč. Ostatních rozpočtových nákladů</t>
  </si>
  <si>
    <t xml:space="preserve">  SO 73-60-03</t>
  </si>
  <si>
    <t>SpS Heřmaničky, připojení spínací stanice na TV</t>
  </si>
  <si>
    <t>SO 73-60-03</t>
  </si>
  <si>
    <t>701</t>
  </si>
  <si>
    <t>701 Zemní práce</t>
  </si>
  <si>
    <t>701CGJR</t>
  </si>
  <si>
    <t>Korungovaná dvouplášťová chránička pro mechanickou ochranu vedení, fí 120 - 160mm</t>
  </si>
  <si>
    <t>viz polohový plán</t>
  </si>
  <si>
    <t>Položka obsahuje: Dodávku a montáž chráničky volně / do kabelové kynety. Dále obsahuje cenu za pom. mechanismy včetně všech ostatních vedlejších nákladů.</t>
  </si>
  <si>
    <t>742</t>
  </si>
  <si>
    <t>742 Silnoproudé rozvody</t>
  </si>
  <si>
    <t>742EEFR</t>
  </si>
  <si>
    <t>50-AXEKVCEY 1x240/35 mm2, kabel silový izolace polyetylen, stíněný ( bez kabelových příchytek )</t>
  </si>
  <si>
    <t>Položka obsahuje : Dodávku a montáž kabelu včetně dovozu, manipulace a uložení kabelu (do země, chráničky, na rošty a pod.). Dále obsahuje cenu za pom. mechanismy včetně všech ostatních vedlejších nákladů</t>
  </si>
  <si>
    <t>74M200R</t>
  </si>
  <si>
    <t>Měření dotykových napětí u trakčního stožáru</t>
  </si>
  <si>
    <t>Položka obsahuje cenu měření a kontrolu parametrů trolejových vedení a trakčních zařízení podle požadavku ČSN, jejich vyhodnocení včetně nájmu mechanizmu a měřících zařízení.Cena položky je vč. Ostatních rozpočtových nákladů</t>
  </si>
  <si>
    <t>74C702R</t>
  </si>
  <si>
    <t>Odpojovač nebo odpínač na stož. TV</t>
  </si>
  <si>
    <t>Položka obsahuje všechny náklady na montáž a materiál dodaného zařízení  protikorozně ošetřeného podle TKP se všemi pomocnými doplňujícími součástmi a regulačními pracemi s použitím  mechanizmů.Cena položky je vč. Ostatních rozpočtových nákladů</t>
  </si>
  <si>
    <t>74C711R</t>
  </si>
  <si>
    <t>Kotvení dvou svodů z odpoj. s připoj. na TV - BP</t>
  </si>
  <si>
    <t>74C795R</t>
  </si>
  <si>
    <t>Příplatek za obezdění jednoho dílu skříně zpětného vedení</t>
  </si>
  <si>
    <t>Položka obsahuje všechny náklady na montáž a materiál dodaného zařízení se všemi pomocnými doplňujícími součástmi.Cena položky je vč. Ostatních rozpočtových nákladů</t>
  </si>
  <si>
    <t>74C961R</t>
  </si>
  <si>
    <t>Montážní lávka na BP délky - 1035, 2045mm</t>
  </si>
  <si>
    <t>Položka obsahuje všechny náklady na montáž a materiál dodaného zařízení  protikorozně ošetřeného podle TKP se všemi pomocnými doplňujícími součástmi s použitím  mechanizmů.Cena položky je vč. Ostatních rozpočtových nákladů</t>
  </si>
  <si>
    <t>74C964R</t>
  </si>
  <si>
    <t>Ovládací lávka s boční lávkou na stož. BP</t>
  </si>
  <si>
    <t>m5</t>
  </si>
  <si>
    <t>74R Různé TV</t>
  </si>
  <si>
    <t>74R400R</t>
  </si>
  <si>
    <t>Betonový dílec 40-60</t>
  </si>
  <si>
    <t>Položka obsahuje průměrnou cenu materiálu a montáž uvedeného materiálu včetně dovozu a manipulace s ním.Cena položky je vč. Ostatních rozpočtových nákladů</t>
  </si>
  <si>
    <t>E.3.6</t>
  </si>
  <si>
    <t>ROZVODY VN, NN, OSVĚTLENÍ A DÁLKOVÉ OVLÁDÁNÍ ODPOJOVAČŮ</t>
  </si>
  <si>
    <t xml:space="preserve">  SO 71-62-03</t>
  </si>
  <si>
    <t>Zast. Mezno, venkovní osvětlení a rozvody nn</t>
  </si>
  <si>
    <t>SO 71-62-03</t>
  </si>
  <si>
    <t>Všeobecné práce pro silnoproud a slaboproud</t>
  </si>
  <si>
    <t>702221</t>
  </si>
  <si>
    <t>KABELOVÁ CHRÁNIČKA ZEMNÍ UV STABILNÍ DN DO 100 MM</t>
  </si>
  <si>
    <t>Viz: příloha dokumentace č.1, č.2, včetně dalších 5m chráničky DN40 pro izolovaný zemnič stožárů OS2-OS6</t>
  </si>
  <si>
    <t>Silnoproudé rozvody</t>
  </si>
  <si>
    <t>743321</t>
  </si>
  <si>
    <t>VÝLOŽNÍK PRO MONTÁŽ SVÍTIDLA NA STOŽÁR DVOURAMENNÝ DÉLKA VYLOŽENÍ DO 1 M</t>
  </si>
  <si>
    <t>Viz: příloha dokumentace č.1, č.1.3, č.2</t>
  </si>
  <si>
    <t>1. Položka obsahuje:  
 – veškeré příslušenství a uzavírací nátěr, technický popis viz. projektová dokumentace  
2. Položka neobsahuje:  
 X  
3. Způsob měření:  
Udává se počet kusů kompletní konstrukce nebo práce.</t>
  </si>
  <si>
    <t>741911</t>
  </si>
  <si>
    <t>UZEMŇOVACÍ VODIČ V ZEMI FEZN DO 120 MM2</t>
  </si>
  <si>
    <t>Viz: příloha dokumentace č.1, č.2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</si>
  <si>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</si>
  <si>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</si>
  <si>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</si>
  <si>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</si>
  <si>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743111CD-R</t>
  </si>
  <si>
    <t>ATYP. OSVĚTLOVACÍ STOŽÁR RUČNĚ SKLOPNÝ ŽÁROVĚ ZINKOVANÝ DÉLKY 5,5 M - AYPICKÁ VÝŠKA KLOUBU, ATYPICKÁ ORIENTACE ROZVODNICE</t>
  </si>
  <si>
    <t>viz příloha dokumentace č.1, č.1.3 - Atypické provedení stožáru dle specifikace v příloze technické zprávy 1.3.: provedení VARIANTA "C" = 5ks</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</si>
  <si>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</si>
  <si>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743111AB-R</t>
  </si>
  <si>
    <t>OSVĚTLOVACÍ STOŽÁR SKLOPNÝ ŽÁROVĚ ZINKOVANÝ DÉLKY 5,5 M - AYPICKÁ VÝŠKA KLOUBU, ATYPICKÁ ORIENTACE ROZVODNICE, ÚPRAVA PRO ATYPICKÉ ZAPUŠTĚNÍ PATNÍ DESKY POD ÚRO</t>
  </si>
  <si>
    <t>VEŇ DLAŽBY</t>
  </si>
  <si>
    <t>viz příloha dokumentace č.1, č.1.3 - Atypické provedení stožáru dle specifikace v příloze technické zprávy 1.3.: provedení VARIANTA "A" = 4ks,  provedení VARIANTA "B" = 3ks,</t>
  </si>
  <si>
    <t>743111-R</t>
  </si>
  <si>
    <t>OSVĚTLOVACÍ STOŽÁR RUČNĚ SKLOPNÝ ŽÁROVĚ ZINKOVANÝ DÉLKY 5,5 M</t>
  </si>
  <si>
    <t>viz příloha dokumentace č.1, č.1.3 - Typový ručně sklopný stožár dle specifikace, výšky 5,5m</t>
  </si>
  <si>
    <t>743473</t>
  </si>
  <si>
    <t>SVÍTIDLO DRÁŽNÍ LED, MIN. IP 54, ELEKTRONICKÝ PŘEDŘADNÍK, PŘES 25 DO 45 W</t>
  </si>
  <si>
    <t>2020_OTSKP</t>
  </si>
  <si>
    <t>viz příloha dokumentace č.1, č.1.3, č.1.5 - Svítidlo se zdrojem 25,98W dle specifikace v příloze č.1, 1.3.</t>
  </si>
  <si>
    <t>1. Položka obsahuje:  
 – zdroj a veškeré příslušenství  
 – technický popis viz. projektová dokumentace  
2. Položka neobsahuje:  
 X  
3. Způsob měření:  
Udává se počet kusů kompletní konstrukce nebo práce.</t>
  </si>
  <si>
    <t>743474-R</t>
  </si>
  <si>
    <t>SVÍTIDLO DRÁŽNÍ LED, MIN. IP 54, ELEKTRONICKÝ PŘEDŘADNÍK, PŘES 45 W</t>
  </si>
  <si>
    <t>viz příloha dokumentace č.1, č.1.3, č.1.5 - Svítidlo se zdrojem 65,5W dle specifikace v příloze č.1, 1.3.</t>
  </si>
  <si>
    <t>741811-R</t>
  </si>
  <si>
    <t>UZEMŇOVACÍ VODIČ NA POVRCHU FEZN DO 120 MM2 IZOLOVANÝ</t>
  </si>
  <si>
    <t>viz příloha dokumentace č.1, č.3, zemnič mezi stožárem a jiskřištěm pro uzemnění stožárů OS2 - OS6</t>
  </si>
  <si>
    <t>1. Položka obsahuje:  
 – uchycení vodiče na povrch vč. podpěr, konzol, svorek a pod.  
 – měření, dělení, spojování  
 – nátěr  
2. Položka neobsahuje:  
 X  
3. Způsob měření:  
Měří se metr délkový.</t>
  </si>
  <si>
    <t>741I05-R</t>
  </si>
  <si>
    <t>JÍMKA PRO PŘIPOJENÍ SVODOVÉHO VODIČE NA VNĚJŠÍ UZEMNĚNÍ</t>
  </si>
  <si>
    <t>viz příloha dokumentace č.1, č.3, jímky SJ2 - SJ6 dle specifikace v příloze č.3</t>
  </si>
  <si>
    <t>1. Položka obsahuje:  
 – zemní práce  
 – upevnění vč. veškerého příslušenství  
2. Položka neobsahuje:  
 X  
3. Způsob měření:  
Udává se počet kusů kompletní konstrukce nebo práce.</t>
  </si>
  <si>
    <t>741I03-R</t>
  </si>
  <si>
    <t>ODDĚLOVACÍ JISKŘIŠTĚ UZAVŘENÉ V PLASTOVÉM POUZDRU</t>
  </si>
  <si>
    <t>viz příloha dokumentace č.1, č.3, jiskřiště do jímek dle specifikace v příloze č.3</t>
  </si>
  <si>
    <t>1. Položka obsahuje:  
 – upevnění vč. veškerého příslušenství  
2. Položka neobsahuje:  
 X  
3. Způsob měření:  
Udává se počet kusů kompletní konstrukce nebo práce.</t>
  </si>
  <si>
    <t xml:space="preserve">  SO 71-62-08</t>
  </si>
  <si>
    <t>Zast. Střezimíř, venkovní osvětlení a rozvody nn</t>
  </si>
  <si>
    <t>SO 71-62-08</t>
  </si>
  <si>
    <t>74</t>
  </si>
  <si>
    <t>Silnoproud</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</si>
  <si>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</si>
  <si>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</si>
  <si>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</si>
  <si>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743484-R</t>
  </si>
  <si>
    <t>SVÍTIDLO DRÁŽNÍ LED - PŘÍPLATEK ZA REGULACI A NASTAVENÍ ZDROJE</t>
  </si>
  <si>
    <t>viz příloha dokumentace č.1, č.1.3, č.1.5 - úprava nastavení zdroje dodavetelem svítidla dle specifikace v příloze č.1, 1.3., 1.5</t>
  </si>
  <si>
    <t>1. Položka obsahuje:   
 – nastavení výkonu LED zdroje dodavatelem svítidla  
 – servisní činnosti s nastavením související (pokud jsou vyvolány), např. zajištění přístupu ke svítidlu, vypnutí zdroje napájení apod.)    
2. Položka neobsahuje:   
 X   
3. Způsob měření:   
Udává se počet kusů kompletní konstrukce nebo práce.</t>
  </si>
  <si>
    <t>7434A3</t>
  </si>
  <si>
    <t>SVÍTIDLO DRÁŽNÍ LED ANTIVANDAL, MIN. IP 54, TŘÍDA II, OD 26 DO 45 W, KLASICKÁ MONTÁŽ</t>
  </si>
  <si>
    <t>viz příloha dokumentace č.1, č.1.3, č.1.5 - Svítidlo přisazené se zdrojem 34W dle specifikace v příloze č.1, 1.3.,1.5</t>
  </si>
  <si>
    <t>743111R</t>
  </si>
  <si>
    <t>OSVĚTLOVACÍ STOŽÁR SKLOPNÝ ŽÁROVĚ ZINKOVANÝ DÉLKY DO 6 M</t>
  </si>
  <si>
    <t xml:space="preserve">  SO 72-62-02</t>
  </si>
  <si>
    <t>ŽST Červený Újezd, venkovní osvětlení a rozvody nn</t>
  </si>
  <si>
    <t>SO 72-62-02</t>
  </si>
  <si>
    <t>Viz: příloha dokumentace č.1</t>
  </si>
  <si>
    <t>741C06-R</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</si>
  <si>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</si>
  <si>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</si>
  <si>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742H11</t>
  </si>
  <si>
    <t>KABEL NN ČTYŘ- A PĚTIŽÍLOVÝ CU S PLASTOVOU IZOLACÍ DO 2,5 MM2</t>
  </si>
  <si>
    <t>viz příloha dokumentace č.1, č.1.1 - kabel NYY-O 4x1,5</t>
  </si>
  <si>
    <t>viz příloha dokumentace č.1, č.1.3 č.1.4, č.1.5 - Svítidlo se zdrojem 73,15W dle specifikace v příloze č.1, 1.3 = ks, svítidlo se zdrojem 140,85W dle specifikace v příloze č.1, 1.3 = 46ks</t>
  </si>
  <si>
    <t>viz příloha dokumentace č.1, č.1.3, č.1.4, č.1.5 - úprava nastavení zdroje dodavetelem svítidla dle specifikace v příloze č.1, 1.3., 1.4, 1.5</t>
  </si>
  <si>
    <t>744R11</t>
  </si>
  <si>
    <t>SVORKA DO 2,5 MM2</t>
  </si>
  <si>
    <t>viz příloha dokumentace č.1, č.7 - svorka bezšroubová do 2,5mm2</t>
  </si>
  <si>
    <t>1. Položka obsahuje:  
 – veškeré příslušenství  
 – technický popis viz. projektová dokumentace  
2. Položka neobsahuje:  
 X  
3. Způsob měření:  
Udává se počet kusů kompletní konstrukce nebo práce.</t>
  </si>
  <si>
    <t>743112R</t>
  </si>
  <si>
    <t>OSVĚTLOVACÍ STOŽÁR SKLOPNÝ ŽÁROVĚ ZINKOVANÝ DÉLKY PŘES 6,5 DO 12 M</t>
  </si>
  <si>
    <t xml:space="preserve">  SO 73-62-04</t>
  </si>
  <si>
    <t>Zast. Ješetice,venkovní osvětlení a rozvody nn</t>
  </si>
  <si>
    <t>SO 73-62-04</t>
  </si>
  <si>
    <t>viz příloha dokumentace č.1 - Atypické provedení stožáru dle specifikace v příloze technické zprávy 1.3.: provedení VARIANTA "C" = 3ks,  provedení VARIANTA "D" = 3ks,</t>
  </si>
  <si>
    <t>viz příloha dokumentace č.1 - Atypické provedení stožáru dle specifikace v příloze technické zprávy 1.3.: provedení VARIANTA "A" = 2ks,  provedení VARIANTA "B" = 2ks,</t>
  </si>
  <si>
    <t>viz příloha dokumentace č.1 - Typový ručně sklopný stožár dle specifikace, výšky 5,5m</t>
  </si>
  <si>
    <t>viz příloha dokumentace č.1 - Svítidlo se zdrojem 25,98W dle specifikace v příloze č.1, 1.3.</t>
  </si>
  <si>
    <t>viz příloha dokumentace č.1 - Svítidlo se zdrojem 65,5W dle specifikace v příloze č.1, 1.3.</t>
  </si>
  <si>
    <t>viz příloha dokumentace č.1 - Svítidlo přisazené se zdrojem 34W dle specifikace v příloze č.1, 1.3.</t>
  </si>
  <si>
    <t>viz příloha dokumentace č.1, č.3, jímky SJ3 - SJ8 dle specifikace v příloze č.3</t>
  </si>
  <si>
    <t xml:space="preserve">  SO 73-62-11</t>
  </si>
  <si>
    <t>Zast. Heřmaničky, venkovní osvětlení a rozvody nn</t>
  </si>
  <si>
    <t>SO 73-62-11</t>
  </si>
  <si>
    <t>742H12</t>
  </si>
  <si>
    <t>KABEL NN ČTYŘ- A PĚTIŽÍLOVÝ CU S PLASTOVOU IZOLACÍ OD 4 DO 16 MM2</t>
  </si>
  <si>
    <t>viz příloha dokumentace č.1, č.2, č.3</t>
  </si>
  <si>
    <t>Položka obsahuje : Dodávku a montáž kabelu včetně dovozu, manipulace a uložení kabelu (do země, do chráničky, na rošty, pod omítku a pod.). Dále obsahuje cenu za pom. mechanismy včetně všech ostatních vedlejších nákladů</t>
  </si>
  <si>
    <t>viz příloha dokumentace č.1, č.1.3</t>
  </si>
  <si>
    <t>743111E-R</t>
  </si>
  <si>
    <t>OSVĚTLOVACÍ STOŽÁR SKLOPNÝ ŽÁROVĚ ZINKOVANÝ DÉLKY DO 6 M - ÚPRAVA PRO ATYPICKÉ ZAPUŠTĚNÍ PATNÍ DESKY POD ÚROVEŇ DLAŽBY</t>
  </si>
  <si>
    <t>viz příloha dokumentace č.1 - Atypické provedení stožáru dle specifikace v příloze technické zprávy 1.3.: provedení VARIANTA "E" = 1ks</t>
  </si>
  <si>
    <t>viz příloha dokumentace č.1 - Svítidlo se zdrojem 25,98W dle specifikace v příloze č.1</t>
  </si>
  <si>
    <t>viz příloha dokumentace č.1 - Svítidlo se zdrojem 65,5W dle specifikace v příloze č.1</t>
  </si>
  <si>
    <t>OSVĚTLOVACÍ STOŽÁR  SKLOPNÝ ŽÁROVĚ ZINKOVANÝ DÉLKY PŘES 6,5 DO 12 M</t>
  </si>
  <si>
    <t xml:space="preserve">  SO 73-62-13</t>
  </si>
  <si>
    <t>SpS Heřmaničky, DOÚO</t>
  </si>
  <si>
    <t>SO 73-62-13</t>
  </si>
  <si>
    <t>701CBE</t>
  </si>
  <si>
    <t>Hloubení a zához kabelové rýhy do 700/1700mm zemina do tř. 4</t>
  </si>
  <si>
    <t>Viz příl. č.2</t>
  </si>
  <si>
    <t>Položka obsahuje: Hloubení kabelové rýhy ručně nebo strojně včetně montáže a demontáže příložného pažení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zapažené kabelové rýhy s případným rozpojováním výkopku a s jedním přehozem až do vzdálenosti 3m nebo se shozením z vozidel. Bez pěchování zeminy. Dále obsahuje cenu za pom. mechanismy včetně všech ostatních vedlejších nákladů.</t>
  </si>
  <si>
    <t>701CBF</t>
  </si>
  <si>
    <t>Hloubení a zához kabelové rýhy do 700/1700mm zemina tř. 5</t>
  </si>
  <si>
    <t>701CAC</t>
  </si>
  <si>
    <t>Hloubení a zához kabelové rýhy 350/900mm zemina do tř. 4</t>
  </si>
  <si>
    <t>Položka obsahuje: Hloubení kabelové rýhy ručně nebo strojně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nezapažené kabelové rýhy s případným rozpojováním výkopku a s jedním přehozem až do vzdálenosti 3m nebo se shozením z vozidel. Bez pěchování zeminy. Dále obsahuje cenu za pom. mechanismy včetně všech ostatních vedlejších nákladů.</t>
  </si>
  <si>
    <t>701CGD</t>
  </si>
  <si>
    <t>Kabelový žlab plastový včetně víka, vnitřní šířka do 12cm</t>
  </si>
  <si>
    <t>Položka obsahuje: Úplné zřízení a osazení plastových žlabů, s položením a zakrytím žlabu těsně vedle sebe. Urovnání dna rýhy bez provedení zemních prací. Dále obsahuje cenu za pom. mechanismy včetně všech ostatních vedlejších nákladů.</t>
  </si>
  <si>
    <t>701CGJ</t>
  </si>
  <si>
    <t>Korugovaná dvouplášťová chránička pro mechanickou ochranu vedení, fí 120 - 160mm</t>
  </si>
  <si>
    <t>701CFD</t>
  </si>
  <si>
    <t>Obetonování chrániček do fí 200mm v rýze do š.100cm, tl.vrstvy 12cm</t>
  </si>
  <si>
    <t>Položka obsahuje: Dodání betonu do rýhy, pokrytí chrániček souvislou vrstvou urovnaného betonu do tloušťky 12cm nad horní okraj chráničky.Dále obsahuje cenu za pom. mechanismy včetně všech ostatních vedlejších nákladů.</t>
  </si>
  <si>
    <t>701CHA</t>
  </si>
  <si>
    <t>Hutnění zeminy po vrstvách - vrstva zeminy 20cm</t>
  </si>
  <si>
    <t>Položka obsahuje: Hutnění zeminy po vrstvách při záhrnu rýh strojem. Dále obsahuje cenu za pom. mechanismy včetně všech ostatních vedlejších nákladů.</t>
  </si>
  <si>
    <t>701CHD</t>
  </si>
  <si>
    <t>Provizorní úprava terénu v přírodní zemině tř. 3 - 4</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</si>
  <si>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</si>
  <si>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701ABB</t>
  </si>
  <si>
    <t>Sejmutí drnu</t>
  </si>
  <si>
    <t>Položka obsahuje: Nařezání a sejmutí drnu s uložením do hromad nebo naložením na kolečko. Dále obsahuje cenu za pom. mechanismy včetně všech ostatních vedlejších nákladů.</t>
  </si>
  <si>
    <t>701CHB</t>
  </si>
  <si>
    <t>Položení drnu</t>
  </si>
  <si>
    <t>Položka obsahuje: Založení první řady drnu vč.rozměření a další pokládání. Upevnění drnu. Udusání drnu lehkým dřev.dusadlem. Postřik zadrnované plochy hadicí. Dále obsahuje cenu za pom. mechanismy včetně všech ostatních vedlejších nákladů.</t>
  </si>
  <si>
    <t>701ADA</t>
  </si>
  <si>
    <t>Označení kabelového vedení, spojky nebo kabelové skříně</t>
  </si>
  <si>
    <t>Položka obsahuje: Označení kabelového vedení, spojky nebo kabelové skříně kabelovým označníkem. Osazení kabelového patníku s výkopem, záhozem, udusáním, natřením a očíslováním. Dále obsahuje cenu za pom. mechanismy včetně všech ostatních vedlejších nákladů.</t>
  </si>
  <si>
    <t>701ADC</t>
  </si>
  <si>
    <t>Geodetické vytýčení trasy</t>
  </si>
  <si>
    <t>Položka obsahuje: Geodetické vytyčení trasy. Dále obsahuje cenu za pom. mechanismy včetně všech ostatních vedlejších nákladů.</t>
  </si>
  <si>
    <t>701DBF</t>
  </si>
  <si>
    <t>Zajištění vstupního a výstupního otvoru ve zdi proti vniknutí vody do budovy</t>
  </si>
  <si>
    <t>Položka obsahuje: Příprava betonové směsi s přísadou vodního skla a ucpání otvoru do poloviny tloušťky základové zdi. Ohraničení otvoru asfaltovou hlínou, zalití ohraničeného místa asfaltem. Včetně roztavení asfaltu. Dále obsahuje cenu za pom. mechanismy včetně všech ostatních vedlejších nákladů.</t>
  </si>
  <si>
    <t>702</t>
  </si>
  <si>
    <t>Odvoz odpadu, poplatky za skládku</t>
  </si>
  <si>
    <t>702AA0</t>
  </si>
  <si>
    <t>Odvoz zeminy a štěrku - do vzdálenosti 20km</t>
  </si>
  <si>
    <t>Položka obsahuje: Naložení odpadu na motorové vozidlo, jeho odvoz a složení. Položka zahrnuje obě cesty, tam i zpět. Položka neobsahuje polatek za uložení odpadu na skládku. Dále obsahuje cenu za pom. mechanismy včetně všech ostatních vedlejších nákladů.</t>
  </si>
  <si>
    <t>01.170504-O</t>
  </si>
  <si>
    <t>Čistá výkopová zemina-odkop</t>
  </si>
  <si>
    <t>Položka obsahuje veškeré poplatky provozovateli skládky související s převzetím, uložením, ppř. likvidací odpadu.   
Položka neobsahuje náklady spojené s dopravou z místa stavby na místo převzetí provozovatele skládky.   
Položky se užije:   
1. jak v případě v</t>
  </si>
  <si>
    <t>741</t>
  </si>
  <si>
    <t>Elektroinstalační materiál, ocelové konstrukce, uzemnění</t>
  </si>
  <si>
    <t>741BAC</t>
  </si>
  <si>
    <t>Instalační žlab z PVC-U jednokomorový zaklapávací 75/75 - 75/100 mm</t>
  </si>
  <si>
    <t>Položka obsahuje: Dodávku a montáž žlabu na konstrukci, omítku a pod. vč.podružného materiálu pro upevnění žlabu (drobné konzolky, šroubový materiál, šrouby, vruty ). Včetně spojek, ohybů, rohů, ale bez krabic, Dále obsahuje cenu za pom. mechanismy včetně všech ostatních vedlejších nákladů.</t>
  </si>
  <si>
    <t>741FBA</t>
  </si>
  <si>
    <t>Uzemňovací vodič v zemi FeZn do 120mm2</t>
  </si>
  <si>
    <t>Položka obsahuje: Dodávku, dopravu a montáž uzemňovacího vedení v zemní kynetě, případně v chráničce včetně podružného materiálu, odvinutí vodiče ze svitku a oddělení příslušné délky, tvarování pásku, spojování, ochranné nátěry spojů pásku a vstupů pásku do základů a pod. Neobsahuje cenu za výkop a zákoz kabelové kynety a neobsahuje cenu za chráničku. Dále obsahuje cenu za pom. mechanismy včetně všech ostatních vedlejších nákladů.</t>
  </si>
  <si>
    <t>742GEA</t>
  </si>
  <si>
    <t>CYKY do 3 x 2,5 mm2, kabel silový izolace plastová</t>
  </si>
  <si>
    <t>Viz příl.č.1,2,3</t>
  </si>
  <si>
    <t>742GGF</t>
  </si>
  <si>
    <t>CYKY 12 x 2,5 mm2, kabel silový izolace plastová</t>
  </si>
  <si>
    <t>742GGI</t>
  </si>
  <si>
    <t>CYKY 7 x 4 mm2, kabel silový izolace plastová</t>
  </si>
  <si>
    <t>742GAA</t>
  </si>
  <si>
    <t>CY, CYA do 1 x 6 mm2, vodič s plastovou izolací</t>
  </si>
  <si>
    <t>Položka obsahuje: Dodávku a montáž vodiče včetně dovozu, manipulace s ním a uložení kabelu (na rošty, pod omítku, do rozvaděče a pod.). Dále obsahuje cenu za pom. mechanismy včetně všech ostatních vedlejších nákladů.</t>
  </si>
  <si>
    <t>742JAC</t>
  </si>
  <si>
    <t>Ukončení 2 - 5-ti žílových vodičů a kabelů izolovaných s označením a zapojením v rozvaděči nebo na přístroji do 2,5 mm2</t>
  </si>
  <si>
    <t>Viz příl. č.3</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</si>
  <si>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</si>
  <si>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742JAH</t>
  </si>
  <si>
    <t>Ukončení 7 - 12-ti žílových vodičů a kabelů izolovaných s označením a zapojením v rozvaděči nebo na přístroji do 4 mm2</t>
  </si>
  <si>
    <t>742JAA</t>
  </si>
  <si>
    <t>Ukončení 1 - žílových vodičů a kabelů izolovaných s označením a zapojením v rozvaděči nebo na přístroji/ přípojnici do 240 mm2</t>
  </si>
  <si>
    <t>742JBJ</t>
  </si>
  <si>
    <t>Kabelová spojka pro 4 - 7 - žílové kabely nn s plastovou izolací do 4 mm2</t>
  </si>
  <si>
    <t>Položka obsahuje : Dodávku a montáž kabelové spojky vč. podružného materiálu, dopravy na staveniště, odizolování pláště a izolace žil kabelu, montáž kabelové spojky včetně ukončení žil a stínění (oko).  Dále obsahuje cenu za pom. mechanismy včetně všech ostatních vedlejších nákladů</t>
  </si>
  <si>
    <t>741ABL</t>
  </si>
  <si>
    <t>Pevná pancéřová trubka z PVC elektroinstalační 32-40mm</t>
  </si>
  <si>
    <t>Položka obsahuje: Dodávku a montáž trubky pod/na omítku, na rošt, na stožár a pod. včetně všech přípravných prácí ( naznačení trasy, rozměření, řezání trubek, kladení, osazení, zajištění a upevnění ) a dále včetně dodávky a montáže pomocného materiálu pro upevnění trubky ( klipy, pásky, hmoždinky a pod. ) . Dále obsahuje cenu za pom. mechanismy včetně všech ostatních vedlejších nákladů.</t>
  </si>
  <si>
    <t>741AAF</t>
  </si>
  <si>
    <t>Vlnitá pancéřová hadice z PVC ohebná elektroinstalační 32-40mm</t>
  </si>
  <si>
    <t>743</t>
  </si>
  <si>
    <t>Silnoproudá zařízení</t>
  </si>
  <si>
    <t>743DAC</t>
  </si>
  <si>
    <t>Ovladač pro dálkové ovládání motorových pohonů trakčních odpojovačů pro 10 ks motorových pohonů</t>
  </si>
  <si>
    <t>Viz příl. č.1,3,4</t>
  </si>
  <si>
    <t>Položka obsahuje: Dodávku a montáž  ovladače pro DOÚO včetně dovozu, manipulace a instalace ovladače do vnitřního prostoru. Dále obsahuje cenu za pom. mechanismy včetně všech ostatních vedlejších nákladů</t>
  </si>
  <si>
    <t>743DAH</t>
  </si>
  <si>
    <t>Nastavení a seřízení systému DOÚO v návaznosti na dálkové řízení a ovládání</t>
  </si>
  <si>
    <t>Viz příl. č.1</t>
  </si>
  <si>
    <t>Položka obsahuje: Všechny náklady na nastavení a seřízení systému, vybavení příslušným softwarem, včetně měření vstupních a výstupních údajů. Dále obsahuje cenu za pom. mechanismy včetně všech ostatních vedlejších nákladů</t>
  </si>
  <si>
    <t>743DAJ</t>
  </si>
  <si>
    <t>Napájecí souprava pro ovladač DOÚO s oddělovacím transformátorem a HIS</t>
  </si>
  <si>
    <t>Viz příl. č.3,4</t>
  </si>
  <si>
    <t>Položka obsahuje: Dodávku a montáž  rozvaděče pro napájení DOÚO ve třídě izolace II s oddělovacím transformátorem do 1600VA vč. hlídače izolačního stavu (HIS),  jističů a příslušenství, včetně dovozu, manipulace a instalace rozvaděče do vnitřního prostoru. Elektrovýzbroj viz. projektová dokumentace. Dále obsahuje cenu za pom. mechanismy včetně všech ostatních vedlejších nákladů</t>
  </si>
  <si>
    <t>743DBD</t>
  </si>
  <si>
    <t>Svorkovnicová skříň plastová do vnitřního prostředí do 40 svorek</t>
  </si>
  <si>
    <t>Položka obsahuje: Dodávku a montáž  svorkovnicové skříně včetně dovozu, manipulace a instalace skříně do terénu. Elektrovýzbroj viz. projektová dokumentace. Dále obsahuje cenu za pom. mechanismy včetně všech ostatních vedlejších nákladů</t>
  </si>
  <si>
    <t>747</t>
  </si>
  <si>
    <t>Zkoušky, revize a HZS</t>
  </si>
  <si>
    <t>747BAC</t>
  </si>
  <si>
    <t>Celková prohlídka, zkoušení, měření a vyhotovení výchozí revizní zprávy, pro objem IN přes 500 do 1000 tis. Kč</t>
  </si>
  <si>
    <t>Položka obsahuje: Cenu za celkovou prohlídku zařízení PS/SO, vč. měření, komplexních zkoušek a revizi zařízení tohoto PS/SO autorizovaným revizním technikem na silnoproudá zařízení podle požadavku ČSN, včetně hodnocení a vyhotovení celkové revizní zprávy. Dále obsahuje cenu za pom. mechanismy včetně všech ostatních vedlejších nákladů.</t>
  </si>
  <si>
    <t>747BAD</t>
  </si>
  <si>
    <t>Příplatek k celkové prohlídce, zkoušení, měření a vyhotovení revizní zprávy pro objem IN přes 1000 tis. Kč, za každých dalších i započatých 500 tis. Kč</t>
  </si>
  <si>
    <t>747CAA</t>
  </si>
  <si>
    <t>Provedení prohlídky a zkoušky právnickou osobou, vydání průkazu způsobilosti (pro funkční celek, provizorní stav)</t>
  </si>
  <si>
    <t>Položka obsahuje: Cenu za vyhotovení dokladu právnickou osobou o silnoproudých zařízeních a vydání průkazu způsobilosti. Dále obsahuje cenu za pom. mechanismy včetně všech ostatních vedlejších nákladů.</t>
  </si>
  <si>
    <t>747G</t>
  </si>
  <si>
    <t>HZS</t>
  </si>
  <si>
    <t>747GAA</t>
  </si>
  <si>
    <t>Dokončovací montážní práce na elektrickém zařízení</t>
  </si>
  <si>
    <t>Položka obsahuje: Montáž - práce spojené s uváděním zařízení do provozu, drobné montážní práce v rozvaděčích, koordinaci se zhotoviteli souvisejících zařízení apod. Dále obsahuje cenu za pom. mechanismy včetně všech ostatních vedlejších nákladů.</t>
  </si>
  <si>
    <t>747GAE</t>
  </si>
  <si>
    <t>Manipulace na zařízeních prováděné provozovatelem</t>
  </si>
  <si>
    <t>Položka obsahuje : Cenu za manipulace na zařízeních prováděné provozovatelem nutnách pro další práce zhotovitele na technologickém souboru. Položka dále obsahuje cenu za pom. mechanismy včetně všech ostatních vedlejších nákladů</t>
  </si>
  <si>
    <t>VRN</t>
  </si>
  <si>
    <t>Ostatní a vedlejší rozpočtové náklady</t>
  </si>
  <si>
    <t xml:space="preserve">  SO 98-98-00</t>
  </si>
  <si>
    <t>Všeobecný objekt</t>
  </si>
  <si>
    <t>SO 98-98-00</t>
  </si>
  <si>
    <t>Všeobecné konstrukce a práce</t>
  </si>
  <si>
    <t>VSEOB_01</t>
  </si>
  <si>
    <t>Geodetická dokumentace skutečného provedení</t>
  </si>
  <si>
    <t>V této položce ocení dodavatel náklady na geodetickou část dokumentace skutečného provedení.     
Měrnou jednotkou je KUS, kterou je soubor všech objektů stavby.</t>
  </si>
  <si>
    <t>VSEOB_02</t>
  </si>
  <si>
    <t>Dokumentace skutečného provedení</t>
  </si>
  <si>
    <t>V této položce ocení dodavatel náklady na  dokumentaci skutečného provedení, vyjma geodetické části a  vyjma digitální dokumentace.     
Měrnou jednotkou je KUS, kterou je soubor všech objektů stavby, v počtu jednoho paré.</t>
  </si>
  <si>
    <t>VSEOB_03</t>
  </si>
  <si>
    <t>Digitální dokumentace skutečného provedení</t>
  </si>
  <si>
    <t>V této položce ocení dodavatel náklady na zpracování dokumentace skutečného provedení v digitální podobě.     
Měrnou jednotkou je KUS, kterou je soubor všech objektů stavby.</t>
  </si>
  <si>
    <t>VSEOB_09</t>
  </si>
  <si>
    <t>Posouzení shody (interoperability) notifikovanou (autorizovanou) osobou</t>
  </si>
  <si>
    <t>V této položce ocení dodavatel náklady na posouzení shody ve fázi realizace, prováděné zhotovitelem stavby na základě:   
- Nařízení vlády č. 113/2005 Sb. ( o technických požadavcích na provozní a technickou propojenost evropského železničního systému ).   
- zákona č. 103/2004 Sb. o dráhách, kde je vyžadován certifikát o shodě vydaný autorizovanou osobou (§49).   
Cena za posouzení bude sjednána mezi zhotovitelem stavby a autorizovanou osobou při zohlednění počtu notifikovaných PS a SO. Zhotovitel stavby si smí k ceně za posouzení autorizovanou osobou připočíst jen nezbytné vlastní náklady s posouzením souvisící.   
Fakturace za posouzení shody v rámci realizace stavby bude prováděna po ukončení prací podle dohodnutých jednotlivých fází s uvedením provedených prací a to obvykle za období 6 měsíců s členěním na fakturované náklady autorizovanou osobou a vlastní náklady, které nutno specifikovat. Součet dílčích faktur nesmí překročit celkovou sjednanou cenu za posouzení shody. Konečná faktura za posouzení shody musí být vystavena ( pokud nebude výjimečně sjednáno jinak ) s doložením předání všech certifikátů o shodě do 6 měsíců po ukončení prací na posledním objektu nebo souboru stavby.   
Měrnou jednotkou je KUS, kterou je soubor všech objektů stavby, které posouzení vyžadují.</t>
  </si>
  <si>
    <t>VSEOB_10</t>
  </si>
  <si>
    <t>Kniha kabelových plánů</t>
  </si>
  <si>
    <t>1:  2; ve smyslu ts, počet kusů značí počet výtisků</t>
  </si>
  <si>
    <t>V této položce ocení dodavatel náklady na  vyhotovení knihy, která je popsána v zadávací dokumentaci (viz VTP bod 8.2.4 písmeno r).     
Měrnou jednotkou je KUS, kterou je jeden výtisk knihy.</t>
  </si>
  <si>
    <t>VSEOB_13</t>
  </si>
  <si>
    <t>Posouzení bezpečnosti, analýza a hodnocení rizik změny dle NK (EU) č.352/2009</t>
  </si>
  <si>
    <t>KOMPLET</t>
  </si>
  <si>
    <t>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o bezpečnosti nezávislého posuzovatele podle nařízení ES 352/2009 o přijetí společné bezpečnostní metody pro hodnocení a posuzování rizik, pokud je vydání takového osvědčení dle uvedeného nařízení třeba zajistit.   
3. Měrná jednotka: KOMPLET  
4. Způsob měření:  soubor všech úkonů nutných pro zpracování posouzení ve smyslu   
     NAŘÍZENÍ KOMISE (ES) č. 352/2009 ze dne 24. dubna 2009  
    "o přijetí společné bezpečnostní metody pro hodnocení a posuzování rizik, jak je uvedeno v čl. 6 odst. 3 písm. a) směrnice Evropského parlamentu a Rady 2004/49/ES"  
    publikované v Úředním věstníku Evropské unie, počínaje stranou L108/4  
5. Hlavní materiál: kancelářský papír, desky, CD disk</t>
  </si>
  <si>
    <t>VSEOB_P</t>
  </si>
  <si>
    <t>Publicita</t>
  </si>
  <si>
    <t>1 KS</t>
  </si>
  <si>
    <t>Zajištění propagace stavby dle ZTP.</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</si>
</sst>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styles" Target="styles.xml" /><Relationship Id="rId49" Type="http://schemas.openxmlformats.org/officeDocument/2006/relationships/sharedStrings" Target="sharedStrings.xml" /><Relationship Id="rId5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0+C10+C14+C20+C27+C29+C40+C45+C47+C53+C58+C65</f>
      </c>
    </row>
    <row r="7" spans="2:3" ht="12.75" customHeight="1">
      <c r="B7" s="8" t="s">
        <v>7</v>
      </c>
      <c s="10">
        <f>0+E10+E14+E20+E27+E29+E40+E45+E47+E53+E58+E65</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'PS 71-01-01'!K8+'PS 71-01-01'!M8</f>
      </c>
      <c s="14">
        <f>C11*0.21</f>
      </c>
      <c s="14">
        <f>C11+D11</f>
      </c>
      <c s="13">
        <f>'PS 71-01-01'!T7</f>
      </c>
    </row>
    <row r="12" spans="1:6" ht="12.75">
      <c r="A12" s="11" t="s">
        <v>64</v>
      </c>
      <c s="12" t="s">
        <v>65</v>
      </c>
      <c s="14">
        <f>'PS 72-01-01'!K8+'PS 72-01-01'!M8</f>
      </c>
      <c s="14">
        <f>C12*0.21</f>
      </c>
      <c s="14">
        <f>C12+D12</f>
      </c>
      <c s="13">
        <f>'PS 72-01-01'!T7</f>
      </c>
    </row>
    <row r="13" spans="1:6" ht="12.75">
      <c r="A13" s="11" t="s">
        <v>95</v>
      </c>
      <c s="12" t="s">
        <v>96</v>
      </c>
      <c s="14">
        <f>'PS 73-01-01'!K8+'PS 73-01-01'!M8</f>
      </c>
      <c s="14">
        <f>C13*0.21</f>
      </c>
      <c s="14">
        <f>C13+D13</f>
      </c>
      <c s="13">
        <f>'PS 73-01-01'!T7</f>
      </c>
    </row>
    <row r="14" spans="1:6" ht="12.75">
      <c r="A14" s="11" t="s">
        <v>111</v>
      </c>
      <c s="12" t="s">
        <v>112</v>
      </c>
      <c s="14">
        <f>0+C15+C16+C17+C18+C19</f>
      </c>
      <c s="14">
        <f>C14*0.21</f>
      </c>
      <c s="14">
        <f>0+E15+E16+E17+E18+E19</f>
      </c>
      <c s="13">
        <f>0+F15+F16+F17+F18+F19</f>
      </c>
    </row>
    <row r="15" spans="1:6" ht="12.75">
      <c r="A15" s="11" t="s">
        <v>113</v>
      </c>
      <c s="12" t="s">
        <v>114</v>
      </c>
      <c s="14">
        <f>'PS 71-02-23'!K8+'PS 71-02-23'!M8</f>
      </c>
      <c s="14">
        <f>C15*0.21</f>
      </c>
      <c s="14">
        <f>C15+D15</f>
      </c>
      <c s="13">
        <f>'PS 71-02-23'!T7</f>
      </c>
    </row>
    <row r="16" spans="1:6" ht="12.75">
      <c r="A16" s="11" t="s">
        <v>214</v>
      </c>
      <c s="12" t="s">
        <v>215</v>
      </c>
      <c s="14">
        <f>'PS 71-02-25'!K8+'PS 71-02-25'!M8</f>
      </c>
      <c s="14">
        <f>C16*0.21</f>
      </c>
      <c s="14">
        <f>C16+D16</f>
      </c>
      <c s="13">
        <f>'PS 71-02-25'!T7</f>
      </c>
    </row>
    <row r="17" spans="1:6" ht="12.75">
      <c r="A17" s="11" t="s">
        <v>226</v>
      </c>
      <c s="12" t="s">
        <v>227</v>
      </c>
      <c s="14">
        <f>'PS 72-02-22'!K8+'PS 72-02-22'!M8</f>
      </c>
      <c s="14">
        <f>C17*0.21</f>
      </c>
      <c s="14">
        <f>C17+D17</f>
      </c>
      <c s="13">
        <f>'PS 72-02-22'!T7</f>
      </c>
    </row>
    <row r="18" spans="1:6" ht="12.75">
      <c r="A18" s="11" t="s">
        <v>251</v>
      </c>
      <c s="12" t="s">
        <v>252</v>
      </c>
      <c s="14">
        <f>'PS 73-02-23'!K8+'PS 73-02-23'!M8</f>
      </c>
      <c s="14">
        <f>C18*0.21</f>
      </c>
      <c s="14">
        <f>C18+D18</f>
      </c>
      <c s="13">
        <f>'PS 73-02-23'!T7</f>
      </c>
    </row>
    <row r="19" spans="1:6" ht="12.75">
      <c r="A19" s="11" t="s">
        <v>263</v>
      </c>
      <c s="12" t="s">
        <v>264</v>
      </c>
      <c s="14">
        <f>'PS 73-02-25'!K8+'PS 73-02-25'!M8</f>
      </c>
      <c s="14">
        <f>C19*0.21</f>
      </c>
      <c s="14">
        <f>C19+D19</f>
      </c>
      <c s="13">
        <f>'PS 73-02-25'!T7</f>
      </c>
    </row>
    <row r="20" spans="1:6" ht="12.75">
      <c r="A20" s="11" t="s">
        <v>280</v>
      </c>
      <c s="12" t="s">
        <v>281</v>
      </c>
      <c s="14">
        <f>0+C21+C22+C23+C24+C25+C26</f>
      </c>
      <c s="14">
        <f>C20*0.21</f>
      </c>
      <c s="14">
        <f>0+E21+E22+E23+E24+E25+E26</f>
      </c>
      <c s="13">
        <f>0+F21+F22+F23+F24+F25+F26</f>
      </c>
    </row>
    <row r="21" spans="1:6" ht="12.75">
      <c r="A21" s="11" t="s">
        <v>282</v>
      </c>
      <c s="12" t="s">
        <v>283</v>
      </c>
      <c s="14">
        <f>'SO 71-10-01'!K8+'SO 71-10-01'!M8</f>
      </c>
      <c s="14">
        <f>C21*0.21</f>
      </c>
      <c s="14">
        <f>C21+D21</f>
      </c>
      <c s="13">
        <f>'SO 71-10-01'!T7</f>
      </c>
    </row>
    <row r="22" spans="1:6" ht="12.75">
      <c r="A22" s="11" t="s">
        <v>334</v>
      </c>
      <c s="12" t="s">
        <v>335</v>
      </c>
      <c s="14">
        <f>'SO 71-11-01'!K8+'SO 71-11-01'!M8</f>
      </c>
      <c s="14">
        <f>C22*0.21</f>
      </c>
      <c s="14">
        <f>C22+D22</f>
      </c>
      <c s="13">
        <f>'SO 71-11-01'!T7</f>
      </c>
    </row>
    <row r="23" spans="1:6" ht="12.75">
      <c r="A23" s="11" t="s">
        <v>602</v>
      </c>
      <c s="12" t="s">
        <v>603</v>
      </c>
      <c s="14">
        <f>'SO 72-10-01'!K8+'SO 72-10-01'!M8</f>
      </c>
      <c s="14">
        <f>C23*0.21</f>
      </c>
      <c s="14">
        <f>C23+D23</f>
      </c>
      <c s="13">
        <f>'SO 72-10-01'!T7</f>
      </c>
    </row>
    <row r="24" spans="1:6" ht="12.75">
      <c r="A24" s="11" t="s">
        <v>699</v>
      </c>
      <c s="12" t="s">
        <v>700</v>
      </c>
      <c s="14">
        <f>'SO 72-11-01'!K8+'SO 72-11-01'!M8</f>
      </c>
      <c s="14">
        <f>C24*0.21</f>
      </c>
      <c s="14">
        <f>C24+D24</f>
      </c>
      <c s="13">
        <f>'SO 72-11-01'!T7</f>
      </c>
    </row>
    <row r="25" spans="1:6" ht="12.75">
      <c r="A25" s="11" t="s">
        <v>768</v>
      </c>
      <c s="12" t="s">
        <v>769</v>
      </c>
      <c s="14">
        <f>'SO 73-10-01'!K8+'SO 73-10-01'!M8</f>
      </c>
      <c s="14">
        <f>C25*0.21</f>
      </c>
      <c s="14">
        <f>C25+D25</f>
      </c>
      <c s="13">
        <f>'SO 73-10-01'!T7</f>
      </c>
    </row>
    <row r="26" spans="1:6" ht="12.75">
      <c r="A26" s="11" t="s">
        <v>780</v>
      </c>
      <c s="12" t="s">
        <v>781</v>
      </c>
      <c s="14">
        <f>'SO 73-11-01'!K8+'SO 73-11-01'!M8</f>
      </c>
      <c s="14">
        <f>C26*0.21</f>
      </c>
      <c s="14">
        <f>C26+D26</f>
      </c>
      <c s="13">
        <f>'SO 73-11-01'!T7</f>
      </c>
    </row>
    <row r="27" spans="1:6" ht="12.75">
      <c r="A27" s="11" t="s">
        <v>867</v>
      </c>
      <c s="12" t="s">
        <v>868</v>
      </c>
      <c s="14">
        <f>0+C28</f>
      </c>
      <c s="14">
        <f>C27*0.21</f>
      </c>
      <c s="14">
        <f>0+E28</f>
      </c>
      <c s="13">
        <f>0+F28</f>
      </c>
    </row>
    <row r="28" spans="1:6" ht="12.75">
      <c r="A28" s="11" t="s">
        <v>869</v>
      </c>
      <c s="12" t="s">
        <v>870</v>
      </c>
      <c s="14">
        <f>'SO 71-50-04'!K8+'SO 71-50-04'!M8</f>
      </c>
      <c s="14">
        <f>C28*0.21</f>
      </c>
      <c s="14">
        <f>C28+D28</f>
      </c>
      <c s="13">
        <f>'SO 71-50-04'!T7</f>
      </c>
    </row>
    <row r="29" spans="1:6" ht="12.75">
      <c r="A29" s="11" t="s">
        <v>885</v>
      </c>
      <c s="12" t="s">
        <v>886</v>
      </c>
      <c s="14">
        <f>0+C30+C31+C32+C33+C34+C35+C36+C37+C38+C39</f>
      </c>
      <c s="14">
        <f>C29*0.21</f>
      </c>
      <c s="14">
        <f>0+E30+E31+E32+E33+E34+E35+E36+E37+E38+E39</f>
      </c>
      <c s="13">
        <f>0+F30+F31+F32+F33+F34+F35+F36+F37+F38+F39</f>
      </c>
    </row>
    <row r="30" spans="1:6" ht="12.75">
      <c r="A30" s="11" t="s">
        <v>887</v>
      </c>
      <c s="12" t="s">
        <v>888</v>
      </c>
      <c s="14">
        <f>'SO 71-14-01'!K8+'SO 71-14-01'!M8</f>
      </c>
      <c s="14">
        <f>C30*0.21</f>
      </c>
      <c s="14">
        <f>C30+D30</f>
      </c>
      <c s="13">
        <f>'SO 71-14-01'!T7</f>
      </c>
    </row>
    <row r="31" spans="1:6" ht="12.75">
      <c r="A31" s="11" t="s">
        <v>1048</v>
      </c>
      <c s="12" t="s">
        <v>1049</v>
      </c>
      <c s="14">
        <f>'SO 71-14-01.1'!K8+'SO 71-14-01.1'!M8</f>
      </c>
      <c s="14">
        <f>C31*0.21</f>
      </c>
      <c s="14">
        <f>C31+D31</f>
      </c>
      <c s="13">
        <f>'SO 71-14-01.1'!T7</f>
      </c>
    </row>
    <row r="32" spans="1:6" ht="12.75">
      <c r="A32" s="11" t="s">
        <v>1090</v>
      </c>
      <c s="12" t="s">
        <v>1091</v>
      </c>
      <c s="14">
        <f>'SO 71-14-02'!K8+'SO 71-14-02'!M8</f>
      </c>
      <c s="14">
        <f>C32*0.21</f>
      </c>
      <c s="14">
        <f>C32+D32</f>
      </c>
      <c s="13">
        <f>'SO 71-14-02'!T7</f>
      </c>
    </row>
    <row r="33" spans="1:6" ht="12.75">
      <c r="A33" s="11" t="s">
        <v>1169</v>
      </c>
      <c s="12" t="s">
        <v>1170</v>
      </c>
      <c s="14">
        <f>'SO 71-14-02.1'!K8+'SO 71-14-02.1'!M8</f>
      </c>
      <c s="14">
        <f>C33*0.21</f>
      </c>
      <c s="14">
        <f>C33+D33</f>
      </c>
      <c s="13">
        <f>'SO 71-14-02.1'!T7</f>
      </c>
    </row>
    <row r="34" spans="1:6" ht="12.75">
      <c r="A34" s="11" t="s">
        <v>1179</v>
      </c>
      <c s="12" t="s">
        <v>1180</v>
      </c>
      <c s="14">
        <f>'SO 72-14-01'!K8+'SO 72-14-01'!M8</f>
      </c>
      <c s="14">
        <f>C34*0.21</f>
      </c>
      <c s="14">
        <f>C34+D34</f>
      </c>
      <c s="13">
        <f>'SO 72-14-01'!T7</f>
      </c>
    </row>
    <row r="35" spans="1:6" ht="12.75">
      <c r="A35" s="11" t="s">
        <v>1192</v>
      </c>
      <c s="12" t="s">
        <v>1193</v>
      </c>
      <c s="14">
        <f>'SO 72-14-01.1'!K8+'SO 72-14-01.1'!M8</f>
      </c>
      <c s="14">
        <f>C35*0.21</f>
      </c>
      <c s="14">
        <f>C35+D35</f>
      </c>
      <c s="13">
        <f>'SO 72-14-01.1'!T7</f>
      </c>
    </row>
    <row r="36" spans="1:6" ht="12.75">
      <c r="A36" s="11" t="s">
        <v>1203</v>
      </c>
      <c s="12" t="s">
        <v>1204</v>
      </c>
      <c s="14">
        <f>'SO 73-14-01'!K8+'SO 73-14-01'!M8</f>
      </c>
      <c s="14">
        <f>C36*0.21</f>
      </c>
      <c s="14">
        <f>C36+D36</f>
      </c>
      <c s="13">
        <f>'SO 73-14-01'!T7</f>
      </c>
    </row>
    <row r="37" spans="1:6" ht="12.75">
      <c r="A37" s="11" t="s">
        <v>1272</v>
      </c>
      <c s="12" t="s">
        <v>1273</v>
      </c>
      <c s="14">
        <f>'SO 73-14-01.1'!K8+'SO 73-14-01.1'!M8</f>
      </c>
      <c s="14">
        <f>C37*0.21</f>
      </c>
      <c s="14">
        <f>C37+D37</f>
      </c>
      <c s="13">
        <f>'SO 73-14-01.1'!T7</f>
      </c>
    </row>
    <row r="38" spans="1:6" ht="12.75">
      <c r="A38" s="11" t="s">
        <v>1281</v>
      </c>
      <c s="12" t="s">
        <v>1282</v>
      </c>
      <c s="14">
        <f>'SO 73-14-02'!K8+'SO 73-14-02'!M8</f>
      </c>
      <c s="14">
        <f>C38*0.21</f>
      </c>
      <c s="14">
        <f>C38+D38</f>
      </c>
      <c s="13">
        <f>'SO 73-14-02'!T7</f>
      </c>
    </row>
    <row r="39" spans="1:6" ht="12.75">
      <c r="A39" s="11" t="s">
        <v>1399</v>
      </c>
      <c s="12" t="s">
        <v>1400</v>
      </c>
      <c s="14">
        <f>'SO 73-14-02.1'!K8+'SO 73-14-02.1'!M8</f>
      </c>
      <c s="14">
        <f>C39*0.21</f>
      </c>
      <c s="14">
        <f>C39+D39</f>
      </c>
      <c s="13">
        <f>'SO 73-14-02.1'!T7</f>
      </c>
    </row>
    <row r="40" spans="1:6" ht="12.75">
      <c r="A40" s="11" t="s">
        <v>1411</v>
      </c>
      <c s="12" t="s">
        <v>1412</v>
      </c>
      <c s="14">
        <f>0+C41+C42+C43+C44</f>
      </c>
      <c s="14">
        <f>C40*0.21</f>
      </c>
      <c s="14">
        <f>0+E41+E42+E43+E44</f>
      </c>
      <c s="13">
        <f>0+F41+F42+F43+F44</f>
      </c>
    </row>
    <row r="41" spans="1:6" ht="12.75">
      <c r="A41" s="11" t="s">
        <v>1413</v>
      </c>
      <c s="12" t="s">
        <v>1414</v>
      </c>
      <c s="14">
        <f>'SO 71-20-04'!K8+'SO 71-20-04'!M8</f>
      </c>
      <c s="14">
        <f>C41*0.21</f>
      </c>
      <c s="14">
        <f>C41+D41</f>
      </c>
      <c s="13">
        <f>'SO 71-20-04'!T7</f>
      </c>
    </row>
    <row r="42" spans="1:6" ht="12.75">
      <c r="A42" s="11" t="s">
        <v>1442</v>
      </c>
      <c s="12" t="s">
        <v>1443</v>
      </c>
      <c s="14">
        <f>'SO 71-26-02'!K8+'SO 71-26-02'!M8</f>
      </c>
      <c s="14">
        <f>C42*0.21</f>
      </c>
      <c s="14">
        <f>C42+D42</f>
      </c>
      <c s="13">
        <f>'SO 71-26-02'!T7</f>
      </c>
    </row>
    <row r="43" spans="1:6" ht="12.75">
      <c r="A43" s="11" t="s">
        <v>1450</v>
      </c>
      <c s="12" t="s">
        <v>1451</v>
      </c>
      <c s="14">
        <f>'SO 73-20-03'!K8+'SO 73-20-03'!M8</f>
      </c>
      <c s="14">
        <f>C43*0.21</f>
      </c>
      <c s="14">
        <f>C43+D43</f>
      </c>
      <c s="13">
        <f>'SO 73-20-03'!T7</f>
      </c>
    </row>
    <row r="44" spans="1:6" ht="12.75">
      <c r="A44" s="11" t="s">
        <v>1462</v>
      </c>
      <c s="12" t="s">
        <v>1463</v>
      </c>
      <c s="14">
        <f>'SO 73-20-12'!K8+'SO 73-20-12'!M8</f>
      </c>
      <c s="14">
        <f>C44*0.21</f>
      </c>
      <c s="14">
        <f>C44+D44</f>
      </c>
      <c s="13">
        <f>'SO 73-20-12'!T7</f>
      </c>
    </row>
    <row r="45" spans="1:6" ht="12.75">
      <c r="A45" s="11" t="s">
        <v>1503</v>
      </c>
      <c s="12" t="s">
        <v>1504</v>
      </c>
      <c s="14">
        <f>0+C46</f>
      </c>
      <c s="14">
        <f>C45*0.21</f>
      </c>
      <c s="14">
        <f>0+E46</f>
      </c>
      <c s="13">
        <f>0+F46</f>
      </c>
    </row>
    <row r="46" spans="1:6" ht="12.75">
      <c r="A46" s="11" t="s">
        <v>1505</v>
      </c>
      <c s="12" t="s">
        <v>1506</v>
      </c>
      <c s="14">
        <f>'SO 73-70-01'!K8+'SO 73-70-01'!M8</f>
      </c>
      <c s="14">
        <f>C46*0.21</f>
      </c>
      <c s="14">
        <f>C46+D46</f>
      </c>
      <c s="13">
        <f>'SO 73-70-01'!T7</f>
      </c>
    </row>
    <row r="47" spans="1:6" ht="25.5">
      <c r="A47" s="11" t="s">
        <v>1516</v>
      </c>
      <c s="12" t="s">
        <v>1517</v>
      </c>
      <c s="14">
        <f>0+C48+C49+C50+C51+C52</f>
      </c>
      <c s="14">
        <f>C47*0.21</f>
      </c>
      <c s="14">
        <f>0+E48+E49+E50+E51+E52</f>
      </c>
      <c s="13">
        <f>0+F48+F49+F50+F51+F52</f>
      </c>
    </row>
    <row r="48" spans="1:6" ht="12.75">
      <c r="A48" s="11" t="s">
        <v>1518</v>
      </c>
      <c s="12" t="s">
        <v>1519</v>
      </c>
      <c s="14">
        <f>'SO 71-41-01'!K8+'SO 71-41-01'!M8</f>
      </c>
      <c s="14">
        <f>C48*0.21</f>
      </c>
      <c s="14">
        <f>C48+D48</f>
      </c>
      <c s="13">
        <f>'SO 71-41-01'!T7</f>
      </c>
    </row>
    <row r="49" spans="1:6" ht="12.75">
      <c r="A49" s="11" t="s">
        <v>1544</v>
      </c>
      <c s="12" t="s">
        <v>1545</v>
      </c>
      <c s="14">
        <f>'SO 71-41-02'!K8+'SO 71-41-02'!M8</f>
      </c>
      <c s="14">
        <f>C49*0.21</f>
      </c>
      <c s="14">
        <f>C49+D49</f>
      </c>
      <c s="13">
        <f>'SO 71-41-02'!T7</f>
      </c>
    </row>
    <row r="50" spans="1:6" ht="12.75">
      <c r="A50" s="11" t="s">
        <v>1560</v>
      </c>
      <c s="12" t="s">
        <v>1561</v>
      </c>
      <c s="14">
        <f>'SO 72-41-01'!K8+'SO 72-41-01'!M8</f>
      </c>
      <c s="14">
        <f>C50*0.21</f>
      </c>
      <c s="14">
        <f>C50+D50</f>
      </c>
      <c s="13">
        <f>'SO 72-41-01'!T7</f>
      </c>
    </row>
    <row r="51" spans="1:6" ht="12.75">
      <c r="A51" s="11" t="s">
        <v>1564</v>
      </c>
      <c s="12" t="s">
        <v>1565</v>
      </c>
      <c s="14">
        <f>'SO 73-41-01'!K8+'SO 73-41-01'!M8</f>
      </c>
      <c s="14">
        <f>C51*0.21</f>
      </c>
      <c s="14">
        <f>C51+D51</f>
      </c>
      <c s="13">
        <f>'SO 73-41-01'!T7</f>
      </c>
    </row>
    <row r="52" spans="1:6" ht="12.75">
      <c r="A52" s="11" t="s">
        <v>1570</v>
      </c>
      <c s="12" t="s">
        <v>1571</v>
      </c>
      <c s="14">
        <f>'SO 73-41-02'!K8+'SO 73-41-02'!M8</f>
      </c>
      <c s="14">
        <f>C52*0.21</f>
      </c>
      <c s="14">
        <f>C52+D52</f>
      </c>
      <c s="13">
        <f>'SO 73-41-02'!T7</f>
      </c>
    </row>
    <row r="53" spans="1:6" ht="12.75">
      <c r="A53" s="11" t="s">
        <v>1575</v>
      </c>
      <c s="12" t="s">
        <v>1576</v>
      </c>
      <c s="14">
        <f>0+C54+C55+C56+C57</f>
      </c>
      <c s="14">
        <f>C53*0.21</f>
      </c>
      <c s="14">
        <f>0+E54+E55+E56+E57</f>
      </c>
      <c s="13">
        <f>0+F54+F55+F56+F57</f>
      </c>
    </row>
    <row r="54" spans="1:6" ht="12.75">
      <c r="A54" s="11" t="s">
        <v>1577</v>
      </c>
      <c s="12" t="s">
        <v>1578</v>
      </c>
      <c s="14">
        <f>'SO 71-60-01'!K8+'SO 71-60-01'!M8</f>
      </c>
      <c s="14">
        <f>C54*0.21</f>
      </c>
      <c s="14">
        <f>C54+D54</f>
      </c>
      <c s="13">
        <f>'SO 71-60-01'!T7</f>
      </c>
    </row>
    <row r="55" spans="1:6" ht="12.75">
      <c r="A55" s="11" t="s">
        <v>1671</v>
      </c>
      <c s="12" t="s">
        <v>1672</v>
      </c>
      <c s="14">
        <f>'SO 72-60-01'!K8+'SO 72-60-01'!M8</f>
      </c>
      <c s="14">
        <f>C55*0.21</f>
      </c>
      <c s="14">
        <f>C55+D55</f>
      </c>
      <c s="13">
        <f>'SO 72-60-01'!T7</f>
      </c>
    </row>
    <row r="56" spans="1:6" ht="12.75">
      <c r="A56" s="11" t="s">
        <v>1705</v>
      </c>
      <c s="12" t="s">
        <v>1706</v>
      </c>
      <c s="14">
        <f>'SO 73-60-01'!K8+'SO 73-60-01'!M8</f>
      </c>
      <c s="14">
        <f>C56*0.21</f>
      </c>
      <c s="14">
        <f>C56+D56</f>
      </c>
      <c s="13">
        <f>'SO 73-60-01'!T7</f>
      </c>
    </row>
    <row r="57" spans="1:6" ht="12.75">
      <c r="A57" s="11" t="s">
        <v>1746</v>
      </c>
      <c s="12" t="s">
        <v>1747</v>
      </c>
      <c s="14">
        <f>'SO 73-60-03'!K8+'SO 73-60-03'!M8</f>
      </c>
      <c s="14">
        <f>C57*0.21</f>
      </c>
      <c s="14">
        <f>C57+D57</f>
      </c>
      <c s="13">
        <f>'SO 73-60-03'!T7</f>
      </c>
    </row>
    <row r="58" spans="1:6" ht="12.75">
      <c r="A58" s="11" t="s">
        <v>1781</v>
      </c>
      <c s="12" t="s">
        <v>1782</v>
      </c>
      <c s="14">
        <f>0+C59+C60+C61+C62+C63+C64</f>
      </c>
      <c s="14">
        <f>C58*0.21</f>
      </c>
      <c s="14">
        <f>0+E59+E60+E61+E62+E63+E64</f>
      </c>
      <c s="13">
        <f>0+F59+F60+F61+F62+F63+F64</f>
      </c>
    </row>
    <row r="59" spans="1:6" ht="12.75">
      <c r="A59" s="11" t="s">
        <v>1783</v>
      </c>
      <c s="12" t="s">
        <v>1784</v>
      </c>
      <c s="14">
        <f>'SO 71-62-03'!K8+'SO 71-62-03'!M8</f>
      </c>
      <c s="14">
        <f>C59*0.21</f>
      </c>
      <c s="14">
        <f>C59+D59</f>
      </c>
      <c s="13">
        <f>'SO 71-62-03'!T7</f>
      </c>
    </row>
    <row r="60" spans="1:6" ht="12.75">
      <c r="A60" s="11" t="s">
        <v>1833</v>
      </c>
      <c s="12" t="s">
        <v>1834</v>
      </c>
      <c s="14">
        <f>'SO 71-62-08'!K8+'SO 71-62-08'!M8</f>
      </c>
      <c s="14">
        <f>C60*0.21</f>
      </c>
      <c s="14">
        <f>C60+D60</f>
      </c>
      <c s="13">
        <f>'SO 71-62-08'!T7</f>
      </c>
    </row>
    <row r="61" spans="1:6" ht="12.75">
      <c r="A61" s="11" t="s">
        <v>1850</v>
      </c>
      <c s="12" t="s">
        <v>1851</v>
      </c>
      <c s="14">
        <f>'SO 72-62-02'!K8+'SO 72-62-02'!M8</f>
      </c>
      <c s="14">
        <f>C61*0.21</f>
      </c>
      <c s="14">
        <f>C61+D61</f>
      </c>
      <c s="13">
        <f>'SO 72-62-02'!T7</f>
      </c>
    </row>
    <row r="62" spans="1:6" ht="12.75">
      <c r="A62" s="11" t="s">
        <v>1868</v>
      </c>
      <c s="12" t="s">
        <v>1869</v>
      </c>
      <c s="14">
        <f>'SO 73-62-04'!K8+'SO 73-62-04'!M8</f>
      </c>
      <c s="14">
        <f>C62*0.21</f>
      </c>
      <c s="14">
        <f>C62+D62</f>
      </c>
      <c s="13">
        <f>'SO 73-62-04'!T7</f>
      </c>
    </row>
    <row r="63" spans="1:6" ht="12.75">
      <c r="A63" s="11" t="s">
        <v>1878</v>
      </c>
      <c s="12" t="s">
        <v>1879</v>
      </c>
      <c s="14">
        <f>'SO 73-62-11'!K8+'SO 73-62-11'!M8</f>
      </c>
      <c s="14">
        <f>C63*0.21</f>
      </c>
      <c s="14">
        <f>C63+D63</f>
      </c>
      <c s="13">
        <f>'SO 73-62-11'!T7</f>
      </c>
    </row>
    <row r="64" spans="1:6" ht="12.75">
      <c r="A64" s="11" t="s">
        <v>1892</v>
      </c>
      <c s="12" t="s">
        <v>1893</v>
      </c>
      <c s="14">
        <f>'SO 73-62-13'!K8+'SO 73-62-13'!M8</f>
      </c>
      <c s="14">
        <f>C64*0.21</f>
      </c>
      <c s="14">
        <f>C64+D64</f>
      </c>
      <c s="13">
        <f>'SO 73-62-13'!T7</f>
      </c>
    </row>
    <row r="65" spans="1:6" ht="12.75">
      <c r="A65" s="11" t="s">
        <v>2010</v>
      </c>
      <c s="12" t="s">
        <v>2011</v>
      </c>
      <c s="14">
        <f>0+C66</f>
      </c>
      <c s="14">
        <f>C65*0.21</f>
      </c>
      <c s="14">
        <f>0+E66</f>
      </c>
      <c s="13">
        <f>0+F66</f>
      </c>
    </row>
    <row r="66" spans="1:6" ht="12.75">
      <c r="A66" s="11" t="s">
        <v>2012</v>
      </c>
      <c s="12" t="s">
        <v>2013</v>
      </c>
      <c s="14">
        <f>'SO 98-98-00'!K8+'SO 98-98-00'!M8</f>
      </c>
      <c s="14">
        <f>C66*0.21</f>
      </c>
      <c s="14">
        <f>C66+D66</f>
      </c>
      <c s="13">
        <f>'SO 98-98-00'!T7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280</v>
      </c>
      <c s="41">
        <f>Rekapitulace!C20</f>
      </c>
      <c s="20" t="s">
        <v>0</v>
      </c>
      <c t="s">
        <v>23</v>
      </c>
      <c t="s">
        <v>27</v>
      </c>
    </row>
    <row r="4" spans="1:16" ht="32" customHeight="1">
      <c r="A4" s="24" t="s">
        <v>20</v>
      </c>
      <c s="25" t="s">
        <v>28</v>
      </c>
      <c s="27" t="s">
        <v>280</v>
      </c>
      <c r="E4" s="26" t="s">
        <v>281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COUNTIFS(L8:L44,"=0",A8:A44,"P")+COUNTIFS(L8:L44,"",A8:A44,"P")+SUM(Q8:Q44)</f>
      </c>
    </row>
    <row r="8" spans="1:13" ht="12.75">
      <c r="A8" t="s">
        <v>44</v>
      </c>
      <c r="C8" s="28" t="s">
        <v>284</v>
      </c>
      <c r="E8" s="30" t="s">
        <v>283</v>
      </c>
      <c r="J8" s="29">
        <f>0+J9+J18+J43</f>
      </c>
      <c s="29">
        <f>0+K9+K18+K43</f>
      </c>
      <c s="29">
        <f>0+L9+L18+L43</f>
      </c>
      <c s="29">
        <f>0+M9+M18+M43</f>
      </c>
    </row>
    <row r="9" spans="1:13" ht="12.75">
      <c r="A9" t="s">
        <v>46</v>
      </c>
      <c r="C9" s="31" t="s">
        <v>77</v>
      </c>
      <c r="E9" s="33" t="s">
        <v>285</v>
      </c>
      <c r="J9" s="32">
        <f>0</f>
      </c>
      <c s="32">
        <f>0</f>
      </c>
      <c s="32">
        <f>0+L10+L14</f>
      </c>
      <c s="32">
        <f>0+M10+M14</f>
      </c>
    </row>
    <row r="10" spans="1:16" ht="12.75">
      <c r="A10" t="s">
        <v>49</v>
      </c>
      <c s="34" t="s">
        <v>286</v>
      </c>
      <c s="34" t="s">
        <v>287</v>
      </c>
      <c s="35" t="s">
        <v>5</v>
      </c>
      <c s="6" t="s">
        <v>288</v>
      </c>
      <c s="36" t="s">
        <v>71</v>
      </c>
      <c s="37">
        <v>4099.26</v>
      </c>
      <c s="36">
        <v>0</v>
      </c>
      <c s="36">
        <f>ROUND(G10*H10,6)</f>
      </c>
      <c r="L10" s="38">
        <v>0</v>
      </c>
      <c s="32">
        <f>ROUND(ROUND(L10,2)*ROUND(G10,3),2)</f>
      </c>
      <c s="36" t="s">
        <v>289</v>
      </c>
      <c>
        <f>(M10*0)/100</f>
      </c>
      <c t="s">
        <v>290</v>
      </c>
    </row>
    <row r="11" spans="1:5" ht="12.75">
      <c r="A11" s="35" t="s">
        <v>55</v>
      </c>
      <c r="E11" s="39" t="s">
        <v>5</v>
      </c>
    </row>
    <row r="12" spans="1:5" ht="12.75">
      <c r="A12" s="35" t="s">
        <v>56</v>
      </c>
      <c r="E12" s="40" t="s">
        <v>5</v>
      </c>
    </row>
    <row r="13" spans="1:5" ht="89.25">
      <c r="A13" t="s">
        <v>58</v>
      </c>
      <c r="E13" s="39" t="s">
        <v>291</v>
      </c>
    </row>
    <row r="14" spans="1:16" ht="25.5">
      <c r="A14" t="s">
        <v>49</v>
      </c>
      <c s="34" t="s">
        <v>292</v>
      </c>
      <c s="34" t="s">
        <v>293</v>
      </c>
      <c s="35" t="s">
        <v>5</v>
      </c>
      <c s="6" t="s">
        <v>294</v>
      </c>
      <c s="36" t="s">
        <v>80</v>
      </c>
      <c s="37">
        <v>13664.2</v>
      </c>
      <c s="36">
        <v>0</v>
      </c>
      <c s="36">
        <f>ROUND(G14*H14,6)</f>
      </c>
      <c r="L14" s="38">
        <v>0</v>
      </c>
      <c s="32">
        <f>ROUND(ROUND(L14,2)*ROUND(G14,3),2)</f>
      </c>
      <c s="36" t="s">
        <v>289</v>
      </c>
      <c>
        <f>(M14*0)/100</f>
      </c>
      <c t="s">
        <v>290</v>
      </c>
    </row>
    <row r="15" spans="1:5" ht="12.75">
      <c r="A15" s="35" t="s">
        <v>55</v>
      </c>
      <c r="E15" s="39" t="s">
        <v>5</v>
      </c>
    </row>
    <row r="16" spans="1:5" ht="12.75">
      <c r="A16" s="35" t="s">
        <v>56</v>
      </c>
      <c r="E16" s="40" t="s">
        <v>5</v>
      </c>
    </row>
    <row r="17" spans="1:5" ht="102">
      <c r="A17" t="s">
        <v>58</v>
      </c>
      <c r="E17" s="39" t="s">
        <v>295</v>
      </c>
    </row>
    <row r="18" spans="1:13" ht="12.75">
      <c r="A18" t="s">
        <v>46</v>
      </c>
      <c r="C18" s="31" t="s">
        <v>296</v>
      </c>
      <c r="E18" s="33" t="s">
        <v>297</v>
      </c>
      <c r="J18" s="32">
        <f>0</f>
      </c>
      <c s="32">
        <f>0</f>
      </c>
      <c s="32">
        <f>0+L19+L23+L27+L31+L35+L39</f>
      </c>
      <c s="32">
        <f>0+M19+M23+M27+M31+M35+M39</f>
      </c>
    </row>
    <row r="19" spans="1:16" ht="12.75">
      <c r="A19" t="s">
        <v>49</v>
      </c>
      <c s="34" t="s">
        <v>139</v>
      </c>
      <c s="34" t="s">
        <v>298</v>
      </c>
      <c s="35" t="s">
        <v>5</v>
      </c>
      <c s="6" t="s">
        <v>299</v>
      </c>
      <c s="36" t="s">
        <v>88</v>
      </c>
      <c s="37">
        <v>2</v>
      </c>
      <c s="36">
        <v>0</v>
      </c>
      <c s="36">
        <f>ROUND(G19*H19,6)</f>
      </c>
      <c r="L19" s="38">
        <v>0</v>
      </c>
      <c s="32">
        <f>ROUND(ROUND(L19,2)*ROUND(G19,3),2)</f>
      </c>
      <c s="36" t="s">
        <v>54</v>
      </c>
      <c>
        <f>(M19*21)/100</f>
      </c>
      <c t="s">
        <v>27</v>
      </c>
    </row>
    <row r="20" spans="1:5" ht="12.75">
      <c r="A20" s="35" t="s">
        <v>55</v>
      </c>
      <c r="E20" s="39" t="s">
        <v>5</v>
      </c>
    </row>
    <row r="21" spans="1:5" ht="38.25">
      <c r="A21" s="35" t="s">
        <v>56</v>
      </c>
      <c r="E21" s="40" t="s">
        <v>300</v>
      </c>
    </row>
    <row r="22" spans="1:5" ht="293.25">
      <c r="A22" t="s">
        <v>58</v>
      </c>
      <c r="E22" s="39" t="s">
        <v>301</v>
      </c>
    </row>
    <row r="23" spans="1:16" ht="12.75">
      <c r="A23" t="s">
        <v>49</v>
      </c>
      <c s="34" t="s">
        <v>302</v>
      </c>
      <c s="34" t="s">
        <v>303</v>
      </c>
      <c s="35" t="s">
        <v>5</v>
      </c>
      <c s="6" t="s">
        <v>304</v>
      </c>
      <c s="36" t="s">
        <v>80</v>
      </c>
      <c s="37">
        <v>2</v>
      </c>
      <c s="36">
        <v>0</v>
      </c>
      <c s="36">
        <f>ROUND(G23*H23,6)</f>
      </c>
      <c r="L23" s="38">
        <v>0</v>
      </c>
      <c s="32">
        <f>ROUND(ROUND(L23,2)*ROUND(G23,3),2)</f>
      </c>
      <c s="36" t="s">
        <v>54</v>
      </c>
      <c>
        <f>(M23*21)/100</f>
      </c>
      <c t="s">
        <v>27</v>
      </c>
    </row>
    <row r="24" spans="1:5" ht="12.75">
      <c r="A24" s="35" t="s">
        <v>55</v>
      </c>
      <c r="E24" s="39" t="s">
        <v>5</v>
      </c>
    </row>
    <row r="25" spans="1:5" ht="25.5">
      <c r="A25" s="35" t="s">
        <v>56</v>
      </c>
      <c r="E25" s="40" t="s">
        <v>305</v>
      </c>
    </row>
    <row r="26" spans="1:5" ht="165.75">
      <c r="A26" t="s">
        <v>58</v>
      </c>
      <c r="E26" s="39" t="s">
        <v>306</v>
      </c>
    </row>
    <row r="27" spans="1:16" ht="25.5">
      <c r="A27" t="s">
        <v>49</v>
      </c>
      <c s="34" t="s">
        <v>307</v>
      </c>
      <c s="34" t="s">
        <v>308</v>
      </c>
      <c s="35" t="s">
        <v>5</v>
      </c>
      <c s="6" t="s">
        <v>309</v>
      </c>
      <c s="36" t="s">
        <v>80</v>
      </c>
      <c s="37">
        <v>9.7</v>
      </c>
      <c s="36">
        <v>0</v>
      </c>
      <c s="36">
        <f>ROUND(G27*H27,6)</f>
      </c>
      <c r="L27" s="38">
        <v>0</v>
      </c>
      <c s="32">
        <f>ROUND(ROUND(L27,2)*ROUND(G27,3),2)</f>
      </c>
      <c s="36" t="s">
        <v>54</v>
      </c>
      <c>
        <f>(M27*21)/100</f>
      </c>
      <c t="s">
        <v>27</v>
      </c>
    </row>
    <row r="28" spans="1:5" ht="12.75">
      <c r="A28" s="35" t="s">
        <v>55</v>
      </c>
      <c r="E28" s="39" t="s">
        <v>5</v>
      </c>
    </row>
    <row r="29" spans="1:5" ht="51">
      <c r="A29" s="35" t="s">
        <v>56</v>
      </c>
      <c r="E29" s="40" t="s">
        <v>310</v>
      </c>
    </row>
    <row r="30" spans="1:5" ht="331.5">
      <c r="A30" t="s">
        <v>58</v>
      </c>
      <c r="E30" s="39" t="s">
        <v>311</v>
      </c>
    </row>
    <row r="31" spans="1:16" ht="25.5">
      <c r="A31" t="s">
        <v>49</v>
      </c>
      <c s="34" t="s">
        <v>312</v>
      </c>
      <c s="34" t="s">
        <v>313</v>
      </c>
      <c s="35" t="s">
        <v>5</v>
      </c>
      <c s="6" t="s">
        <v>314</v>
      </c>
      <c s="36" t="s">
        <v>80</v>
      </c>
      <c s="37">
        <v>2400</v>
      </c>
      <c s="36">
        <v>0</v>
      </c>
      <c s="36">
        <f>ROUND(G31*H31,6)</f>
      </c>
      <c r="L31" s="38">
        <v>0</v>
      </c>
      <c s="32">
        <f>ROUND(ROUND(L31,2)*ROUND(G31,3),2)</f>
      </c>
      <c s="36" t="s">
        <v>315</v>
      </c>
      <c>
        <f>(M31*21)/100</f>
      </c>
      <c t="s">
        <v>27</v>
      </c>
    </row>
    <row r="32" spans="1:5" ht="12.75">
      <c r="A32" s="35" t="s">
        <v>55</v>
      </c>
      <c r="E32" s="39" t="s">
        <v>5</v>
      </c>
    </row>
    <row r="33" spans="1:5" ht="12.75">
      <c r="A33" s="35" t="s">
        <v>56</v>
      </c>
      <c r="E33" s="40" t="s">
        <v>316</v>
      </c>
    </row>
    <row r="34" spans="1:5" ht="357">
      <c r="A34" t="s">
        <v>58</v>
      </c>
      <c r="E34" s="39" t="s">
        <v>317</v>
      </c>
    </row>
    <row r="35" spans="1:16" ht="25.5">
      <c r="A35" t="s">
        <v>49</v>
      </c>
      <c s="34" t="s">
        <v>318</v>
      </c>
      <c s="34" t="s">
        <v>319</v>
      </c>
      <c s="35" t="s">
        <v>5</v>
      </c>
      <c s="6" t="s">
        <v>320</v>
      </c>
      <c s="36" t="s">
        <v>88</v>
      </c>
      <c s="37">
        <v>8</v>
      </c>
      <c s="36">
        <v>0</v>
      </c>
      <c s="36">
        <f>ROUND(G35*H35,6)</f>
      </c>
      <c r="L35" s="38">
        <v>0</v>
      </c>
      <c s="32">
        <f>ROUND(ROUND(L35,2)*ROUND(G35,3),2)</f>
      </c>
      <c s="36" t="s">
        <v>315</v>
      </c>
      <c>
        <f>(M35*21)/100</f>
      </c>
      <c t="s">
        <v>27</v>
      </c>
    </row>
    <row r="36" spans="1:5" ht="12.75">
      <c r="A36" s="35" t="s">
        <v>55</v>
      </c>
      <c r="E36" s="39" t="s">
        <v>5</v>
      </c>
    </row>
    <row r="37" spans="1:5" ht="12.75">
      <c r="A37" s="35" t="s">
        <v>56</v>
      </c>
      <c r="E37" s="40" t="s">
        <v>321</v>
      </c>
    </row>
    <row r="38" spans="1:5" ht="204">
      <c r="A38" t="s">
        <v>58</v>
      </c>
      <c r="E38" s="39" t="s">
        <v>322</v>
      </c>
    </row>
    <row r="39" spans="1:16" ht="12.75">
      <c r="A39" t="s">
        <v>49</v>
      </c>
      <c s="34" t="s">
        <v>323</v>
      </c>
      <c s="34" t="s">
        <v>324</v>
      </c>
      <c s="35" t="s">
        <v>5</v>
      </c>
      <c s="6" t="s">
        <v>325</v>
      </c>
      <c s="36" t="s">
        <v>88</v>
      </c>
      <c s="37">
        <v>60</v>
      </c>
      <c s="36">
        <v>0</v>
      </c>
      <c s="36">
        <f>ROUND(G39*H39,6)</f>
      </c>
      <c r="L39" s="38">
        <v>0</v>
      </c>
      <c s="32">
        <f>ROUND(ROUND(L39,2)*ROUND(G39,3),2)</f>
      </c>
      <c s="36" t="s">
        <v>315</v>
      </c>
      <c>
        <f>(M39*21)/100</f>
      </c>
      <c t="s">
        <v>27</v>
      </c>
    </row>
    <row r="40" spans="1:5" ht="12.75">
      <c r="A40" s="35" t="s">
        <v>55</v>
      </c>
      <c r="E40" s="39" t="s">
        <v>5</v>
      </c>
    </row>
    <row r="41" spans="1:5" ht="38.25">
      <c r="A41" s="35" t="s">
        <v>56</v>
      </c>
      <c r="E41" s="40" t="s">
        <v>326</v>
      </c>
    </row>
    <row r="42" spans="1:5" ht="293.25">
      <c r="A42" t="s">
        <v>58</v>
      </c>
      <c r="E42" s="39" t="s">
        <v>301</v>
      </c>
    </row>
    <row r="43" spans="1:13" ht="12.75">
      <c r="A43" t="s">
        <v>46</v>
      </c>
      <c r="C43" s="31" t="s">
        <v>327</v>
      </c>
      <c r="E43" s="33" t="s">
        <v>328</v>
      </c>
      <c r="J43" s="32">
        <f>0</f>
      </c>
      <c s="32">
        <f>0</f>
      </c>
      <c s="32">
        <f>0+L44</f>
      </c>
      <c s="32">
        <f>0+M44</f>
      </c>
    </row>
    <row r="44" spans="1:16" ht="12.75">
      <c r="A44" t="s">
        <v>49</v>
      </c>
      <c s="34" t="s">
        <v>329</v>
      </c>
      <c s="34" t="s">
        <v>330</v>
      </c>
      <c s="35" t="s">
        <v>5</v>
      </c>
      <c s="6" t="s">
        <v>331</v>
      </c>
      <c s="36" t="s">
        <v>71</v>
      </c>
      <c s="37">
        <v>63.4</v>
      </c>
      <c s="36">
        <v>0</v>
      </c>
      <c s="36">
        <f>ROUND(G44*H44,6)</f>
      </c>
      <c r="L44" s="38">
        <v>0</v>
      </c>
      <c s="32">
        <f>ROUND(ROUND(L44,2)*ROUND(G44,3),2)</f>
      </c>
      <c s="36" t="s">
        <v>54</v>
      </c>
      <c>
        <f>(M44*21)/100</f>
      </c>
      <c t="s">
        <v>27</v>
      </c>
    </row>
    <row r="45" spans="1:5" ht="12.75">
      <c r="A45" s="35" t="s">
        <v>55</v>
      </c>
      <c r="E45" s="39" t="s">
        <v>5</v>
      </c>
    </row>
    <row r="46" spans="1:5" ht="38.25">
      <c r="A46" s="35" t="s">
        <v>56</v>
      </c>
      <c r="E46" s="40" t="s">
        <v>332</v>
      </c>
    </row>
    <row r="47" spans="1:5" ht="165.75">
      <c r="A47" t="s">
        <v>58</v>
      </c>
      <c r="E47" s="39" t="s">
        <v>333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280</v>
      </c>
      <c s="41">
        <f>Rekapitulace!C20</f>
      </c>
      <c s="20" t="s">
        <v>0</v>
      </c>
      <c t="s">
        <v>23</v>
      </c>
      <c t="s">
        <v>27</v>
      </c>
    </row>
    <row r="4" spans="1:16" ht="32" customHeight="1">
      <c r="A4" s="24" t="s">
        <v>20</v>
      </c>
      <c s="25" t="s">
        <v>28</v>
      </c>
      <c s="27" t="s">
        <v>280</v>
      </c>
      <c r="E4" s="26" t="s">
        <v>281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COUNTIFS(L8:L239,"=0",A8:A239,"P")+COUNTIFS(L8:L239,"",A8:A239,"P")+SUM(Q8:Q239)</f>
      </c>
    </row>
    <row r="8" spans="1:13" ht="12.75">
      <c r="A8" t="s">
        <v>44</v>
      </c>
      <c r="C8" s="28" t="s">
        <v>336</v>
      </c>
      <c r="E8" s="30" t="s">
        <v>335</v>
      </c>
      <c r="J8" s="29">
        <f>0+J9+J66+J71+J84+J109+J114+J123+J156+J197+J226</f>
      </c>
      <c s="29">
        <f>0+K9+K66+K71+K84+K109+K114+K123+K156+K197+K226</f>
      </c>
      <c s="29">
        <f>0+L9+L66+L71+L84+L109+L114+L123+L156+L197+L226</f>
      </c>
      <c s="29">
        <f>0+M9+M66+M71+M84+M109+M114+M123+M156+M197+M226</f>
      </c>
    </row>
    <row r="9" spans="1:13" ht="12.75">
      <c r="A9" t="s">
        <v>46</v>
      </c>
      <c r="C9" s="31" t="s">
        <v>139</v>
      </c>
      <c r="E9" s="33" t="s">
        <v>337</v>
      </c>
      <c r="J9" s="32">
        <f>0</f>
      </c>
      <c s="32">
        <f>0</f>
      </c>
      <c s="32">
        <f>0+L10+L14+L18+L22+L26+L30+L34+L38+L42+L46+L50+L54+L58+L62</f>
      </c>
      <c s="32">
        <f>0+M10+M14+M18+M22+M26+M30+M34+M38+M42+M46+M50+M54+M58+M62</f>
      </c>
    </row>
    <row r="10" spans="1:16" ht="12.75">
      <c r="A10" t="s">
        <v>49</v>
      </c>
      <c s="34" t="s">
        <v>26</v>
      </c>
      <c s="34" t="s">
        <v>338</v>
      </c>
      <c s="35" t="s">
        <v>5</v>
      </c>
      <c s="6" t="s">
        <v>339</v>
      </c>
      <c s="36" t="s">
        <v>71</v>
      </c>
      <c s="37">
        <v>7491.68</v>
      </c>
      <c s="36">
        <v>0</v>
      </c>
      <c s="36">
        <f>ROUND(G10*H10,6)</f>
      </c>
      <c r="L10" s="38">
        <v>0</v>
      </c>
      <c s="32">
        <f>ROUND(ROUND(L10,2)*ROUND(G10,3),2)</f>
      </c>
      <c s="36" t="s">
        <v>54</v>
      </c>
      <c>
        <f>(M10*21)/100</f>
      </c>
      <c t="s">
        <v>27</v>
      </c>
    </row>
    <row r="11" spans="1:5" ht="12.75">
      <c r="A11" s="35" t="s">
        <v>55</v>
      </c>
      <c r="E11" s="39" t="s">
        <v>5</v>
      </c>
    </row>
    <row r="12" spans="1:5" ht="25.5">
      <c r="A12" s="35" t="s">
        <v>56</v>
      </c>
      <c r="E12" s="40" t="s">
        <v>340</v>
      </c>
    </row>
    <row r="13" spans="1:5" ht="369.75">
      <c r="A13" t="s">
        <v>58</v>
      </c>
      <c r="E13" s="39" t="s">
        <v>341</v>
      </c>
    </row>
    <row r="14" spans="1:16" ht="12.75">
      <c r="A14" t="s">
        <v>49</v>
      </c>
      <c s="34" t="s">
        <v>77</v>
      </c>
      <c s="34" t="s">
        <v>342</v>
      </c>
      <c s="35" t="s">
        <v>5</v>
      </c>
      <c s="6" t="s">
        <v>343</v>
      </c>
      <c s="36" t="s">
        <v>344</v>
      </c>
      <c s="37">
        <v>64138.872</v>
      </c>
      <c s="36">
        <v>0</v>
      </c>
      <c s="36">
        <f>ROUND(G14*H14,6)</f>
      </c>
      <c r="L14" s="38">
        <v>0</v>
      </c>
      <c s="32">
        <f>ROUND(ROUND(L14,2)*ROUND(G14,3),2)</f>
      </c>
      <c s="36" t="s">
        <v>54</v>
      </c>
      <c>
        <f>(M14*21)/100</f>
      </c>
      <c t="s">
        <v>27</v>
      </c>
    </row>
    <row r="15" spans="1:5" ht="12.75">
      <c r="A15" s="35" t="s">
        <v>55</v>
      </c>
      <c r="E15" s="39" t="s">
        <v>5</v>
      </c>
    </row>
    <row r="16" spans="1:5" ht="38.25">
      <c r="A16" s="35" t="s">
        <v>56</v>
      </c>
      <c r="E16" s="40" t="s">
        <v>345</v>
      </c>
    </row>
    <row r="17" spans="1:5" ht="25.5">
      <c r="A17" t="s">
        <v>58</v>
      </c>
      <c r="E17" s="39" t="s">
        <v>346</v>
      </c>
    </row>
    <row r="18" spans="1:16" ht="12.75">
      <c r="A18" t="s">
        <v>49</v>
      </c>
      <c s="34" t="s">
        <v>129</v>
      </c>
      <c s="34" t="s">
        <v>347</v>
      </c>
      <c s="35" t="s">
        <v>5</v>
      </c>
      <c s="6" t="s">
        <v>348</v>
      </c>
      <c s="36" t="s">
        <v>71</v>
      </c>
      <c s="37">
        <v>1106.9</v>
      </c>
      <c s="36">
        <v>0</v>
      </c>
      <c s="36">
        <f>ROUND(G18*H18,6)</f>
      </c>
      <c r="L18" s="38">
        <v>0</v>
      </c>
      <c s="32">
        <f>ROUND(ROUND(L18,2)*ROUND(G18,3),2)</f>
      </c>
      <c s="36" t="s">
        <v>54</v>
      </c>
      <c>
        <f>(M18*21)/100</f>
      </c>
      <c t="s">
        <v>27</v>
      </c>
    </row>
    <row r="19" spans="1:5" ht="12.75">
      <c r="A19" s="35" t="s">
        <v>55</v>
      </c>
      <c r="E19" s="39" t="s">
        <v>5</v>
      </c>
    </row>
    <row r="20" spans="1:5" ht="12.75">
      <c r="A20" s="35" t="s">
        <v>56</v>
      </c>
      <c r="E20" s="40" t="s">
        <v>349</v>
      </c>
    </row>
    <row r="21" spans="1:5" ht="344.25">
      <c r="A21" t="s">
        <v>58</v>
      </c>
      <c r="E21" s="39" t="s">
        <v>350</v>
      </c>
    </row>
    <row r="22" spans="1:16" ht="12.75">
      <c r="A22" t="s">
        <v>49</v>
      </c>
      <c s="34" t="s">
        <v>134</v>
      </c>
      <c s="34" t="s">
        <v>351</v>
      </c>
      <c s="35" t="s">
        <v>5</v>
      </c>
      <c s="6" t="s">
        <v>352</v>
      </c>
      <c s="36" t="s">
        <v>344</v>
      </c>
      <c s="37">
        <v>8112.888</v>
      </c>
      <c s="36">
        <v>0</v>
      </c>
      <c s="36">
        <f>ROUND(G22*H22,6)</f>
      </c>
      <c r="L22" s="38">
        <v>0</v>
      </c>
      <c s="32">
        <f>ROUND(ROUND(L22,2)*ROUND(G22,3),2)</f>
      </c>
      <c s="36" t="s">
        <v>54</v>
      </c>
      <c>
        <f>(M22*21)/100</f>
      </c>
      <c t="s">
        <v>27</v>
      </c>
    </row>
    <row r="23" spans="1:5" ht="12.75">
      <c r="A23" s="35" t="s">
        <v>55</v>
      </c>
      <c r="E23" s="39" t="s">
        <v>5</v>
      </c>
    </row>
    <row r="24" spans="1:5" ht="51">
      <c r="A24" s="35" t="s">
        <v>56</v>
      </c>
      <c r="E24" s="40" t="s">
        <v>353</v>
      </c>
    </row>
    <row r="25" spans="1:5" ht="25.5">
      <c r="A25" t="s">
        <v>58</v>
      </c>
      <c r="E25" s="39" t="s">
        <v>346</v>
      </c>
    </row>
    <row r="26" spans="1:16" ht="12.75">
      <c r="A26" t="s">
        <v>49</v>
      </c>
      <c s="34" t="s">
        <v>139</v>
      </c>
      <c s="34" t="s">
        <v>354</v>
      </c>
      <c s="35" t="s">
        <v>5</v>
      </c>
      <c s="6" t="s">
        <v>355</v>
      </c>
      <c s="36" t="s">
        <v>71</v>
      </c>
      <c s="37">
        <v>2582.7</v>
      </c>
      <c s="36">
        <v>0</v>
      </c>
      <c s="36">
        <f>ROUND(G26*H26,6)</f>
      </c>
      <c r="L26" s="38">
        <v>0</v>
      </c>
      <c s="32">
        <f>ROUND(ROUND(L26,2)*ROUND(G26,3),2)</f>
      </c>
      <c s="36" t="s">
        <v>54</v>
      </c>
      <c>
        <f>(M26*21)/100</f>
      </c>
      <c t="s">
        <v>27</v>
      </c>
    </row>
    <row r="27" spans="1:5" ht="12.75">
      <c r="A27" s="35" t="s">
        <v>55</v>
      </c>
      <c r="E27" s="39" t="s">
        <v>5</v>
      </c>
    </row>
    <row r="28" spans="1:5" ht="12.75">
      <c r="A28" s="35" t="s">
        <v>56</v>
      </c>
      <c r="E28" s="40" t="s">
        <v>356</v>
      </c>
    </row>
    <row r="29" spans="1:5" ht="344.25">
      <c r="A29" t="s">
        <v>58</v>
      </c>
      <c r="E29" s="39" t="s">
        <v>350</v>
      </c>
    </row>
    <row r="30" spans="1:16" ht="12.75">
      <c r="A30" t="s">
        <v>49</v>
      </c>
      <c s="34" t="s">
        <v>357</v>
      </c>
      <c s="34" t="s">
        <v>358</v>
      </c>
      <c s="35" t="s">
        <v>5</v>
      </c>
      <c s="6" t="s">
        <v>359</v>
      </c>
      <c s="36" t="s">
        <v>344</v>
      </c>
      <c s="37">
        <v>6180.8</v>
      </c>
      <c s="36">
        <v>0</v>
      </c>
      <c s="36">
        <f>ROUND(G30*H30,6)</f>
      </c>
      <c r="L30" s="38">
        <v>0</v>
      </c>
      <c s="32">
        <f>ROUND(ROUND(L30,2)*ROUND(G30,3),2)</f>
      </c>
      <c s="36" t="s">
        <v>54</v>
      </c>
      <c>
        <f>(M30*21)/100</f>
      </c>
      <c t="s">
        <v>27</v>
      </c>
    </row>
    <row r="31" spans="1:5" ht="12.75">
      <c r="A31" s="35" t="s">
        <v>55</v>
      </c>
      <c r="E31" s="39" t="s">
        <v>5</v>
      </c>
    </row>
    <row r="32" spans="1:5" ht="51">
      <c r="A32" s="35" t="s">
        <v>56</v>
      </c>
      <c r="E32" s="40" t="s">
        <v>360</v>
      </c>
    </row>
    <row r="33" spans="1:5" ht="25.5">
      <c r="A33" t="s">
        <v>58</v>
      </c>
      <c r="E33" s="39" t="s">
        <v>346</v>
      </c>
    </row>
    <row r="34" spans="1:16" ht="12.75">
      <c r="A34" t="s">
        <v>49</v>
      </c>
      <c s="34" t="s">
        <v>361</v>
      </c>
      <c s="34" t="s">
        <v>362</v>
      </c>
      <c s="35" t="s">
        <v>5</v>
      </c>
      <c s="6" t="s">
        <v>363</v>
      </c>
      <c s="36" t="s">
        <v>71</v>
      </c>
      <c s="37">
        <v>159.3</v>
      </c>
      <c s="36">
        <v>0</v>
      </c>
      <c s="36">
        <f>ROUND(G34*H34,6)</f>
      </c>
      <c r="L34" s="38">
        <v>0</v>
      </c>
      <c s="32">
        <f>ROUND(ROUND(L34,2)*ROUND(G34,3),2)</f>
      </c>
      <c s="36" t="s">
        <v>54</v>
      </c>
      <c>
        <f>(M34*21)/100</f>
      </c>
      <c t="s">
        <v>27</v>
      </c>
    </row>
    <row r="35" spans="1:5" ht="12.75">
      <c r="A35" s="35" t="s">
        <v>55</v>
      </c>
      <c r="E35" s="39" t="s">
        <v>5</v>
      </c>
    </row>
    <row r="36" spans="1:5" ht="12.75">
      <c r="A36" s="35" t="s">
        <v>56</v>
      </c>
      <c r="E36" s="40" t="s">
        <v>364</v>
      </c>
    </row>
    <row r="37" spans="1:5" ht="318.75">
      <c r="A37" t="s">
        <v>58</v>
      </c>
      <c r="E37" s="39" t="s">
        <v>365</v>
      </c>
    </row>
    <row r="38" spans="1:16" ht="12.75">
      <c r="A38" t="s">
        <v>49</v>
      </c>
      <c s="34" t="s">
        <v>366</v>
      </c>
      <c s="34" t="s">
        <v>367</v>
      </c>
      <c s="35" t="s">
        <v>5</v>
      </c>
      <c s="6" t="s">
        <v>368</v>
      </c>
      <c s="36" t="s">
        <v>71</v>
      </c>
      <c s="37">
        <v>0.5</v>
      </c>
      <c s="36">
        <v>0</v>
      </c>
      <c s="36">
        <f>ROUND(G38*H38,6)</f>
      </c>
      <c r="L38" s="38">
        <v>0</v>
      </c>
      <c s="32">
        <f>ROUND(ROUND(L38,2)*ROUND(G38,3),2)</f>
      </c>
      <c s="36" t="s">
        <v>54</v>
      </c>
      <c>
        <f>(M38*21)/100</f>
      </c>
      <c t="s">
        <v>27</v>
      </c>
    </row>
    <row r="39" spans="1:5" ht="12.75">
      <c r="A39" s="35" t="s">
        <v>55</v>
      </c>
      <c r="E39" s="39" t="s">
        <v>5</v>
      </c>
    </row>
    <row r="40" spans="1:5" ht="12.75">
      <c r="A40" s="35" t="s">
        <v>56</v>
      </c>
      <c r="E40" s="40" t="s">
        <v>369</v>
      </c>
    </row>
    <row r="41" spans="1:5" ht="318.75">
      <c r="A41" t="s">
        <v>58</v>
      </c>
      <c r="E41" s="39" t="s">
        <v>370</v>
      </c>
    </row>
    <row r="42" spans="1:16" ht="12.75">
      <c r="A42" t="s">
        <v>49</v>
      </c>
      <c s="34" t="s">
        <v>371</v>
      </c>
      <c s="34" t="s">
        <v>372</v>
      </c>
      <c s="35" t="s">
        <v>5</v>
      </c>
      <c s="6" t="s">
        <v>373</v>
      </c>
      <c s="36" t="s">
        <v>71</v>
      </c>
      <c s="37">
        <v>20.6</v>
      </c>
      <c s="36">
        <v>0</v>
      </c>
      <c s="36">
        <f>ROUND(G42*H42,6)</f>
      </c>
      <c r="L42" s="38">
        <v>0</v>
      </c>
      <c s="32">
        <f>ROUND(ROUND(L42,2)*ROUND(G42,3),2)</f>
      </c>
      <c s="36" t="s">
        <v>54</v>
      </c>
      <c>
        <f>(M42*21)/100</f>
      </c>
      <c t="s">
        <v>27</v>
      </c>
    </row>
    <row r="43" spans="1:5" ht="12.75">
      <c r="A43" s="35" t="s">
        <v>55</v>
      </c>
      <c r="E43" s="39" t="s">
        <v>5</v>
      </c>
    </row>
    <row r="44" spans="1:5" ht="12.75">
      <c r="A44" s="35" t="s">
        <v>56</v>
      </c>
      <c r="E44" s="40" t="s">
        <v>374</v>
      </c>
    </row>
    <row r="45" spans="1:5" ht="318.75">
      <c r="A45" t="s">
        <v>58</v>
      </c>
      <c r="E45" s="39" t="s">
        <v>365</v>
      </c>
    </row>
    <row r="46" spans="1:16" ht="12.75">
      <c r="A46" t="s">
        <v>49</v>
      </c>
      <c s="34" t="s">
        <v>375</v>
      </c>
      <c s="34" t="s">
        <v>376</v>
      </c>
      <c s="35" t="s">
        <v>5</v>
      </c>
      <c s="6" t="s">
        <v>377</v>
      </c>
      <c s="36" t="s">
        <v>71</v>
      </c>
      <c s="37">
        <v>7</v>
      </c>
      <c s="36">
        <v>0</v>
      </c>
      <c s="36">
        <f>ROUND(G46*H46,6)</f>
      </c>
      <c r="L46" s="38">
        <v>0</v>
      </c>
      <c s="32">
        <f>ROUND(ROUND(L46,2)*ROUND(G46,3),2)</f>
      </c>
      <c s="36" t="s">
        <v>54</v>
      </c>
      <c>
        <f>(M46*21)/100</f>
      </c>
      <c t="s">
        <v>27</v>
      </c>
    </row>
    <row r="47" spans="1:5" ht="12.75">
      <c r="A47" s="35" t="s">
        <v>55</v>
      </c>
      <c r="E47" s="39" t="s">
        <v>5</v>
      </c>
    </row>
    <row r="48" spans="1:5" ht="12.75">
      <c r="A48" s="35" t="s">
        <v>56</v>
      </c>
      <c r="E48" s="40" t="s">
        <v>378</v>
      </c>
    </row>
    <row r="49" spans="1:5" ht="318.75">
      <c r="A49" t="s">
        <v>58</v>
      </c>
      <c r="E49" s="39" t="s">
        <v>370</v>
      </c>
    </row>
    <row r="50" spans="1:16" ht="12.75">
      <c r="A50" t="s">
        <v>49</v>
      </c>
      <c s="34" t="s">
        <v>60</v>
      </c>
      <c s="34" t="s">
        <v>379</v>
      </c>
      <c s="35" t="s">
        <v>5</v>
      </c>
      <c s="6" t="s">
        <v>380</v>
      </c>
      <c s="36" t="s">
        <v>71</v>
      </c>
      <c s="37">
        <v>25.6</v>
      </c>
      <c s="36">
        <v>0</v>
      </c>
      <c s="36">
        <f>ROUND(G50*H50,6)</f>
      </c>
      <c r="L50" s="38">
        <v>0</v>
      </c>
      <c s="32">
        <f>ROUND(ROUND(L50,2)*ROUND(G50,3),2)</f>
      </c>
      <c s="36" t="s">
        <v>54</v>
      </c>
      <c>
        <f>(M50*21)/100</f>
      </c>
      <c t="s">
        <v>27</v>
      </c>
    </row>
    <row r="51" spans="1:5" ht="12.75">
      <c r="A51" s="35" t="s">
        <v>55</v>
      </c>
      <c r="E51" s="39" t="s">
        <v>5</v>
      </c>
    </row>
    <row r="52" spans="1:5" ht="12.75">
      <c r="A52" s="35" t="s">
        <v>56</v>
      </c>
      <c r="E52" s="40" t="s">
        <v>381</v>
      </c>
    </row>
    <row r="53" spans="1:5" ht="318.75">
      <c r="A53" t="s">
        <v>58</v>
      </c>
      <c r="E53" s="39" t="s">
        <v>370</v>
      </c>
    </row>
    <row r="54" spans="1:16" ht="12.75">
      <c r="A54" t="s">
        <v>49</v>
      </c>
      <c s="34" t="s">
        <v>382</v>
      </c>
      <c s="34" t="s">
        <v>383</v>
      </c>
      <c s="35" t="s">
        <v>5</v>
      </c>
      <c s="6" t="s">
        <v>384</v>
      </c>
      <c s="36" t="s">
        <v>71</v>
      </c>
      <c s="37">
        <v>2.9</v>
      </c>
      <c s="36">
        <v>0</v>
      </c>
      <c s="36">
        <f>ROUND(G54*H54,6)</f>
      </c>
      <c r="L54" s="38">
        <v>0</v>
      </c>
      <c s="32">
        <f>ROUND(ROUND(L54,2)*ROUND(G54,3),2)</f>
      </c>
      <c s="36" t="s">
        <v>54</v>
      </c>
      <c>
        <f>(M54*21)/100</f>
      </c>
      <c t="s">
        <v>27</v>
      </c>
    </row>
    <row r="55" spans="1:5" ht="12.75">
      <c r="A55" s="35" t="s">
        <v>55</v>
      </c>
      <c r="E55" s="39" t="s">
        <v>5</v>
      </c>
    </row>
    <row r="56" spans="1:5" ht="12.75">
      <c r="A56" s="35" t="s">
        <v>56</v>
      </c>
      <c r="E56" s="40" t="s">
        <v>385</v>
      </c>
    </row>
    <row r="57" spans="1:5" ht="267.75">
      <c r="A57" t="s">
        <v>58</v>
      </c>
      <c r="E57" s="39" t="s">
        <v>386</v>
      </c>
    </row>
    <row r="58" spans="1:16" ht="12.75">
      <c r="A58" t="s">
        <v>49</v>
      </c>
      <c s="34" t="s">
        <v>387</v>
      </c>
      <c s="34" t="s">
        <v>388</v>
      </c>
      <c s="35" t="s">
        <v>5</v>
      </c>
      <c s="6" t="s">
        <v>389</v>
      </c>
      <c s="36" t="s">
        <v>71</v>
      </c>
      <c s="37">
        <v>9</v>
      </c>
      <c s="36">
        <v>0</v>
      </c>
      <c s="36">
        <f>ROUND(G58*H58,6)</f>
      </c>
      <c r="L58" s="38">
        <v>0</v>
      </c>
      <c s="32">
        <f>ROUND(ROUND(L58,2)*ROUND(G58,3),2)</f>
      </c>
      <c s="36" t="s">
        <v>54</v>
      </c>
      <c>
        <f>(M58*21)/100</f>
      </c>
      <c t="s">
        <v>27</v>
      </c>
    </row>
    <row r="59" spans="1:5" ht="12.75">
      <c r="A59" s="35" t="s">
        <v>55</v>
      </c>
      <c r="E59" s="39" t="s">
        <v>5</v>
      </c>
    </row>
    <row r="60" spans="1:5" ht="38.25">
      <c r="A60" s="35" t="s">
        <v>56</v>
      </c>
      <c r="E60" s="40" t="s">
        <v>390</v>
      </c>
    </row>
    <row r="61" spans="1:5" ht="229.5">
      <c r="A61" t="s">
        <v>58</v>
      </c>
      <c r="E61" s="39" t="s">
        <v>391</v>
      </c>
    </row>
    <row r="62" spans="1:16" ht="12.75">
      <c r="A62" t="s">
        <v>49</v>
      </c>
      <c s="34" t="s">
        <v>392</v>
      </c>
      <c s="34" t="s">
        <v>393</v>
      </c>
      <c s="35" t="s">
        <v>5</v>
      </c>
      <c s="6" t="s">
        <v>394</v>
      </c>
      <c s="36" t="s">
        <v>395</v>
      </c>
      <c s="37">
        <v>2245</v>
      </c>
      <c s="36">
        <v>0</v>
      </c>
      <c s="36">
        <f>ROUND(G62*H62,6)</f>
      </c>
      <c r="L62" s="38">
        <v>0</v>
      </c>
      <c s="32">
        <f>ROUND(ROUND(L62,2)*ROUND(G62,3),2)</f>
      </c>
      <c s="36" t="s">
        <v>54</v>
      </c>
      <c>
        <f>(M62*21)/100</f>
      </c>
      <c t="s">
        <v>27</v>
      </c>
    </row>
    <row r="63" spans="1:5" ht="12.75">
      <c r="A63" s="35" t="s">
        <v>55</v>
      </c>
      <c r="E63" s="39" t="s">
        <v>5</v>
      </c>
    </row>
    <row r="64" spans="1:5" ht="12.75">
      <c r="A64" s="35" t="s">
        <v>56</v>
      </c>
      <c r="E64" s="40" t="s">
        <v>396</v>
      </c>
    </row>
    <row r="65" spans="1:5" ht="25.5">
      <c r="A65" t="s">
        <v>58</v>
      </c>
      <c r="E65" s="39" t="s">
        <v>397</v>
      </c>
    </row>
    <row r="66" spans="1:13" ht="12.75">
      <c r="A66" t="s">
        <v>46</v>
      </c>
      <c r="C66" s="31" t="s">
        <v>357</v>
      </c>
      <c r="E66" s="33" t="s">
        <v>398</v>
      </c>
      <c r="J66" s="32">
        <f>0</f>
      </c>
      <c s="32">
        <f>0</f>
      </c>
      <c s="32">
        <f>0+L67</f>
      </c>
      <c s="32">
        <f>0+M67</f>
      </c>
    </row>
    <row r="67" spans="1:16" ht="12.75">
      <c r="A67" t="s">
        <v>49</v>
      </c>
      <c s="34" t="s">
        <v>399</v>
      </c>
      <c s="34" t="s">
        <v>400</v>
      </c>
      <c s="35" t="s">
        <v>5</v>
      </c>
      <c s="6" t="s">
        <v>401</v>
      </c>
      <c s="36" t="s">
        <v>71</v>
      </c>
      <c s="37">
        <v>122.1</v>
      </c>
      <c s="36">
        <v>0</v>
      </c>
      <c s="36">
        <f>ROUND(G67*H67,6)</f>
      </c>
      <c r="L67" s="38">
        <v>0</v>
      </c>
      <c s="32">
        <f>ROUND(ROUND(L67,2)*ROUND(G67,3),2)</f>
      </c>
      <c s="36" t="s">
        <v>54</v>
      </c>
      <c>
        <f>(M67*21)/100</f>
      </c>
      <c t="s">
        <v>27</v>
      </c>
    </row>
    <row r="68" spans="1:5" ht="12.75">
      <c r="A68" s="35" t="s">
        <v>55</v>
      </c>
      <c r="E68" s="39" t="s">
        <v>5</v>
      </c>
    </row>
    <row r="69" spans="1:5" ht="38.25">
      <c r="A69" s="35" t="s">
        <v>56</v>
      </c>
      <c r="E69" s="40" t="s">
        <v>402</v>
      </c>
    </row>
    <row r="70" spans="1:5" ht="38.25">
      <c r="A70" t="s">
        <v>58</v>
      </c>
      <c r="E70" s="39" t="s">
        <v>403</v>
      </c>
    </row>
    <row r="71" spans="1:13" ht="12.75">
      <c r="A71" t="s">
        <v>46</v>
      </c>
      <c r="C71" s="31" t="s">
        <v>375</v>
      </c>
      <c r="E71" s="33" t="s">
        <v>404</v>
      </c>
      <c r="J71" s="32">
        <f>0</f>
      </c>
      <c s="32">
        <f>0</f>
      </c>
      <c s="32">
        <f>0+L72+L76+L80</f>
      </c>
      <c s="32">
        <f>0+M72+M76+M80</f>
      </c>
    </row>
    <row r="72" spans="1:16" ht="12.75">
      <c r="A72" t="s">
        <v>49</v>
      </c>
      <c s="34" t="s">
        <v>405</v>
      </c>
      <c s="34" t="s">
        <v>406</v>
      </c>
      <c s="35" t="s">
        <v>5</v>
      </c>
      <c s="6" t="s">
        <v>407</v>
      </c>
      <c s="36" t="s">
        <v>395</v>
      </c>
      <c s="37">
        <v>195.7</v>
      </c>
      <c s="36">
        <v>0</v>
      </c>
      <c s="36">
        <f>ROUND(G72*H72,6)</f>
      </c>
      <c r="L72" s="38">
        <v>0</v>
      </c>
      <c s="32">
        <f>ROUND(ROUND(L72,2)*ROUND(G72,3),2)</f>
      </c>
      <c s="36" t="s">
        <v>54</v>
      </c>
      <c>
        <f>(M72*21)/100</f>
      </c>
      <c t="s">
        <v>27</v>
      </c>
    </row>
    <row r="73" spans="1:5" ht="12.75">
      <c r="A73" s="35" t="s">
        <v>55</v>
      </c>
      <c r="E73" s="39" t="s">
        <v>5</v>
      </c>
    </row>
    <row r="74" spans="1:5" ht="12.75">
      <c r="A74" s="35" t="s">
        <v>56</v>
      </c>
      <c r="E74" s="40" t="s">
        <v>408</v>
      </c>
    </row>
    <row r="75" spans="1:5" ht="25.5">
      <c r="A75" t="s">
        <v>58</v>
      </c>
      <c r="E75" s="39" t="s">
        <v>409</v>
      </c>
    </row>
    <row r="76" spans="1:16" ht="12.75">
      <c r="A76" t="s">
        <v>49</v>
      </c>
      <c s="34" t="s">
        <v>410</v>
      </c>
      <c s="34" t="s">
        <v>411</v>
      </c>
      <c s="35" t="s">
        <v>5</v>
      </c>
      <c s="6" t="s">
        <v>412</v>
      </c>
      <c s="36" t="s">
        <v>395</v>
      </c>
      <c s="37">
        <v>195.7</v>
      </c>
      <c s="36">
        <v>0</v>
      </c>
      <c s="36">
        <f>ROUND(G76*H76,6)</f>
      </c>
      <c r="L76" s="38">
        <v>0</v>
      </c>
      <c s="32">
        <f>ROUND(ROUND(L76,2)*ROUND(G76,3),2)</f>
      </c>
      <c s="36" t="s">
        <v>54</v>
      </c>
      <c>
        <f>(M76*21)/100</f>
      </c>
      <c t="s">
        <v>27</v>
      </c>
    </row>
    <row r="77" spans="1:5" ht="12.75">
      <c r="A77" s="35" t="s">
        <v>55</v>
      </c>
      <c r="E77" s="39" t="s">
        <v>5</v>
      </c>
    </row>
    <row r="78" spans="1:5" ht="12.75">
      <c r="A78" s="35" t="s">
        <v>56</v>
      </c>
      <c r="E78" s="40" t="s">
        <v>408</v>
      </c>
    </row>
    <row r="79" spans="1:5" ht="25.5">
      <c r="A79" t="s">
        <v>58</v>
      </c>
      <c r="E79" s="39" t="s">
        <v>413</v>
      </c>
    </row>
    <row r="80" spans="1:16" ht="12.75">
      <c r="A80" t="s">
        <v>49</v>
      </c>
      <c s="34" t="s">
        <v>414</v>
      </c>
      <c s="34" t="s">
        <v>415</v>
      </c>
      <c s="35" t="s">
        <v>5</v>
      </c>
      <c s="6" t="s">
        <v>416</v>
      </c>
      <c s="36" t="s">
        <v>71</v>
      </c>
      <c s="37">
        <v>2.936</v>
      </c>
      <c s="36">
        <v>0</v>
      </c>
      <c s="36">
        <f>ROUND(G80*H80,6)</f>
      </c>
      <c r="L80" s="38">
        <v>0</v>
      </c>
      <c s="32">
        <f>ROUND(ROUND(L80,2)*ROUND(G80,3),2)</f>
      </c>
      <c s="36" t="s">
        <v>54</v>
      </c>
      <c>
        <f>(M80*21)/100</f>
      </c>
      <c t="s">
        <v>27</v>
      </c>
    </row>
    <row r="81" spans="1:5" ht="12.75">
      <c r="A81" s="35" t="s">
        <v>55</v>
      </c>
      <c r="E81" s="39" t="s">
        <v>5</v>
      </c>
    </row>
    <row r="82" spans="1:5" ht="25.5">
      <c r="A82" s="35" t="s">
        <v>56</v>
      </c>
      <c r="E82" s="40" t="s">
        <v>417</v>
      </c>
    </row>
    <row r="83" spans="1:5" ht="38.25">
      <c r="A83" t="s">
        <v>58</v>
      </c>
      <c r="E83" s="39" t="s">
        <v>418</v>
      </c>
    </row>
    <row r="84" spans="1:13" ht="12.75">
      <c r="A84" t="s">
        <v>46</v>
      </c>
      <c r="C84" s="31" t="s">
        <v>419</v>
      </c>
      <c r="E84" s="33" t="s">
        <v>420</v>
      </c>
      <c r="J84" s="32">
        <f>0</f>
      </c>
      <c s="32">
        <f>0</f>
      </c>
      <c s="32">
        <f>0+L85+L89+L93+L97+L101+L105</f>
      </c>
      <c s="32">
        <f>0+M85+M89+M93+M97+M101+M105</f>
      </c>
    </row>
    <row r="85" spans="1:16" ht="12.75">
      <c r="A85" t="s">
        <v>49</v>
      </c>
      <c s="34" t="s">
        <v>237</v>
      </c>
      <c s="34" t="s">
        <v>421</v>
      </c>
      <c s="35" t="s">
        <v>5</v>
      </c>
      <c s="6" t="s">
        <v>422</v>
      </c>
      <c s="36" t="s">
        <v>80</v>
      </c>
      <c s="37">
        <v>301.9</v>
      </c>
      <c s="36">
        <v>0</v>
      </c>
      <c s="36">
        <f>ROUND(G85*H85,6)</f>
      </c>
      <c r="L85" s="38">
        <v>0</v>
      </c>
      <c s="32">
        <f>ROUND(ROUND(L85,2)*ROUND(G85,3),2)</f>
      </c>
      <c s="36" t="s">
        <v>54</v>
      </c>
      <c>
        <f>(M85*21)/100</f>
      </c>
      <c t="s">
        <v>27</v>
      </c>
    </row>
    <row r="86" spans="1:5" ht="12.75">
      <c r="A86" s="35" t="s">
        <v>55</v>
      </c>
      <c r="E86" s="39" t="s">
        <v>5</v>
      </c>
    </row>
    <row r="87" spans="1:5" ht="25.5">
      <c r="A87" s="35" t="s">
        <v>56</v>
      </c>
      <c r="E87" s="40" t="s">
        <v>423</v>
      </c>
    </row>
    <row r="88" spans="1:5" ht="178.5">
      <c r="A88" t="s">
        <v>58</v>
      </c>
      <c r="E88" s="39" t="s">
        <v>424</v>
      </c>
    </row>
    <row r="89" spans="1:16" ht="12.75">
      <c r="A89" t="s">
        <v>49</v>
      </c>
      <c s="34" t="s">
        <v>425</v>
      </c>
      <c s="34" t="s">
        <v>426</v>
      </c>
      <c s="35" t="s">
        <v>5</v>
      </c>
      <c s="6" t="s">
        <v>427</v>
      </c>
      <c s="36" t="s">
        <v>395</v>
      </c>
      <c s="37">
        <v>2</v>
      </c>
      <c s="36">
        <v>0</v>
      </c>
      <c s="36">
        <f>ROUND(G89*H89,6)</f>
      </c>
      <c r="L89" s="38">
        <v>0</v>
      </c>
      <c s="32">
        <f>ROUND(ROUND(L89,2)*ROUND(G89,3),2)</f>
      </c>
      <c s="36" t="s">
        <v>54</v>
      </c>
      <c>
        <f>(M89*21)/100</f>
      </c>
      <c t="s">
        <v>27</v>
      </c>
    </row>
    <row r="90" spans="1:5" ht="12.75">
      <c r="A90" s="35" t="s">
        <v>55</v>
      </c>
      <c r="E90" s="39" t="s">
        <v>5</v>
      </c>
    </row>
    <row r="91" spans="1:5" ht="12.75">
      <c r="A91" s="35" t="s">
        <v>56</v>
      </c>
      <c r="E91" s="40" t="s">
        <v>428</v>
      </c>
    </row>
    <row r="92" spans="1:5" ht="102">
      <c r="A92" t="s">
        <v>58</v>
      </c>
      <c r="E92" s="39" t="s">
        <v>429</v>
      </c>
    </row>
    <row r="93" spans="1:16" ht="12.75">
      <c r="A93" t="s">
        <v>49</v>
      </c>
      <c s="34" t="s">
        <v>430</v>
      </c>
      <c s="34" t="s">
        <v>431</v>
      </c>
      <c s="35" t="s">
        <v>5</v>
      </c>
      <c s="6" t="s">
        <v>432</v>
      </c>
      <c s="36" t="s">
        <v>395</v>
      </c>
      <c s="37">
        <v>10324</v>
      </c>
      <c s="36">
        <v>0</v>
      </c>
      <c s="36">
        <f>ROUND(G93*H93,6)</f>
      </c>
      <c r="L93" s="38">
        <v>0</v>
      </c>
      <c s="32">
        <f>ROUND(ROUND(L93,2)*ROUND(G93,3),2)</f>
      </c>
      <c s="36" t="s">
        <v>54</v>
      </c>
      <c>
        <f>(M93*21)/100</f>
      </c>
      <c t="s">
        <v>27</v>
      </c>
    </row>
    <row r="94" spans="1:5" ht="12.75">
      <c r="A94" s="35" t="s">
        <v>55</v>
      </c>
      <c r="E94" s="39" t="s">
        <v>5</v>
      </c>
    </row>
    <row r="95" spans="1:5" ht="38.25">
      <c r="A95" s="35" t="s">
        <v>56</v>
      </c>
      <c r="E95" s="40" t="s">
        <v>433</v>
      </c>
    </row>
    <row r="96" spans="1:5" ht="25.5">
      <c r="A96" t="s">
        <v>58</v>
      </c>
      <c r="E96" s="39" t="s">
        <v>434</v>
      </c>
    </row>
    <row r="97" spans="1:16" ht="12.75">
      <c r="A97" t="s">
        <v>49</v>
      </c>
      <c s="34" t="s">
        <v>435</v>
      </c>
      <c s="34" t="s">
        <v>436</v>
      </c>
      <c s="35" t="s">
        <v>5</v>
      </c>
      <c s="6" t="s">
        <v>437</v>
      </c>
      <c s="36" t="s">
        <v>80</v>
      </c>
      <c s="37">
        <v>2585.8</v>
      </c>
      <c s="36">
        <v>0</v>
      </c>
      <c s="36">
        <f>ROUND(G97*H97,6)</f>
      </c>
      <c r="L97" s="38">
        <v>0</v>
      </c>
      <c s="32">
        <f>ROUND(ROUND(L97,2)*ROUND(G97,3),2)</f>
      </c>
      <c s="36" t="s">
        <v>438</v>
      </c>
      <c>
        <f>(M97*21)/100</f>
      </c>
      <c t="s">
        <v>27</v>
      </c>
    </row>
    <row r="98" spans="1:5" ht="12.75">
      <c r="A98" s="35" t="s">
        <v>55</v>
      </c>
      <c r="E98" s="39" t="s">
        <v>5</v>
      </c>
    </row>
    <row r="99" spans="1:5" ht="25.5">
      <c r="A99" s="35" t="s">
        <v>56</v>
      </c>
      <c r="E99" s="40" t="s">
        <v>439</v>
      </c>
    </row>
    <row r="100" spans="1:5" ht="165.75">
      <c r="A100" t="s">
        <v>58</v>
      </c>
      <c r="E100" s="39" t="s">
        <v>440</v>
      </c>
    </row>
    <row r="101" spans="1:16" ht="12.75">
      <c r="A101" t="s">
        <v>49</v>
      </c>
      <c s="34" t="s">
        <v>441</v>
      </c>
      <c s="34" t="s">
        <v>442</v>
      </c>
      <c s="35" t="s">
        <v>5</v>
      </c>
      <c s="6" t="s">
        <v>443</v>
      </c>
      <c s="36" t="s">
        <v>80</v>
      </c>
      <c s="37">
        <v>200</v>
      </c>
      <c s="36">
        <v>0</v>
      </c>
      <c s="36">
        <f>ROUND(G101*H101,6)</f>
      </c>
      <c r="L101" s="38">
        <v>0</v>
      </c>
      <c s="32">
        <f>ROUND(ROUND(L101,2)*ROUND(G101,3),2)</f>
      </c>
      <c s="36" t="s">
        <v>438</v>
      </c>
      <c>
        <f>(M101*21)/100</f>
      </c>
      <c t="s">
        <v>27</v>
      </c>
    </row>
    <row r="102" spans="1:5" ht="12.75">
      <c r="A102" s="35" t="s">
        <v>55</v>
      </c>
      <c r="E102" s="39" t="s">
        <v>5</v>
      </c>
    </row>
    <row r="103" spans="1:5" ht="12.75">
      <c r="A103" s="35" t="s">
        <v>56</v>
      </c>
      <c r="E103" s="40" t="s">
        <v>444</v>
      </c>
    </row>
    <row r="104" spans="1:5" ht="165.75">
      <c r="A104" t="s">
        <v>58</v>
      </c>
      <c r="E104" s="39" t="s">
        <v>440</v>
      </c>
    </row>
    <row r="105" spans="1:16" ht="12.75">
      <c r="A105" t="s">
        <v>49</v>
      </c>
      <c s="34" t="s">
        <v>445</v>
      </c>
      <c s="34" t="s">
        <v>446</v>
      </c>
      <c s="35" t="s">
        <v>5</v>
      </c>
      <c s="6" t="s">
        <v>447</v>
      </c>
      <c s="36" t="s">
        <v>80</v>
      </c>
      <c s="37">
        <v>457.1</v>
      </c>
      <c s="36">
        <v>0</v>
      </c>
      <c s="36">
        <f>ROUND(G105*H105,6)</f>
      </c>
      <c r="L105" s="38">
        <v>0</v>
      </c>
      <c s="32">
        <f>ROUND(ROUND(L105,2)*ROUND(G105,3),2)</f>
      </c>
      <c s="36" t="s">
        <v>438</v>
      </c>
      <c>
        <f>(M105*21)/100</f>
      </c>
      <c t="s">
        <v>27</v>
      </c>
    </row>
    <row r="106" spans="1:5" ht="12.75">
      <c r="A106" s="35" t="s">
        <v>55</v>
      </c>
      <c r="E106" s="39" t="s">
        <v>5</v>
      </c>
    </row>
    <row r="107" spans="1:5" ht="12.75">
      <c r="A107" s="35" t="s">
        <v>56</v>
      </c>
      <c r="E107" s="40" t="s">
        <v>448</v>
      </c>
    </row>
    <row r="108" spans="1:5" ht="165.75">
      <c r="A108" t="s">
        <v>58</v>
      </c>
      <c r="E108" s="39" t="s">
        <v>440</v>
      </c>
    </row>
    <row r="109" spans="1:13" ht="12.75">
      <c r="A109" t="s">
        <v>46</v>
      </c>
      <c r="C109" s="31" t="s">
        <v>382</v>
      </c>
      <c r="E109" s="33" t="s">
        <v>449</v>
      </c>
      <c r="J109" s="32">
        <f>0</f>
      </c>
      <c s="32">
        <f>0</f>
      </c>
      <c s="32">
        <f>0+L110</f>
      </c>
      <c s="32">
        <f>0+M110</f>
      </c>
    </row>
    <row r="110" spans="1:16" ht="12.75">
      <c r="A110" t="s">
        <v>49</v>
      </c>
      <c s="34" t="s">
        <v>450</v>
      </c>
      <c s="34" t="s">
        <v>451</v>
      </c>
      <c s="35" t="s">
        <v>5</v>
      </c>
      <c s="6" t="s">
        <v>452</v>
      </c>
      <c s="36" t="s">
        <v>80</v>
      </c>
      <c s="37">
        <v>5495</v>
      </c>
      <c s="36">
        <v>0</v>
      </c>
      <c s="36">
        <f>ROUND(G110*H110,6)</f>
      </c>
      <c r="L110" s="38">
        <v>0</v>
      </c>
      <c s="32">
        <f>ROUND(ROUND(L110,2)*ROUND(G110,3),2)</f>
      </c>
      <c s="36" t="s">
        <v>453</v>
      </c>
      <c>
        <f>(M110*21)/100</f>
      </c>
      <c t="s">
        <v>27</v>
      </c>
    </row>
    <row r="111" spans="1:5" ht="12.75">
      <c r="A111" s="35" t="s">
        <v>55</v>
      </c>
      <c r="E111" s="39" t="s">
        <v>5</v>
      </c>
    </row>
    <row r="112" spans="1:5" ht="12.75">
      <c r="A112" s="35" t="s">
        <v>56</v>
      </c>
      <c r="E112" s="40" t="s">
        <v>454</v>
      </c>
    </row>
    <row r="113" spans="1:5" ht="191.25">
      <c r="A113" t="s">
        <v>58</v>
      </c>
      <c r="E113" s="39" t="s">
        <v>455</v>
      </c>
    </row>
    <row r="114" spans="1:13" ht="12.75">
      <c r="A114" t="s">
        <v>46</v>
      </c>
      <c r="C114" s="31" t="s">
        <v>307</v>
      </c>
      <c r="E114" s="33" t="s">
        <v>456</v>
      </c>
      <c r="J114" s="32">
        <f>0</f>
      </c>
      <c s="32">
        <f>0</f>
      </c>
      <c s="32">
        <f>0+L115+L119</f>
      </c>
      <c s="32">
        <f>0+M115+M119</f>
      </c>
    </row>
    <row r="115" spans="1:16" ht="12.75">
      <c r="A115" t="s">
        <v>49</v>
      </c>
      <c s="34" t="s">
        <v>457</v>
      </c>
      <c s="34" t="s">
        <v>458</v>
      </c>
      <c s="35" t="s">
        <v>5</v>
      </c>
      <c s="6" t="s">
        <v>459</v>
      </c>
      <c s="36" t="s">
        <v>88</v>
      </c>
      <c s="37">
        <v>660</v>
      </c>
      <c s="36">
        <v>0</v>
      </c>
      <c s="36">
        <f>ROUND(G115*H115,6)</f>
      </c>
      <c r="L115" s="38">
        <v>0</v>
      </c>
      <c s="32">
        <f>ROUND(ROUND(L115,2)*ROUND(G115,3),2)</f>
      </c>
      <c s="36" t="s">
        <v>54</v>
      </c>
      <c>
        <f>(M115*21)/100</f>
      </c>
      <c t="s">
        <v>27</v>
      </c>
    </row>
    <row r="116" spans="1:5" ht="12.75">
      <c r="A116" s="35" t="s">
        <v>55</v>
      </c>
      <c r="E116" s="39" t="s">
        <v>5</v>
      </c>
    </row>
    <row r="117" spans="1:5" ht="38.25">
      <c r="A117" s="35" t="s">
        <v>56</v>
      </c>
      <c r="E117" s="40" t="s">
        <v>460</v>
      </c>
    </row>
    <row r="118" spans="1:5" ht="76.5">
      <c r="A118" t="s">
        <v>58</v>
      </c>
      <c r="E118" s="39" t="s">
        <v>461</v>
      </c>
    </row>
    <row r="119" spans="1:16" ht="12.75">
      <c r="A119" t="s">
        <v>49</v>
      </c>
      <c s="34" t="s">
        <v>462</v>
      </c>
      <c s="34" t="s">
        <v>463</v>
      </c>
      <c s="35" t="s">
        <v>5</v>
      </c>
      <c s="6" t="s">
        <v>464</v>
      </c>
      <c s="36" t="s">
        <v>71</v>
      </c>
      <c s="37">
        <v>1553.7</v>
      </c>
      <c s="36">
        <v>0</v>
      </c>
      <c s="36">
        <f>ROUND(G119*H119,6)</f>
      </c>
      <c r="L119" s="38">
        <v>0</v>
      </c>
      <c s="32">
        <f>ROUND(ROUND(L119,2)*ROUND(G119,3),2)</f>
      </c>
      <c s="36" t="s">
        <v>453</v>
      </c>
      <c>
        <f>(M119*21)/100</f>
      </c>
      <c t="s">
        <v>27</v>
      </c>
    </row>
    <row r="120" spans="1:5" ht="12.75">
      <c r="A120" s="35" t="s">
        <v>55</v>
      </c>
      <c r="E120" s="39" t="s">
        <v>5</v>
      </c>
    </row>
    <row r="121" spans="1:5" ht="25.5">
      <c r="A121" s="35" t="s">
        <v>56</v>
      </c>
      <c r="E121" s="40" t="s">
        <v>465</v>
      </c>
    </row>
    <row r="122" spans="1:5" ht="51">
      <c r="A122" t="s">
        <v>58</v>
      </c>
      <c r="E122" s="39" t="s">
        <v>466</v>
      </c>
    </row>
    <row r="123" spans="1:13" ht="12.75">
      <c r="A123" t="s">
        <v>46</v>
      </c>
      <c r="C123" s="31" t="s">
        <v>410</v>
      </c>
      <c r="E123" s="33" t="s">
        <v>467</v>
      </c>
      <c r="J123" s="32">
        <f>0</f>
      </c>
      <c s="32">
        <f>0</f>
      </c>
      <c s="32">
        <f>0+L124+L128+L132+L136+L140+L144+L148+L152</f>
      </c>
      <c s="32">
        <f>0+M124+M128+M132+M136+M140+M144+M148+M152</f>
      </c>
    </row>
    <row r="124" spans="1:16" ht="12.75">
      <c r="A124" t="s">
        <v>49</v>
      </c>
      <c s="34" t="s">
        <v>104</v>
      </c>
      <c s="34" t="s">
        <v>468</v>
      </c>
      <c s="35" t="s">
        <v>5</v>
      </c>
      <c s="6" t="s">
        <v>469</v>
      </c>
      <c s="36" t="s">
        <v>71</v>
      </c>
      <c s="37">
        <v>126.259</v>
      </c>
      <c s="36">
        <v>0</v>
      </c>
      <c s="36">
        <f>ROUND(G124*H124,6)</f>
      </c>
      <c r="L124" s="38">
        <v>0</v>
      </c>
      <c s="32">
        <f>ROUND(ROUND(L124,2)*ROUND(G124,3),2)</f>
      </c>
      <c s="36" t="s">
        <v>54</v>
      </c>
      <c>
        <f>(M124*21)/100</f>
      </c>
      <c t="s">
        <v>27</v>
      </c>
    </row>
    <row r="125" spans="1:5" ht="12.75">
      <c r="A125" s="35" t="s">
        <v>55</v>
      </c>
      <c r="E125" s="39" t="s">
        <v>5</v>
      </c>
    </row>
    <row r="126" spans="1:5" ht="25.5">
      <c r="A126" s="35" t="s">
        <v>56</v>
      </c>
      <c r="E126" s="40" t="s">
        <v>470</v>
      </c>
    </row>
    <row r="127" spans="1:5" ht="369.75">
      <c r="A127" t="s">
        <v>58</v>
      </c>
      <c r="E127" s="39" t="s">
        <v>471</v>
      </c>
    </row>
    <row r="128" spans="1:16" ht="12.75">
      <c r="A128" t="s">
        <v>49</v>
      </c>
      <c s="34" t="s">
        <v>105</v>
      </c>
      <c s="34" t="s">
        <v>472</v>
      </c>
      <c s="35" t="s">
        <v>5</v>
      </c>
      <c s="6" t="s">
        <v>473</v>
      </c>
      <c s="36" t="s">
        <v>71</v>
      </c>
      <c s="37">
        <v>0.5</v>
      </c>
      <c s="36">
        <v>0</v>
      </c>
      <c s="36">
        <f>ROUND(G128*H128,6)</f>
      </c>
      <c r="L128" s="38">
        <v>0</v>
      </c>
      <c s="32">
        <f>ROUND(ROUND(L128,2)*ROUND(G128,3),2)</f>
      </c>
      <c s="36" t="s">
        <v>54</v>
      </c>
      <c>
        <f>(M128*21)/100</f>
      </c>
      <c t="s">
        <v>27</v>
      </c>
    </row>
    <row r="129" spans="1:5" ht="12.75">
      <c r="A129" s="35" t="s">
        <v>55</v>
      </c>
      <c r="E129" s="39" t="s">
        <v>5</v>
      </c>
    </row>
    <row r="130" spans="1:5" ht="38.25">
      <c r="A130" s="35" t="s">
        <v>56</v>
      </c>
      <c r="E130" s="40" t="s">
        <v>474</v>
      </c>
    </row>
    <row r="131" spans="1:5" ht="369.75">
      <c r="A131" t="s">
        <v>58</v>
      </c>
      <c r="E131" s="39" t="s">
        <v>471</v>
      </c>
    </row>
    <row r="132" spans="1:16" ht="12.75">
      <c r="A132" t="s">
        <v>49</v>
      </c>
      <c s="34" t="s">
        <v>475</v>
      </c>
      <c s="34" t="s">
        <v>476</v>
      </c>
      <c s="35" t="s">
        <v>5</v>
      </c>
      <c s="6" t="s">
        <v>477</v>
      </c>
      <c s="36" t="s">
        <v>71</v>
      </c>
      <c s="37">
        <v>52.5</v>
      </c>
      <c s="36">
        <v>0</v>
      </c>
      <c s="36">
        <f>ROUND(G132*H132,6)</f>
      </c>
      <c r="L132" s="38">
        <v>0</v>
      </c>
      <c s="32">
        <f>ROUND(ROUND(L132,2)*ROUND(G132,3),2)</f>
      </c>
      <c s="36" t="s">
        <v>54</v>
      </c>
      <c>
        <f>(M132*21)/100</f>
      </c>
      <c t="s">
        <v>27</v>
      </c>
    </row>
    <row r="133" spans="1:5" ht="12.75">
      <c r="A133" s="35" t="s">
        <v>55</v>
      </c>
      <c r="E133" s="39" t="s">
        <v>5</v>
      </c>
    </row>
    <row r="134" spans="1:5" ht="12.75">
      <c r="A134" s="35" t="s">
        <v>56</v>
      </c>
      <c r="E134" s="40" t="s">
        <v>478</v>
      </c>
    </row>
    <row r="135" spans="1:5" ht="369.75">
      <c r="A135" t="s">
        <v>58</v>
      </c>
      <c r="E135" s="39" t="s">
        <v>471</v>
      </c>
    </row>
    <row r="136" spans="1:16" ht="12.75">
      <c r="A136" t="s">
        <v>49</v>
      </c>
      <c s="34" t="s">
        <v>176</v>
      </c>
      <c s="34" t="s">
        <v>479</v>
      </c>
      <c s="35" t="s">
        <v>5</v>
      </c>
      <c s="6" t="s">
        <v>480</v>
      </c>
      <c s="36" t="s">
        <v>71</v>
      </c>
      <c s="37">
        <v>4.1</v>
      </c>
      <c s="36">
        <v>0</v>
      </c>
      <c s="36">
        <f>ROUND(G136*H136,6)</f>
      </c>
      <c r="L136" s="38">
        <v>0</v>
      </c>
      <c s="32">
        <f>ROUND(ROUND(L136,2)*ROUND(G136,3),2)</f>
      </c>
      <c s="36" t="s">
        <v>54</v>
      </c>
      <c>
        <f>(M136*21)/100</f>
      </c>
      <c t="s">
        <v>27</v>
      </c>
    </row>
    <row r="137" spans="1:5" ht="12.75">
      <c r="A137" s="35" t="s">
        <v>55</v>
      </c>
      <c r="E137" s="39" t="s">
        <v>5</v>
      </c>
    </row>
    <row r="138" spans="1:5" ht="38.25">
      <c r="A138" s="35" t="s">
        <v>56</v>
      </c>
      <c r="E138" s="40" t="s">
        <v>481</v>
      </c>
    </row>
    <row r="139" spans="1:5" ht="38.25">
      <c r="A139" t="s">
        <v>58</v>
      </c>
      <c r="E139" s="39" t="s">
        <v>482</v>
      </c>
    </row>
    <row r="140" spans="1:16" ht="12.75">
      <c r="A140" t="s">
        <v>49</v>
      </c>
      <c s="34" t="s">
        <v>189</v>
      </c>
      <c s="34" t="s">
        <v>483</v>
      </c>
      <c s="35" t="s">
        <v>5</v>
      </c>
      <c s="6" t="s">
        <v>484</v>
      </c>
      <c s="36" t="s">
        <v>71</v>
      </c>
      <c s="37">
        <v>0.62</v>
      </c>
      <c s="36">
        <v>0</v>
      </c>
      <c s="36">
        <f>ROUND(G140*H140,6)</f>
      </c>
      <c r="L140" s="38">
        <v>0</v>
      </c>
      <c s="32">
        <f>ROUND(ROUND(L140,2)*ROUND(G140,3),2)</f>
      </c>
      <c s="36" t="s">
        <v>54</v>
      </c>
      <c>
        <f>(M140*21)/100</f>
      </c>
      <c t="s">
        <v>27</v>
      </c>
    </row>
    <row r="141" spans="1:5" ht="12.75">
      <c r="A141" s="35" t="s">
        <v>55</v>
      </c>
      <c r="E141" s="39" t="s">
        <v>5</v>
      </c>
    </row>
    <row r="142" spans="1:5" ht="12.75">
      <c r="A142" s="35" t="s">
        <v>56</v>
      </c>
      <c r="E142" s="40" t="s">
        <v>485</v>
      </c>
    </row>
    <row r="143" spans="1:5" ht="102">
      <c r="A143" t="s">
        <v>58</v>
      </c>
      <c r="E143" s="39" t="s">
        <v>486</v>
      </c>
    </row>
    <row r="144" spans="1:16" ht="12.75">
      <c r="A144" t="s">
        <v>49</v>
      </c>
      <c s="34" t="s">
        <v>193</v>
      </c>
      <c s="34" t="s">
        <v>487</v>
      </c>
      <c s="35" t="s">
        <v>5</v>
      </c>
      <c s="6" t="s">
        <v>488</v>
      </c>
      <c s="36" t="s">
        <v>395</v>
      </c>
      <c s="37">
        <v>41.04</v>
      </c>
      <c s="36">
        <v>0</v>
      </c>
      <c s="36">
        <f>ROUND(G144*H144,6)</f>
      </c>
      <c r="L144" s="38">
        <v>0</v>
      </c>
      <c s="32">
        <f>ROUND(ROUND(L144,2)*ROUND(G144,3),2)</f>
      </c>
      <c s="36" t="s">
        <v>54</v>
      </c>
      <c>
        <f>(M144*21)/100</f>
      </c>
      <c t="s">
        <v>27</v>
      </c>
    </row>
    <row r="145" spans="1:5" ht="12.75">
      <c r="A145" s="35" t="s">
        <v>55</v>
      </c>
      <c r="E145" s="39" t="s">
        <v>5</v>
      </c>
    </row>
    <row r="146" spans="1:5" ht="12.75">
      <c r="A146" s="35" t="s">
        <v>56</v>
      </c>
      <c r="E146" s="40" t="s">
        <v>489</v>
      </c>
    </row>
    <row r="147" spans="1:5" ht="127.5">
      <c r="A147" t="s">
        <v>58</v>
      </c>
      <c r="E147" s="39" t="s">
        <v>490</v>
      </c>
    </row>
    <row r="148" spans="1:16" ht="12.75">
      <c r="A148" t="s">
        <v>49</v>
      </c>
      <c s="34" t="s">
        <v>197</v>
      </c>
      <c s="34" t="s">
        <v>491</v>
      </c>
      <c s="35" t="s">
        <v>5</v>
      </c>
      <c s="6" t="s">
        <v>492</v>
      </c>
      <c s="36" t="s">
        <v>71</v>
      </c>
      <c s="37">
        <v>9.8</v>
      </c>
      <c s="36">
        <v>0</v>
      </c>
      <c s="36">
        <f>ROUND(G148*H148,6)</f>
      </c>
      <c r="L148" s="38">
        <v>0</v>
      </c>
      <c s="32">
        <f>ROUND(ROUND(L148,2)*ROUND(G148,3),2)</f>
      </c>
      <c s="36" t="s">
        <v>54</v>
      </c>
      <c>
        <f>(M148*21)/100</f>
      </c>
      <c t="s">
        <v>27</v>
      </c>
    </row>
    <row r="149" spans="1:5" ht="12.75">
      <c r="A149" s="35" t="s">
        <v>55</v>
      </c>
      <c r="E149" s="39" t="s">
        <v>5</v>
      </c>
    </row>
    <row r="150" spans="1:5" ht="51">
      <c r="A150" s="35" t="s">
        <v>56</v>
      </c>
      <c r="E150" s="40" t="s">
        <v>493</v>
      </c>
    </row>
    <row r="151" spans="1:5" ht="409.5">
      <c r="A151" t="s">
        <v>58</v>
      </c>
      <c r="E151" s="39" t="s">
        <v>494</v>
      </c>
    </row>
    <row r="152" spans="1:16" ht="12.75">
      <c r="A152" t="s">
        <v>49</v>
      </c>
      <c s="34" t="s">
        <v>495</v>
      </c>
      <c s="34" t="s">
        <v>496</v>
      </c>
      <c s="35" t="s">
        <v>5</v>
      </c>
      <c s="6" t="s">
        <v>497</v>
      </c>
      <c s="36" t="s">
        <v>498</v>
      </c>
      <c s="37">
        <v>14.8</v>
      </c>
      <c s="36">
        <v>0</v>
      </c>
      <c s="36">
        <f>ROUND(G152*H152,6)</f>
      </c>
      <c r="L152" s="38">
        <v>0</v>
      </c>
      <c s="32">
        <f>ROUND(ROUND(L152,2)*ROUND(G152,3),2)</f>
      </c>
      <c s="36" t="s">
        <v>438</v>
      </c>
      <c>
        <f>(M152*21)/100</f>
      </c>
      <c t="s">
        <v>27</v>
      </c>
    </row>
    <row r="153" spans="1:5" ht="12.75">
      <c r="A153" s="35" t="s">
        <v>55</v>
      </c>
      <c r="E153" s="39" t="s">
        <v>5</v>
      </c>
    </row>
    <row r="154" spans="1:5" ht="12.75">
      <c r="A154" s="35" t="s">
        <v>56</v>
      </c>
      <c r="E154" s="40" t="s">
        <v>499</v>
      </c>
    </row>
    <row r="155" spans="1:5" ht="178.5">
      <c r="A155" t="s">
        <v>58</v>
      </c>
      <c r="E155" s="39" t="s">
        <v>500</v>
      </c>
    </row>
    <row r="156" spans="1:13" ht="12.75">
      <c r="A156" t="s">
        <v>46</v>
      </c>
      <c r="C156" s="31" t="s">
        <v>246</v>
      </c>
      <c r="E156" s="33" t="s">
        <v>501</v>
      </c>
      <c r="J156" s="32">
        <f>0</f>
      </c>
      <c s="32">
        <f>0</f>
      </c>
      <c s="32">
        <f>0+L157+L161+L165+L169+L173+L177+L181+L185+L189+L193</f>
      </c>
      <c s="32">
        <f>0+M157+M161+M165+M169+M173+M177+M181+M185+M189+M193</f>
      </c>
    </row>
    <row r="157" spans="1:16" ht="25.5">
      <c r="A157" t="s">
        <v>49</v>
      </c>
      <c s="34" t="s">
        <v>210</v>
      </c>
      <c s="34" t="s">
        <v>502</v>
      </c>
      <c s="35" t="s">
        <v>5</v>
      </c>
      <c s="6" t="s">
        <v>503</v>
      </c>
      <c s="36" t="s">
        <v>71</v>
      </c>
      <c s="37">
        <v>10946.9</v>
      </c>
      <c s="36">
        <v>0</v>
      </c>
      <c s="36">
        <f>ROUND(G157*H157,6)</f>
      </c>
      <c r="L157" s="38">
        <v>0</v>
      </c>
      <c s="32">
        <f>ROUND(ROUND(L157,2)*ROUND(G157,3),2)</f>
      </c>
      <c s="36" t="s">
        <v>438</v>
      </c>
      <c>
        <f>(M157*21)/100</f>
      </c>
      <c t="s">
        <v>27</v>
      </c>
    </row>
    <row r="158" spans="1:5" ht="12.75">
      <c r="A158" s="35" t="s">
        <v>55</v>
      </c>
      <c r="E158" s="39" t="s">
        <v>5</v>
      </c>
    </row>
    <row r="159" spans="1:5" ht="89.25">
      <c r="A159" s="35" t="s">
        <v>56</v>
      </c>
      <c r="E159" s="40" t="s">
        <v>504</v>
      </c>
    </row>
    <row r="160" spans="1:5" ht="293.25">
      <c r="A160" t="s">
        <v>58</v>
      </c>
      <c r="E160" s="39" t="s">
        <v>505</v>
      </c>
    </row>
    <row r="161" spans="1:16" ht="25.5">
      <c r="A161" t="s">
        <v>49</v>
      </c>
      <c s="34" t="s">
        <v>506</v>
      </c>
      <c s="34" t="s">
        <v>507</v>
      </c>
      <c s="35" t="s">
        <v>5</v>
      </c>
      <c s="6" t="s">
        <v>508</v>
      </c>
      <c s="36" t="s">
        <v>71</v>
      </c>
      <c s="37">
        <v>7547.398</v>
      </c>
      <c s="36">
        <v>0</v>
      </c>
      <c s="36">
        <f>ROUND(G161*H161,6)</f>
      </c>
      <c r="L161" s="38">
        <v>0</v>
      </c>
      <c s="32">
        <f>ROUND(ROUND(L161,2)*ROUND(G161,3),2)</f>
      </c>
      <c s="36" t="s">
        <v>54</v>
      </c>
      <c>
        <f>(M161*21)/100</f>
      </c>
      <c t="s">
        <v>27</v>
      </c>
    </row>
    <row r="162" spans="1:5" ht="12.75">
      <c r="A162" s="35" t="s">
        <v>55</v>
      </c>
      <c r="E162" s="39" t="s">
        <v>5</v>
      </c>
    </row>
    <row r="163" spans="1:5" ht="38.25">
      <c r="A163" s="35" t="s">
        <v>56</v>
      </c>
      <c r="E163" s="40" t="s">
        <v>509</v>
      </c>
    </row>
    <row r="164" spans="1:5" ht="267.75">
      <c r="A164" t="s">
        <v>58</v>
      </c>
      <c r="E164" s="39" t="s">
        <v>510</v>
      </c>
    </row>
    <row r="165" spans="1:16" ht="12.75">
      <c r="A165" t="s">
        <v>49</v>
      </c>
      <c s="34" t="s">
        <v>511</v>
      </c>
      <c s="34" t="s">
        <v>512</v>
      </c>
      <c s="35" t="s">
        <v>5</v>
      </c>
      <c s="6" t="s">
        <v>513</v>
      </c>
      <c s="36" t="s">
        <v>395</v>
      </c>
      <c s="37">
        <v>21593.8</v>
      </c>
      <c s="36">
        <v>0</v>
      </c>
      <c s="36">
        <f>ROUND(G165*H165,6)</f>
      </c>
      <c r="L165" s="38">
        <v>0</v>
      </c>
      <c s="32">
        <f>ROUND(ROUND(L165,2)*ROUND(G165,3),2)</f>
      </c>
      <c s="36" t="s">
        <v>54</v>
      </c>
      <c>
        <f>(M165*21)/100</f>
      </c>
      <c t="s">
        <v>27</v>
      </c>
    </row>
    <row r="166" spans="1:5" ht="12.75">
      <c r="A166" s="35" t="s">
        <v>55</v>
      </c>
      <c r="E166" s="39" t="s">
        <v>5</v>
      </c>
    </row>
    <row r="167" spans="1:5" ht="12.75">
      <c r="A167" s="35" t="s">
        <v>56</v>
      </c>
      <c r="E167" s="40" t="s">
        <v>514</v>
      </c>
    </row>
    <row r="168" spans="1:5" ht="51">
      <c r="A168" t="s">
        <v>58</v>
      </c>
      <c r="E168" s="39" t="s">
        <v>515</v>
      </c>
    </row>
    <row r="169" spans="1:16" ht="25.5">
      <c r="A169" t="s">
        <v>49</v>
      </c>
      <c s="34" t="s">
        <v>516</v>
      </c>
      <c s="34" t="s">
        <v>517</v>
      </c>
      <c s="35" t="s">
        <v>5</v>
      </c>
      <c s="6" t="s">
        <v>518</v>
      </c>
      <c s="36" t="s">
        <v>71</v>
      </c>
      <c s="37">
        <v>16025.7</v>
      </c>
      <c s="36">
        <v>0</v>
      </c>
      <c s="36">
        <f>ROUND(G169*H169,6)</f>
      </c>
      <c r="L169" s="38">
        <v>0</v>
      </c>
      <c s="32">
        <f>ROUND(ROUND(L169,2)*ROUND(G169,3),2)</f>
      </c>
      <c s="36" t="s">
        <v>438</v>
      </c>
      <c>
        <f>(M169*21)/100</f>
      </c>
      <c t="s">
        <v>27</v>
      </c>
    </row>
    <row r="170" spans="1:5" ht="12.75">
      <c r="A170" s="35" t="s">
        <v>55</v>
      </c>
      <c r="E170" s="39" t="s">
        <v>5</v>
      </c>
    </row>
    <row r="171" spans="1:5" ht="38.25">
      <c r="A171" s="35" t="s">
        <v>56</v>
      </c>
      <c r="E171" s="40" t="s">
        <v>519</v>
      </c>
    </row>
    <row r="172" spans="1:5" ht="280.5">
      <c r="A172" t="s">
        <v>58</v>
      </c>
      <c r="E172" s="39" t="s">
        <v>520</v>
      </c>
    </row>
    <row r="173" spans="1:16" ht="25.5">
      <c r="A173" t="s">
        <v>49</v>
      </c>
      <c s="34" t="s">
        <v>521</v>
      </c>
      <c s="34" t="s">
        <v>522</v>
      </c>
      <c s="35" t="s">
        <v>5</v>
      </c>
      <c s="6" t="s">
        <v>523</v>
      </c>
      <c s="36" t="s">
        <v>71</v>
      </c>
      <c s="37">
        <v>7694.16</v>
      </c>
      <c s="36">
        <v>0</v>
      </c>
      <c s="36">
        <f>ROUND(G173*H173,6)</f>
      </c>
      <c r="L173" s="38">
        <v>0</v>
      </c>
      <c s="32">
        <f>ROUND(ROUND(L173,2)*ROUND(G173,3),2)</f>
      </c>
      <c s="36" t="s">
        <v>438</v>
      </c>
      <c>
        <f>(M173*21)/100</f>
      </c>
      <c t="s">
        <v>27</v>
      </c>
    </row>
    <row r="174" spans="1:5" ht="12.75">
      <c r="A174" s="35" t="s">
        <v>55</v>
      </c>
      <c r="E174" s="39" t="s">
        <v>5</v>
      </c>
    </row>
    <row r="175" spans="1:5" ht="12.75">
      <c r="A175" s="35" t="s">
        <v>56</v>
      </c>
      <c r="E175" s="40" t="s">
        <v>524</v>
      </c>
    </row>
    <row r="176" spans="1:5" ht="267.75">
      <c r="A176" t="s">
        <v>58</v>
      </c>
      <c r="E176" s="39" t="s">
        <v>510</v>
      </c>
    </row>
    <row r="177" spans="1:16" ht="25.5">
      <c r="A177" t="s">
        <v>49</v>
      </c>
      <c s="34" t="s">
        <v>525</v>
      </c>
      <c s="34" t="s">
        <v>526</v>
      </c>
      <c s="35" t="s">
        <v>5</v>
      </c>
      <c s="6" t="s">
        <v>527</v>
      </c>
      <c s="36" t="s">
        <v>71</v>
      </c>
      <c s="37">
        <v>2660.226</v>
      </c>
      <c s="36">
        <v>0</v>
      </c>
      <c s="36">
        <f>ROUND(G177*H177,6)</f>
      </c>
      <c r="L177" s="38">
        <v>0</v>
      </c>
      <c s="32">
        <f>ROUND(ROUND(L177,2)*ROUND(G177,3),2)</f>
      </c>
      <c s="36" t="s">
        <v>438</v>
      </c>
      <c>
        <f>(M177*21)/100</f>
      </c>
      <c t="s">
        <v>27</v>
      </c>
    </row>
    <row r="178" spans="1:5" ht="12.75">
      <c r="A178" s="35" t="s">
        <v>55</v>
      </c>
      <c r="E178" s="39" t="s">
        <v>5</v>
      </c>
    </row>
    <row r="179" spans="1:5" ht="38.25">
      <c r="A179" s="35" t="s">
        <v>56</v>
      </c>
      <c r="E179" s="40" t="s">
        <v>528</v>
      </c>
    </row>
    <row r="180" spans="1:5" ht="267.75">
      <c r="A180" t="s">
        <v>58</v>
      </c>
      <c r="E180" s="39" t="s">
        <v>529</v>
      </c>
    </row>
    <row r="181" spans="1:16" ht="12.75">
      <c r="A181" t="s">
        <v>49</v>
      </c>
      <c s="34" t="s">
        <v>530</v>
      </c>
      <c s="34" t="s">
        <v>531</v>
      </c>
      <c s="35" t="s">
        <v>5</v>
      </c>
      <c s="6" t="s">
        <v>532</v>
      </c>
      <c s="36" t="s">
        <v>395</v>
      </c>
      <c s="37">
        <v>21593.8</v>
      </c>
      <c s="36">
        <v>0</v>
      </c>
      <c s="36">
        <f>ROUND(G181*H181,6)</f>
      </c>
      <c r="L181" s="38">
        <v>0</v>
      </c>
      <c s="32">
        <f>ROUND(ROUND(L181,2)*ROUND(G181,3),2)</f>
      </c>
      <c s="36" t="s">
        <v>438</v>
      </c>
      <c>
        <f>(M181*21)/100</f>
      </c>
      <c t="s">
        <v>27</v>
      </c>
    </row>
    <row r="182" spans="1:5" ht="12.75">
      <c r="A182" s="35" t="s">
        <v>55</v>
      </c>
      <c r="E182" s="39" t="s">
        <v>5</v>
      </c>
    </row>
    <row r="183" spans="1:5" ht="12.75">
      <c r="A183" s="35" t="s">
        <v>56</v>
      </c>
      <c r="E183" s="40" t="s">
        <v>533</v>
      </c>
    </row>
    <row r="184" spans="1:5" ht="51">
      <c r="A184" t="s">
        <v>58</v>
      </c>
      <c r="E184" s="39" t="s">
        <v>515</v>
      </c>
    </row>
    <row r="185" spans="1:16" ht="12.75">
      <c r="A185" t="s">
        <v>49</v>
      </c>
      <c s="34" t="s">
        <v>534</v>
      </c>
      <c s="34" t="s">
        <v>535</v>
      </c>
      <c s="35" t="s">
        <v>5</v>
      </c>
      <c s="6" t="s">
        <v>536</v>
      </c>
      <c s="36" t="s">
        <v>395</v>
      </c>
      <c s="37">
        <v>23678</v>
      </c>
      <c s="36">
        <v>0</v>
      </c>
      <c s="36">
        <f>ROUND(G185*H185,6)</f>
      </c>
      <c r="L185" s="38">
        <v>0</v>
      </c>
      <c s="32">
        <f>ROUND(ROUND(L185,2)*ROUND(G185,3),2)</f>
      </c>
      <c s="36" t="s">
        <v>438</v>
      </c>
      <c>
        <f>(M185*21)/100</f>
      </c>
      <c t="s">
        <v>27</v>
      </c>
    </row>
    <row r="186" spans="1:5" ht="12.75">
      <c r="A186" s="35" t="s">
        <v>55</v>
      </c>
      <c r="E186" s="39" t="s">
        <v>5</v>
      </c>
    </row>
    <row r="187" spans="1:5" ht="12.75">
      <c r="A187" s="35" t="s">
        <v>56</v>
      </c>
      <c r="E187" s="40" t="s">
        <v>537</v>
      </c>
    </row>
    <row r="188" spans="1:5" ht="102">
      <c r="A188" t="s">
        <v>58</v>
      </c>
      <c r="E188" s="39" t="s">
        <v>538</v>
      </c>
    </row>
    <row r="189" spans="1:16" ht="12.75">
      <c r="A189" t="s">
        <v>49</v>
      </c>
      <c s="34" t="s">
        <v>539</v>
      </c>
      <c s="34" t="s">
        <v>540</v>
      </c>
      <c s="35" t="s">
        <v>5</v>
      </c>
      <c s="6" t="s">
        <v>541</v>
      </c>
      <c s="36" t="s">
        <v>71</v>
      </c>
      <c s="37">
        <v>128.4</v>
      </c>
      <c s="36">
        <v>0</v>
      </c>
      <c s="36">
        <f>ROUND(G189*H189,6)</f>
      </c>
      <c r="L189" s="38">
        <v>0</v>
      </c>
      <c s="32">
        <f>ROUND(ROUND(L189,2)*ROUND(G189,3),2)</f>
      </c>
      <c s="36" t="s">
        <v>438</v>
      </c>
      <c>
        <f>(M189*21)/100</f>
      </c>
      <c t="s">
        <v>27</v>
      </c>
    </row>
    <row r="190" spans="1:5" ht="12.75">
      <c r="A190" s="35" t="s">
        <v>55</v>
      </c>
      <c r="E190" s="39" t="s">
        <v>5</v>
      </c>
    </row>
    <row r="191" spans="1:5" ht="12.75">
      <c r="A191" s="35" t="s">
        <v>56</v>
      </c>
      <c r="E191" s="40" t="s">
        <v>542</v>
      </c>
    </row>
    <row r="192" spans="1:5" ht="102">
      <c r="A192" t="s">
        <v>58</v>
      </c>
      <c r="E192" s="39" t="s">
        <v>538</v>
      </c>
    </row>
    <row r="193" spans="1:16" ht="25.5">
      <c r="A193" t="s">
        <v>49</v>
      </c>
      <c s="34" t="s">
        <v>543</v>
      </c>
      <c s="34" t="s">
        <v>544</v>
      </c>
      <c s="35" t="s">
        <v>5</v>
      </c>
      <c s="6" t="s">
        <v>545</v>
      </c>
      <c s="36" t="s">
        <v>395</v>
      </c>
      <c s="37">
        <v>4490</v>
      </c>
      <c s="36">
        <v>0</v>
      </c>
      <c s="36">
        <f>ROUND(G193*H193,6)</f>
      </c>
      <c r="L193" s="38">
        <v>0</v>
      </c>
      <c s="32">
        <f>ROUND(ROUND(L193,2)*ROUND(G193,3),2)</f>
      </c>
      <c s="36" t="s">
        <v>438</v>
      </c>
      <c>
        <f>(M193*21)/100</f>
      </c>
      <c t="s">
        <v>27</v>
      </c>
    </row>
    <row r="194" spans="1:5" ht="12.75">
      <c r="A194" s="35" t="s">
        <v>55</v>
      </c>
      <c r="E194" s="39" t="s">
        <v>5</v>
      </c>
    </row>
    <row r="195" spans="1:5" ht="12.75">
      <c r="A195" s="35" t="s">
        <v>56</v>
      </c>
      <c r="E195" s="40" t="s">
        <v>546</v>
      </c>
    </row>
    <row r="196" spans="1:5" ht="178.5">
      <c r="A196" t="s">
        <v>58</v>
      </c>
      <c r="E196" s="39" t="s">
        <v>547</v>
      </c>
    </row>
    <row r="197" spans="1:13" ht="12.75">
      <c r="A197" t="s">
        <v>46</v>
      </c>
      <c r="C197" s="31" t="s">
        <v>548</v>
      </c>
      <c r="E197" s="33" t="s">
        <v>549</v>
      </c>
      <c r="J197" s="32">
        <f>0</f>
      </c>
      <c s="32">
        <f>0</f>
      </c>
      <c s="32">
        <f>0+L198+L202+L206+L210+L214+L218+L222</f>
      </c>
      <c s="32">
        <f>0+M198+M202+M206+M210+M214+M218+M222</f>
      </c>
    </row>
    <row r="198" spans="1:16" ht="12.75">
      <c r="A198" t="s">
        <v>49</v>
      </c>
      <c s="34" t="s">
        <v>550</v>
      </c>
      <c s="34" t="s">
        <v>551</v>
      </c>
      <c s="35" t="s">
        <v>5</v>
      </c>
      <c s="6" t="s">
        <v>552</v>
      </c>
      <c s="36" t="s">
        <v>80</v>
      </c>
      <c s="37">
        <v>73.4</v>
      </c>
      <c s="36">
        <v>0</v>
      </c>
      <c s="36">
        <f>ROUND(G198*H198,6)</f>
      </c>
      <c r="L198" s="38">
        <v>0</v>
      </c>
      <c s="32">
        <f>ROUND(ROUND(L198,2)*ROUND(G198,3),2)</f>
      </c>
      <c s="36" t="s">
        <v>54</v>
      </c>
      <c>
        <f>(M198*21)/100</f>
      </c>
      <c t="s">
        <v>27</v>
      </c>
    </row>
    <row r="199" spans="1:5" ht="12.75">
      <c r="A199" s="35" t="s">
        <v>55</v>
      </c>
      <c r="E199" s="39" t="s">
        <v>5</v>
      </c>
    </row>
    <row r="200" spans="1:5" ht="25.5">
      <c r="A200" s="35" t="s">
        <v>56</v>
      </c>
      <c r="E200" s="40" t="s">
        <v>553</v>
      </c>
    </row>
    <row r="201" spans="1:5" ht="255">
      <c r="A201" t="s">
        <v>58</v>
      </c>
      <c r="E201" s="39" t="s">
        <v>554</v>
      </c>
    </row>
    <row r="202" spans="1:16" ht="12.75">
      <c r="A202" t="s">
        <v>49</v>
      </c>
      <c s="34" t="s">
        <v>548</v>
      </c>
      <c s="34" t="s">
        <v>555</v>
      </c>
      <c s="35" t="s">
        <v>5</v>
      </c>
      <c s="6" t="s">
        <v>556</v>
      </c>
      <c s="36" t="s">
        <v>80</v>
      </c>
      <c s="37">
        <v>0.4</v>
      </c>
      <c s="36">
        <v>0</v>
      </c>
      <c s="36">
        <f>ROUND(G202*H202,6)</f>
      </c>
      <c r="L202" s="38">
        <v>0</v>
      </c>
      <c s="32">
        <f>ROUND(ROUND(L202,2)*ROUND(G202,3),2)</f>
      </c>
      <c s="36" t="s">
        <v>54</v>
      </c>
      <c>
        <f>(M202*21)/100</f>
      </c>
      <c t="s">
        <v>27</v>
      </c>
    </row>
    <row r="203" spans="1:5" ht="12.75">
      <c r="A203" s="35" t="s">
        <v>55</v>
      </c>
      <c r="E203" s="39" t="s">
        <v>5</v>
      </c>
    </row>
    <row r="204" spans="1:5" ht="12.75">
      <c r="A204" s="35" t="s">
        <v>56</v>
      </c>
      <c r="E204" s="40" t="s">
        <v>557</v>
      </c>
    </row>
    <row r="205" spans="1:5" ht="255">
      <c r="A205" t="s">
        <v>58</v>
      </c>
      <c r="E205" s="39" t="s">
        <v>554</v>
      </c>
    </row>
    <row r="206" spans="1:16" ht="12.75">
      <c r="A206" t="s">
        <v>49</v>
      </c>
      <c s="34" t="s">
        <v>558</v>
      </c>
      <c s="34" t="s">
        <v>559</v>
      </c>
      <c s="35" t="s">
        <v>5</v>
      </c>
      <c s="6" t="s">
        <v>560</v>
      </c>
      <c s="36" t="s">
        <v>88</v>
      </c>
      <c s="37">
        <v>92</v>
      </c>
      <c s="36">
        <v>0</v>
      </c>
      <c s="36">
        <f>ROUND(G206*H206,6)</f>
      </c>
      <c r="L206" s="38">
        <v>0</v>
      </c>
      <c s="32">
        <f>ROUND(ROUND(L206,2)*ROUND(G206,3),2)</f>
      </c>
      <c s="36" t="s">
        <v>54</v>
      </c>
      <c>
        <f>(M206*21)/100</f>
      </c>
      <c t="s">
        <v>27</v>
      </c>
    </row>
    <row r="207" spans="1:5" ht="12.75">
      <c r="A207" s="35" t="s">
        <v>55</v>
      </c>
      <c r="E207" s="39" t="s">
        <v>5</v>
      </c>
    </row>
    <row r="208" spans="1:5" ht="25.5">
      <c r="A208" s="35" t="s">
        <v>56</v>
      </c>
      <c r="E208" s="40" t="s">
        <v>561</v>
      </c>
    </row>
    <row r="209" spans="1:5" ht="89.25">
      <c r="A209" t="s">
        <v>58</v>
      </c>
      <c r="E209" s="39" t="s">
        <v>562</v>
      </c>
    </row>
    <row r="210" spans="1:16" ht="12.75">
      <c r="A210" t="s">
        <v>49</v>
      </c>
      <c s="34" t="s">
        <v>563</v>
      </c>
      <c s="34" t="s">
        <v>564</v>
      </c>
      <c s="35" t="s">
        <v>5</v>
      </c>
      <c s="6" t="s">
        <v>565</v>
      </c>
      <c s="36" t="s">
        <v>88</v>
      </c>
      <c s="37">
        <v>9</v>
      </c>
      <c s="36">
        <v>0</v>
      </c>
      <c s="36">
        <f>ROUND(G210*H210,6)</f>
      </c>
      <c r="L210" s="38">
        <v>0</v>
      </c>
      <c s="32">
        <f>ROUND(ROUND(L210,2)*ROUND(G210,3),2)</f>
      </c>
      <c s="36" t="s">
        <v>54</v>
      </c>
      <c>
        <f>(M210*21)/100</f>
      </c>
      <c t="s">
        <v>27</v>
      </c>
    </row>
    <row r="211" spans="1:5" ht="12.75">
      <c r="A211" s="35" t="s">
        <v>55</v>
      </c>
      <c r="E211" s="39" t="s">
        <v>5</v>
      </c>
    </row>
    <row r="212" spans="1:5" ht="12.75">
      <c r="A212" s="35" t="s">
        <v>56</v>
      </c>
      <c r="E212" s="40" t="s">
        <v>566</v>
      </c>
    </row>
    <row r="213" spans="1:5" ht="153">
      <c r="A213" t="s">
        <v>58</v>
      </c>
      <c r="E213" s="39" t="s">
        <v>567</v>
      </c>
    </row>
    <row r="214" spans="1:16" ht="12.75">
      <c r="A214" t="s">
        <v>49</v>
      </c>
      <c s="34" t="s">
        <v>568</v>
      </c>
      <c s="34" t="s">
        <v>569</v>
      </c>
      <c s="35" t="s">
        <v>5</v>
      </c>
      <c s="6" t="s">
        <v>570</v>
      </c>
      <c s="36" t="s">
        <v>71</v>
      </c>
      <c s="37">
        <v>55.2</v>
      </c>
      <c s="36">
        <v>0</v>
      </c>
      <c s="36">
        <f>ROUND(G214*H214,6)</f>
      </c>
      <c r="L214" s="38">
        <v>0</v>
      </c>
      <c s="32">
        <f>ROUND(ROUND(L214,2)*ROUND(G214,3),2)</f>
      </c>
      <c s="36" t="s">
        <v>54</v>
      </c>
      <c>
        <f>(M214*21)/100</f>
      </c>
      <c t="s">
        <v>27</v>
      </c>
    </row>
    <row r="215" spans="1:5" ht="12.75">
      <c r="A215" s="35" t="s">
        <v>55</v>
      </c>
      <c r="E215" s="39" t="s">
        <v>5</v>
      </c>
    </row>
    <row r="216" spans="1:5" ht="38.25">
      <c r="A216" s="35" t="s">
        <v>56</v>
      </c>
      <c r="E216" s="40" t="s">
        <v>571</v>
      </c>
    </row>
    <row r="217" spans="1:5" ht="369.75">
      <c r="A217" t="s">
        <v>58</v>
      </c>
      <c r="E217" s="39" t="s">
        <v>471</v>
      </c>
    </row>
    <row r="218" spans="1:16" ht="12.75">
      <c r="A218" t="s">
        <v>49</v>
      </c>
      <c s="34" t="s">
        <v>572</v>
      </c>
      <c s="34" t="s">
        <v>573</v>
      </c>
      <c s="35" t="s">
        <v>5</v>
      </c>
      <c s="6" t="s">
        <v>574</v>
      </c>
      <c s="36" t="s">
        <v>71</v>
      </c>
      <c s="37">
        <v>57</v>
      </c>
      <c s="36">
        <v>0</v>
      </c>
      <c s="36">
        <f>ROUND(G218*H218,6)</f>
      </c>
      <c r="L218" s="38">
        <v>0</v>
      </c>
      <c s="32">
        <f>ROUND(ROUND(L218,2)*ROUND(G218,3),2)</f>
      </c>
      <c s="36" t="s">
        <v>438</v>
      </c>
      <c>
        <f>(M218*21)/100</f>
      </c>
      <c t="s">
        <v>27</v>
      </c>
    </row>
    <row r="219" spans="1:5" ht="12.75">
      <c r="A219" s="35" t="s">
        <v>55</v>
      </c>
      <c r="E219" s="39" t="s">
        <v>5</v>
      </c>
    </row>
    <row r="220" spans="1:5" ht="12.75">
      <c r="A220" s="35" t="s">
        <v>56</v>
      </c>
      <c r="E220" s="40" t="s">
        <v>575</v>
      </c>
    </row>
    <row r="221" spans="1:5" ht="369.75">
      <c r="A221" t="s">
        <v>58</v>
      </c>
      <c r="E221" s="39" t="s">
        <v>471</v>
      </c>
    </row>
    <row r="222" spans="1:16" ht="12.75">
      <c r="A222" t="s">
        <v>49</v>
      </c>
      <c s="34" t="s">
        <v>576</v>
      </c>
      <c s="34" t="s">
        <v>577</v>
      </c>
      <c s="35" t="s">
        <v>5</v>
      </c>
      <c s="6" t="s">
        <v>578</v>
      </c>
      <c s="36" t="s">
        <v>80</v>
      </c>
      <c s="37">
        <v>0.6</v>
      </c>
      <c s="36">
        <v>0</v>
      </c>
      <c s="36">
        <f>ROUND(G222*H222,6)</f>
      </c>
      <c r="L222" s="38">
        <v>0</v>
      </c>
      <c s="32">
        <f>ROUND(ROUND(L222,2)*ROUND(G222,3),2)</f>
      </c>
      <c s="36" t="s">
        <v>438</v>
      </c>
      <c>
        <f>(M222*21)/100</f>
      </c>
      <c t="s">
        <v>27</v>
      </c>
    </row>
    <row r="223" spans="1:5" ht="12.75">
      <c r="A223" s="35" t="s">
        <v>55</v>
      </c>
      <c r="E223" s="39" t="s">
        <v>5</v>
      </c>
    </row>
    <row r="224" spans="1:5" ht="12.75">
      <c r="A224" s="35" t="s">
        <v>56</v>
      </c>
      <c r="E224" s="40" t="s">
        <v>579</v>
      </c>
    </row>
    <row r="225" spans="1:5" ht="255">
      <c r="A225" t="s">
        <v>58</v>
      </c>
      <c r="E225" s="39" t="s">
        <v>554</v>
      </c>
    </row>
    <row r="226" spans="1:13" ht="12.75">
      <c r="A226" t="s">
        <v>46</v>
      </c>
      <c r="C226" s="31" t="s">
        <v>580</v>
      </c>
      <c r="E226" s="33" t="s">
        <v>581</v>
      </c>
      <c r="J226" s="32">
        <f>0</f>
      </c>
      <c s="32">
        <f>0</f>
      </c>
      <c s="32">
        <f>0+L227+L231+L235+L239</f>
      </c>
      <c s="32">
        <f>0+M227+M231+M235+M239</f>
      </c>
    </row>
    <row r="227" spans="1:16" ht="12.75">
      <c r="A227" t="s">
        <v>49</v>
      </c>
      <c s="34" t="s">
        <v>582</v>
      </c>
      <c s="34" t="s">
        <v>583</v>
      </c>
      <c s="35" t="s">
        <v>5</v>
      </c>
      <c s="6" t="s">
        <v>584</v>
      </c>
      <c s="36" t="s">
        <v>80</v>
      </c>
      <c s="37">
        <v>1925</v>
      </c>
      <c s="36">
        <v>0</v>
      </c>
      <c s="36">
        <f>ROUND(G227*H227,6)</f>
      </c>
      <c r="L227" s="38">
        <v>0</v>
      </c>
      <c s="32">
        <f>ROUND(ROUND(L227,2)*ROUND(G227,3),2)</f>
      </c>
      <c s="36" t="s">
        <v>54</v>
      </c>
      <c>
        <f>(M227*21)/100</f>
      </c>
      <c t="s">
        <v>27</v>
      </c>
    </row>
    <row r="228" spans="1:5" ht="12.75">
      <c r="A228" s="35" t="s">
        <v>55</v>
      </c>
      <c r="E228" s="39" t="s">
        <v>5</v>
      </c>
    </row>
    <row r="229" spans="1:5" ht="12.75">
      <c r="A229" s="35" t="s">
        <v>56</v>
      </c>
      <c r="E229" s="40" t="s">
        <v>585</v>
      </c>
    </row>
    <row r="230" spans="1:5" ht="25.5">
      <c r="A230" t="s">
        <v>58</v>
      </c>
      <c r="E230" s="39" t="s">
        <v>586</v>
      </c>
    </row>
    <row r="231" spans="1:16" ht="12.75">
      <c r="A231" t="s">
        <v>49</v>
      </c>
      <c s="34" t="s">
        <v>587</v>
      </c>
      <c s="34" t="s">
        <v>588</v>
      </c>
      <c s="35" t="s">
        <v>5</v>
      </c>
      <c s="6" t="s">
        <v>589</v>
      </c>
      <c s="36" t="s">
        <v>80</v>
      </c>
      <c s="37">
        <v>4621.3</v>
      </c>
      <c s="36">
        <v>0</v>
      </c>
      <c s="36">
        <f>ROUND(G231*H231,6)</f>
      </c>
      <c r="L231" s="38">
        <v>0</v>
      </c>
      <c s="32">
        <f>ROUND(ROUND(L231,2)*ROUND(G231,3),2)</f>
      </c>
      <c s="36" t="s">
        <v>54</v>
      </c>
      <c>
        <f>(M231*21)/100</f>
      </c>
      <c t="s">
        <v>27</v>
      </c>
    </row>
    <row r="232" spans="1:5" ht="12.75">
      <c r="A232" s="35" t="s">
        <v>55</v>
      </c>
      <c r="E232" s="39" t="s">
        <v>5</v>
      </c>
    </row>
    <row r="233" spans="1:5" ht="38.25">
      <c r="A233" s="35" t="s">
        <v>56</v>
      </c>
      <c r="E233" s="40" t="s">
        <v>590</v>
      </c>
    </row>
    <row r="234" spans="1:5" ht="38.25">
      <c r="A234" t="s">
        <v>58</v>
      </c>
      <c r="E234" s="39" t="s">
        <v>591</v>
      </c>
    </row>
    <row r="235" spans="1:16" ht="12.75">
      <c r="A235" t="s">
        <v>49</v>
      </c>
      <c s="34" t="s">
        <v>592</v>
      </c>
      <c s="34" t="s">
        <v>593</v>
      </c>
      <c s="35" t="s">
        <v>5</v>
      </c>
      <c s="6" t="s">
        <v>594</v>
      </c>
      <c s="36" t="s">
        <v>80</v>
      </c>
      <c s="37">
        <v>80.1</v>
      </c>
      <c s="36">
        <v>0</v>
      </c>
      <c s="36">
        <f>ROUND(G235*H235,6)</f>
      </c>
      <c r="L235" s="38">
        <v>0</v>
      </c>
      <c s="32">
        <f>ROUND(ROUND(L235,2)*ROUND(G235,3),2)</f>
      </c>
      <c s="36" t="s">
        <v>54</v>
      </c>
      <c>
        <f>(M235*21)/100</f>
      </c>
      <c t="s">
        <v>27</v>
      </c>
    </row>
    <row r="236" spans="1:5" ht="12.75">
      <c r="A236" s="35" t="s">
        <v>55</v>
      </c>
      <c r="E236" s="39" t="s">
        <v>5</v>
      </c>
    </row>
    <row r="237" spans="1:5" ht="12.75">
      <c r="A237" s="35" t="s">
        <v>56</v>
      </c>
      <c r="E237" s="40" t="s">
        <v>595</v>
      </c>
    </row>
    <row r="238" spans="1:5" ht="89.25">
      <c r="A238" t="s">
        <v>58</v>
      </c>
      <c r="E238" s="39" t="s">
        <v>596</v>
      </c>
    </row>
    <row r="239" spans="1:16" ht="12.75">
      <c r="A239" t="s">
        <v>49</v>
      </c>
      <c s="34" t="s">
        <v>597</v>
      </c>
      <c s="34" t="s">
        <v>598</v>
      </c>
      <c s="35" t="s">
        <v>5</v>
      </c>
      <c s="6" t="s">
        <v>599</v>
      </c>
      <c s="36" t="s">
        <v>71</v>
      </c>
      <c s="37">
        <v>0.235</v>
      </c>
      <c s="36">
        <v>0</v>
      </c>
      <c s="36">
        <f>ROUND(G239*H239,6)</f>
      </c>
      <c r="L239" s="38">
        <v>0</v>
      </c>
      <c s="32">
        <f>ROUND(ROUND(L239,2)*ROUND(G239,3),2)</f>
      </c>
      <c s="36" t="s">
        <v>54</v>
      </c>
      <c>
        <f>(M239*21)/100</f>
      </c>
      <c t="s">
        <v>27</v>
      </c>
    </row>
    <row r="240" spans="1:5" ht="12.75">
      <c r="A240" s="35" t="s">
        <v>55</v>
      </c>
      <c r="E240" s="39" t="s">
        <v>5</v>
      </c>
    </row>
    <row r="241" spans="1:5" ht="38.25">
      <c r="A241" s="35" t="s">
        <v>56</v>
      </c>
      <c r="E241" s="40" t="s">
        <v>600</v>
      </c>
    </row>
    <row r="242" spans="1:5" ht="51">
      <c r="A242" t="s">
        <v>58</v>
      </c>
      <c r="E242" s="39" t="s">
        <v>601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280</v>
      </c>
      <c s="41">
        <f>Rekapitulace!C20</f>
      </c>
      <c s="20" t="s">
        <v>0</v>
      </c>
      <c t="s">
        <v>23</v>
      </c>
      <c t="s">
        <v>27</v>
      </c>
    </row>
    <row r="4" spans="1:16" ht="32" customHeight="1">
      <c r="A4" s="24" t="s">
        <v>20</v>
      </c>
      <c s="25" t="s">
        <v>28</v>
      </c>
      <c s="27" t="s">
        <v>280</v>
      </c>
      <c r="E4" s="26" t="s">
        <v>281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604</v>
      </c>
      <c r="E8" s="30" t="s">
        <v>603</v>
      </c>
      <c r="J8" s="29">
        <f>0+J9+J22+J111</f>
      </c>
      <c s="29">
        <f>0+K9+K22+K111</f>
      </c>
      <c s="29">
        <f>0+L9+L22+L111</f>
      </c>
      <c s="29">
        <f>0+M9+M22+M111</f>
      </c>
    </row>
    <row r="9" spans="1:13" ht="12.75">
      <c r="A9" t="s">
        <v>46</v>
      </c>
      <c r="C9" s="31" t="s">
        <v>77</v>
      </c>
      <c r="E9" s="33" t="s">
        <v>285</v>
      </c>
      <c r="J9" s="32">
        <f>0</f>
      </c>
      <c s="32">
        <f>0</f>
      </c>
      <c s="32">
        <f>0+L10+L14+L18</f>
      </c>
      <c s="32">
        <f>0+M10+M14+M18</f>
      </c>
    </row>
    <row r="10" spans="1:16" ht="12.75">
      <c r="A10" t="s">
        <v>49</v>
      </c>
      <c s="34" t="s">
        <v>329</v>
      </c>
      <c s="34" t="s">
        <v>287</v>
      </c>
      <c s="35" t="s">
        <v>5</v>
      </c>
      <c s="6" t="s">
        <v>288</v>
      </c>
      <c s="36" t="s">
        <v>71</v>
      </c>
      <c s="37">
        <v>2122.11</v>
      </c>
      <c s="36">
        <v>0</v>
      </c>
      <c s="36">
        <f>ROUND(G10*H10,6)</f>
      </c>
      <c r="L10" s="38">
        <v>0</v>
      </c>
      <c s="32">
        <f>ROUND(ROUND(L10,2)*ROUND(G10,3),2)</f>
      </c>
      <c s="36" t="s">
        <v>289</v>
      </c>
      <c>
        <f>(M10*0)/100</f>
      </c>
      <c t="s">
        <v>290</v>
      </c>
    </row>
    <row r="11" spans="1:5" ht="12.75">
      <c r="A11" s="35" t="s">
        <v>55</v>
      </c>
      <c r="E11" s="39" t="s">
        <v>5</v>
      </c>
    </row>
    <row r="12" spans="1:5" ht="12.75">
      <c r="A12" s="35" t="s">
        <v>56</v>
      </c>
      <c r="E12" s="40" t="s">
        <v>5</v>
      </c>
    </row>
    <row r="13" spans="1:5" ht="89.25">
      <c r="A13" t="s">
        <v>58</v>
      </c>
      <c r="E13" s="39" t="s">
        <v>291</v>
      </c>
    </row>
    <row r="14" spans="1:16" ht="25.5">
      <c r="A14" t="s">
        <v>49</v>
      </c>
      <c s="34" t="s">
        <v>157</v>
      </c>
      <c s="34" t="s">
        <v>605</v>
      </c>
      <c s="35" t="s">
        <v>5</v>
      </c>
      <c s="6" t="s">
        <v>606</v>
      </c>
      <c s="36" t="s">
        <v>80</v>
      </c>
      <c s="37">
        <v>3350.75</v>
      </c>
      <c s="36">
        <v>0</v>
      </c>
      <c s="36">
        <f>ROUND(G14*H14,6)</f>
      </c>
      <c r="L14" s="38">
        <v>0</v>
      </c>
      <c s="32">
        <f>ROUND(ROUND(L14,2)*ROUND(G14,3),2)</f>
      </c>
      <c s="36" t="s">
        <v>289</v>
      </c>
      <c>
        <f>(M14*0)/100</f>
      </c>
      <c t="s">
        <v>290</v>
      </c>
    </row>
    <row r="15" spans="1:5" ht="12.75">
      <c r="A15" s="35" t="s">
        <v>55</v>
      </c>
      <c r="E15" s="39" t="s">
        <v>5</v>
      </c>
    </row>
    <row r="16" spans="1:5" ht="12.75">
      <c r="A16" s="35" t="s">
        <v>56</v>
      </c>
      <c r="E16" s="40" t="s">
        <v>5</v>
      </c>
    </row>
    <row r="17" spans="1:5" ht="102">
      <c r="A17" t="s">
        <v>58</v>
      </c>
      <c r="E17" s="39" t="s">
        <v>295</v>
      </c>
    </row>
    <row r="18" spans="1:16" ht="25.5">
      <c r="A18" t="s">
        <v>49</v>
      </c>
      <c s="34" t="s">
        <v>237</v>
      </c>
      <c s="34" t="s">
        <v>293</v>
      </c>
      <c s="35" t="s">
        <v>5</v>
      </c>
      <c s="6" t="s">
        <v>294</v>
      </c>
      <c s="36" t="s">
        <v>80</v>
      </c>
      <c s="37">
        <v>3722.94</v>
      </c>
      <c s="36">
        <v>0</v>
      </c>
      <c s="36">
        <f>ROUND(G18*H18,6)</f>
      </c>
      <c r="L18" s="38">
        <v>0</v>
      </c>
      <c s="32">
        <f>ROUND(ROUND(L18,2)*ROUND(G18,3),2)</f>
      </c>
      <c s="36" t="s">
        <v>289</v>
      </c>
      <c>
        <f>(M18*0)/100</f>
      </c>
      <c t="s">
        <v>290</v>
      </c>
    </row>
    <row r="19" spans="1:5" ht="12.75">
      <c r="A19" s="35" t="s">
        <v>55</v>
      </c>
      <c r="E19" s="39" t="s">
        <v>5</v>
      </c>
    </row>
    <row r="20" spans="1:5" ht="12.75">
      <c r="A20" s="35" t="s">
        <v>56</v>
      </c>
      <c r="E20" s="40" t="s">
        <v>5</v>
      </c>
    </row>
    <row r="21" spans="1:5" ht="102">
      <c r="A21" t="s">
        <v>58</v>
      </c>
      <c r="E21" s="39" t="s">
        <v>295</v>
      </c>
    </row>
    <row r="22" spans="1:13" ht="12.75">
      <c r="A22" t="s">
        <v>46</v>
      </c>
      <c r="C22" s="31" t="s">
        <v>296</v>
      </c>
      <c r="E22" s="33" t="s">
        <v>297</v>
      </c>
      <c r="J22" s="32">
        <f>0</f>
      </c>
      <c s="32">
        <f>0</f>
      </c>
      <c s="32">
        <f>0+L23+L27+L31+L35+L39+L43+L47+L51+L55+L59+L63+L67+L71+L75+L79+L83+L87+L91+L95+L99+L103+L107</f>
      </c>
      <c s="32">
        <f>0+M23+M27+M31+M35+M39+M43+M47+M51+M55+M59+M63+M67+M71+M75+M79+M83+M87+M91+M95+M99+M103+M107</f>
      </c>
    </row>
    <row r="23" spans="1:16" ht="25.5">
      <c r="A23" t="s">
        <v>49</v>
      </c>
      <c s="34" t="s">
        <v>26</v>
      </c>
      <c s="34" t="s">
        <v>607</v>
      </c>
      <c s="35" t="s">
        <v>5</v>
      </c>
      <c s="6" t="s">
        <v>608</v>
      </c>
      <c s="36" t="s">
        <v>80</v>
      </c>
      <c s="37">
        <v>141.604</v>
      </c>
      <c s="36">
        <v>0</v>
      </c>
      <c s="36">
        <f>ROUND(G23*H23,6)</f>
      </c>
      <c r="L23" s="38">
        <v>0</v>
      </c>
      <c s="32">
        <f>ROUND(ROUND(L23,2)*ROUND(G23,3),2)</f>
      </c>
      <c s="36" t="s">
        <v>609</v>
      </c>
      <c>
        <f>(M23*21)/100</f>
      </c>
      <c t="s">
        <v>27</v>
      </c>
    </row>
    <row r="24" spans="1:5" ht="12.75">
      <c r="A24" s="35" t="s">
        <v>55</v>
      </c>
      <c r="E24" s="39" t="s">
        <v>5</v>
      </c>
    </row>
    <row r="25" spans="1:5" ht="76.5">
      <c r="A25" s="35" t="s">
        <v>56</v>
      </c>
      <c r="E25" s="40" t="s">
        <v>610</v>
      </c>
    </row>
    <row r="26" spans="1:5" ht="153">
      <c r="A26" t="s">
        <v>58</v>
      </c>
      <c r="E26" s="39" t="s">
        <v>611</v>
      </c>
    </row>
    <row r="27" spans="1:16" ht="25.5">
      <c r="A27" t="s">
        <v>49</v>
      </c>
      <c s="34" t="s">
        <v>121</v>
      </c>
      <c s="34" t="s">
        <v>612</v>
      </c>
      <c s="35" t="s">
        <v>5</v>
      </c>
      <c s="6" t="s">
        <v>613</v>
      </c>
      <c s="36" t="s">
        <v>80</v>
      </c>
      <c s="37">
        <v>115.856</v>
      </c>
      <c s="36">
        <v>0</v>
      </c>
      <c s="36">
        <f>ROUND(G27*H27,6)</f>
      </c>
      <c r="L27" s="38">
        <v>0</v>
      </c>
      <c s="32">
        <f>ROUND(ROUND(L27,2)*ROUND(G27,3),2)</f>
      </c>
      <c s="36" t="s">
        <v>609</v>
      </c>
      <c>
        <f>(M27*21)/100</f>
      </c>
      <c t="s">
        <v>27</v>
      </c>
    </row>
    <row r="28" spans="1:5" ht="12.75">
      <c r="A28" s="35" t="s">
        <v>55</v>
      </c>
      <c r="E28" s="39" t="s">
        <v>5</v>
      </c>
    </row>
    <row r="29" spans="1:5" ht="76.5">
      <c r="A29" s="35" t="s">
        <v>56</v>
      </c>
      <c r="E29" s="40" t="s">
        <v>614</v>
      </c>
    </row>
    <row r="30" spans="1:5" ht="153">
      <c r="A30" t="s">
        <v>58</v>
      </c>
      <c r="E30" s="39" t="s">
        <v>611</v>
      </c>
    </row>
    <row r="31" spans="1:16" ht="25.5">
      <c r="A31" t="s">
        <v>49</v>
      </c>
      <c s="34" t="s">
        <v>77</v>
      </c>
      <c s="34" t="s">
        <v>615</v>
      </c>
      <c s="35" t="s">
        <v>5</v>
      </c>
      <c s="6" t="s">
        <v>616</v>
      </c>
      <c s="36" t="s">
        <v>80</v>
      </c>
      <c s="37">
        <v>11.374</v>
      </c>
      <c s="36">
        <v>0</v>
      </c>
      <c s="36">
        <f>ROUND(G31*H31,6)</f>
      </c>
      <c r="L31" s="38">
        <v>0</v>
      </c>
      <c s="32">
        <f>ROUND(ROUND(L31,2)*ROUND(G31,3),2)</f>
      </c>
      <c s="36" t="s">
        <v>609</v>
      </c>
      <c>
        <f>(M31*21)/100</f>
      </c>
      <c t="s">
        <v>27</v>
      </c>
    </row>
    <row r="32" spans="1:5" ht="12.75">
      <c r="A32" s="35" t="s">
        <v>55</v>
      </c>
      <c r="E32" s="39" t="s">
        <v>5</v>
      </c>
    </row>
    <row r="33" spans="1:5" ht="38.25">
      <c r="A33" s="35" t="s">
        <v>56</v>
      </c>
      <c r="E33" s="40" t="s">
        <v>617</v>
      </c>
    </row>
    <row r="34" spans="1:5" ht="127.5">
      <c r="A34" t="s">
        <v>58</v>
      </c>
      <c r="E34" s="39" t="s">
        <v>618</v>
      </c>
    </row>
    <row r="35" spans="1:16" ht="25.5">
      <c r="A35" t="s">
        <v>49</v>
      </c>
      <c s="34" t="s">
        <v>82</v>
      </c>
      <c s="34" t="s">
        <v>619</v>
      </c>
      <c s="35" t="s">
        <v>5</v>
      </c>
      <c s="6" t="s">
        <v>620</v>
      </c>
      <c s="36" t="s">
        <v>80</v>
      </c>
      <c s="37">
        <v>2.494</v>
      </c>
      <c s="36">
        <v>0</v>
      </c>
      <c s="36">
        <f>ROUND(G35*H35,6)</f>
      </c>
      <c r="L35" s="38">
        <v>0</v>
      </c>
      <c s="32">
        <f>ROUND(ROUND(L35,2)*ROUND(G35,3),2)</f>
      </c>
      <c s="36" t="s">
        <v>609</v>
      </c>
      <c>
        <f>(M35*21)/100</f>
      </c>
      <c t="s">
        <v>27</v>
      </c>
    </row>
    <row r="36" spans="1:5" ht="12.75">
      <c r="A36" s="35" t="s">
        <v>55</v>
      </c>
      <c r="E36" s="39" t="s">
        <v>5</v>
      </c>
    </row>
    <row r="37" spans="1:5" ht="38.25">
      <c r="A37" s="35" t="s">
        <v>56</v>
      </c>
      <c r="E37" s="40" t="s">
        <v>621</v>
      </c>
    </row>
    <row r="38" spans="1:5" ht="127.5">
      <c r="A38" t="s">
        <v>58</v>
      </c>
      <c r="E38" s="39" t="s">
        <v>618</v>
      </c>
    </row>
    <row r="39" spans="1:16" ht="38.25">
      <c r="A39" t="s">
        <v>49</v>
      </c>
      <c s="34" t="s">
        <v>134</v>
      </c>
      <c s="34" t="s">
        <v>622</v>
      </c>
      <c s="35" t="s">
        <v>5</v>
      </c>
      <c s="6" t="s">
        <v>623</v>
      </c>
      <c s="36" t="s">
        <v>80</v>
      </c>
      <c s="37">
        <v>39.66</v>
      </c>
      <c s="36">
        <v>0</v>
      </c>
      <c s="36">
        <f>ROUND(G39*H39,6)</f>
      </c>
      <c r="L39" s="38">
        <v>0</v>
      </c>
      <c s="32">
        <f>ROUND(ROUND(L39,2)*ROUND(G39,3),2)</f>
      </c>
      <c s="36" t="s">
        <v>54</v>
      </c>
      <c>
        <f>(M39*21)/100</f>
      </c>
      <c t="s">
        <v>27</v>
      </c>
    </row>
    <row r="40" spans="1:5" ht="12.75">
      <c r="A40" s="35" t="s">
        <v>55</v>
      </c>
      <c r="E40" s="39" t="s">
        <v>5</v>
      </c>
    </row>
    <row r="41" spans="1:5" ht="102">
      <c r="A41" s="35" t="s">
        <v>56</v>
      </c>
      <c r="E41" s="40" t="s">
        <v>624</v>
      </c>
    </row>
    <row r="42" spans="1:5" ht="140.25">
      <c r="A42" t="s">
        <v>58</v>
      </c>
      <c r="E42" s="39" t="s">
        <v>625</v>
      </c>
    </row>
    <row r="43" spans="1:16" ht="38.25">
      <c r="A43" t="s">
        <v>49</v>
      </c>
      <c s="34" t="s">
        <v>139</v>
      </c>
      <c s="34" t="s">
        <v>626</v>
      </c>
      <c s="35" t="s">
        <v>5</v>
      </c>
      <c s="6" t="s">
        <v>627</v>
      </c>
      <c s="36" t="s">
        <v>80</v>
      </c>
      <c s="37">
        <v>41.94</v>
      </c>
      <c s="36">
        <v>0</v>
      </c>
      <c s="36">
        <f>ROUND(G43*H43,6)</f>
      </c>
      <c r="L43" s="38">
        <v>0</v>
      </c>
      <c s="32">
        <f>ROUND(ROUND(L43,2)*ROUND(G43,3),2)</f>
      </c>
      <c s="36" t="s">
        <v>609</v>
      </c>
      <c>
        <f>(M43*21)/100</f>
      </c>
      <c t="s">
        <v>27</v>
      </c>
    </row>
    <row r="44" spans="1:5" ht="12.75">
      <c r="A44" s="35" t="s">
        <v>55</v>
      </c>
      <c r="E44" s="39" t="s">
        <v>5</v>
      </c>
    </row>
    <row r="45" spans="1:5" ht="51">
      <c r="A45" s="35" t="s">
        <v>56</v>
      </c>
      <c r="E45" s="40" t="s">
        <v>628</v>
      </c>
    </row>
    <row r="46" spans="1:5" ht="127.5">
      <c r="A46" t="s">
        <v>58</v>
      </c>
      <c r="E46" s="39" t="s">
        <v>618</v>
      </c>
    </row>
    <row r="47" spans="1:16" ht="25.5">
      <c r="A47" t="s">
        <v>49</v>
      </c>
      <c s="34" t="s">
        <v>629</v>
      </c>
      <c s="34" t="s">
        <v>630</v>
      </c>
      <c s="35" t="s">
        <v>5</v>
      </c>
      <c s="6" t="s">
        <v>631</v>
      </c>
      <c s="36" t="s">
        <v>88</v>
      </c>
      <c s="37">
        <v>8</v>
      </c>
      <c s="36">
        <v>0</v>
      </c>
      <c s="36">
        <f>ROUND(G47*H47,6)</f>
      </c>
      <c r="L47" s="38">
        <v>0</v>
      </c>
      <c s="32">
        <f>ROUND(ROUND(L47,2)*ROUND(G47,3),2)</f>
      </c>
      <c s="36" t="s">
        <v>609</v>
      </c>
      <c>
        <f>(M47*21)/100</f>
      </c>
      <c t="s">
        <v>27</v>
      </c>
    </row>
    <row r="48" spans="1:5" ht="12.75">
      <c r="A48" s="35" t="s">
        <v>55</v>
      </c>
      <c r="E48" s="39" t="s">
        <v>5</v>
      </c>
    </row>
    <row r="49" spans="1:5" ht="25.5">
      <c r="A49" s="35" t="s">
        <v>56</v>
      </c>
      <c r="E49" s="40" t="s">
        <v>632</v>
      </c>
    </row>
    <row r="50" spans="1:5" ht="140.25">
      <c r="A50" t="s">
        <v>58</v>
      </c>
      <c r="E50" s="39" t="s">
        <v>633</v>
      </c>
    </row>
    <row r="51" spans="1:16" ht="25.5">
      <c r="A51" t="s">
        <v>49</v>
      </c>
      <c s="34" t="s">
        <v>361</v>
      </c>
      <c s="34" t="s">
        <v>634</v>
      </c>
      <c s="35" t="s">
        <v>5</v>
      </c>
      <c s="6" t="s">
        <v>635</v>
      </c>
      <c s="36" t="s">
        <v>88</v>
      </c>
      <c s="37">
        <v>4</v>
      </c>
      <c s="36">
        <v>0</v>
      </c>
      <c s="36">
        <f>ROUND(G51*H51,6)</f>
      </c>
      <c r="L51" s="38">
        <v>0</v>
      </c>
      <c s="32">
        <f>ROUND(ROUND(L51,2)*ROUND(G51,3),2)</f>
      </c>
      <c s="36" t="s">
        <v>609</v>
      </c>
      <c>
        <f>(M51*21)/100</f>
      </c>
      <c t="s">
        <v>27</v>
      </c>
    </row>
    <row r="52" spans="1:5" ht="12.75">
      <c r="A52" s="35" t="s">
        <v>55</v>
      </c>
      <c r="E52" s="39" t="s">
        <v>5</v>
      </c>
    </row>
    <row r="53" spans="1:5" ht="25.5">
      <c r="A53" s="35" t="s">
        <v>56</v>
      </c>
      <c r="E53" s="40" t="s">
        <v>636</v>
      </c>
    </row>
    <row r="54" spans="1:5" ht="140.25">
      <c r="A54" t="s">
        <v>58</v>
      </c>
      <c r="E54" s="39" t="s">
        <v>633</v>
      </c>
    </row>
    <row r="55" spans="1:16" ht="25.5">
      <c r="A55" t="s">
        <v>49</v>
      </c>
      <c s="34" t="s">
        <v>50</v>
      </c>
      <c s="34" t="s">
        <v>637</v>
      </c>
      <c s="35" t="s">
        <v>5</v>
      </c>
      <c s="6" t="s">
        <v>638</v>
      </c>
      <c s="36" t="s">
        <v>88</v>
      </c>
      <c s="37">
        <v>1</v>
      </c>
      <c s="36">
        <v>0</v>
      </c>
      <c s="36">
        <f>ROUND(G55*H55,6)</f>
      </c>
      <c r="L55" s="38">
        <v>0</v>
      </c>
      <c s="32">
        <f>ROUND(ROUND(L55,2)*ROUND(G55,3),2)</f>
      </c>
      <c s="36" t="s">
        <v>609</v>
      </c>
      <c>
        <f>(M55*21)/100</f>
      </c>
      <c t="s">
        <v>27</v>
      </c>
    </row>
    <row r="56" spans="1:5" ht="12.75">
      <c r="A56" s="35" t="s">
        <v>55</v>
      </c>
      <c r="E56" s="39" t="s">
        <v>5</v>
      </c>
    </row>
    <row r="57" spans="1:5" ht="25.5">
      <c r="A57" s="35" t="s">
        <v>56</v>
      </c>
      <c r="E57" s="40" t="s">
        <v>639</v>
      </c>
    </row>
    <row r="58" spans="1:5" ht="140.25">
      <c r="A58" t="s">
        <v>58</v>
      </c>
      <c r="E58" s="39" t="s">
        <v>640</v>
      </c>
    </row>
    <row r="59" spans="1:16" ht="25.5">
      <c r="A59" t="s">
        <v>49</v>
      </c>
      <c s="34" t="s">
        <v>366</v>
      </c>
      <c s="34" t="s">
        <v>641</v>
      </c>
      <c s="35" t="s">
        <v>5</v>
      </c>
      <c s="6" t="s">
        <v>642</v>
      </c>
      <c s="36" t="s">
        <v>88</v>
      </c>
      <c s="37">
        <v>1</v>
      </c>
      <c s="36">
        <v>0</v>
      </c>
      <c s="36">
        <f>ROUND(G59*H59,6)</f>
      </c>
      <c r="L59" s="38">
        <v>0</v>
      </c>
      <c s="32">
        <f>ROUND(ROUND(L59,2)*ROUND(G59,3),2)</f>
      </c>
      <c s="36" t="s">
        <v>609</v>
      </c>
      <c>
        <f>(M59*21)/100</f>
      </c>
      <c t="s">
        <v>27</v>
      </c>
    </row>
    <row r="60" spans="1:5" ht="12.75">
      <c r="A60" s="35" t="s">
        <v>55</v>
      </c>
      <c r="E60" s="39" t="s">
        <v>5</v>
      </c>
    </row>
    <row r="61" spans="1:5" ht="12.75">
      <c r="A61" s="35" t="s">
        <v>56</v>
      </c>
      <c r="E61" s="40" t="s">
        <v>643</v>
      </c>
    </row>
    <row r="62" spans="1:5" ht="12.75">
      <c r="A62" t="s">
        <v>58</v>
      </c>
      <c r="E62" s="39" t="s">
        <v>5</v>
      </c>
    </row>
    <row r="63" spans="1:16" ht="25.5">
      <c r="A63" t="s">
        <v>49</v>
      </c>
      <c s="34" t="s">
        <v>371</v>
      </c>
      <c s="34" t="s">
        <v>644</v>
      </c>
      <c s="35" t="s">
        <v>5</v>
      </c>
      <c s="6" t="s">
        <v>645</v>
      </c>
      <c s="36" t="s">
        <v>88</v>
      </c>
      <c s="37">
        <v>1</v>
      </c>
      <c s="36">
        <v>0</v>
      </c>
      <c s="36">
        <f>ROUND(G63*H63,6)</f>
      </c>
      <c r="L63" s="38">
        <v>0</v>
      </c>
      <c s="32">
        <f>ROUND(ROUND(L63,2)*ROUND(G63,3),2)</f>
      </c>
      <c s="36" t="s">
        <v>609</v>
      </c>
      <c>
        <f>(M63*21)/100</f>
      </c>
      <c t="s">
        <v>27</v>
      </c>
    </row>
    <row r="64" spans="1:5" ht="12.75">
      <c r="A64" s="35" t="s">
        <v>55</v>
      </c>
      <c r="E64" s="39" t="s">
        <v>5</v>
      </c>
    </row>
    <row r="65" spans="1:5" ht="12.75">
      <c r="A65" s="35" t="s">
        <v>56</v>
      </c>
      <c r="E65" s="40" t="s">
        <v>643</v>
      </c>
    </row>
    <row r="66" spans="1:5" ht="12.75">
      <c r="A66" t="s">
        <v>58</v>
      </c>
      <c r="E66" s="39" t="s">
        <v>5</v>
      </c>
    </row>
    <row r="67" spans="1:16" ht="12.75">
      <c r="A67" t="s">
        <v>49</v>
      </c>
      <c s="34" t="s">
        <v>375</v>
      </c>
      <c s="34" t="s">
        <v>646</v>
      </c>
      <c s="35" t="s">
        <v>5</v>
      </c>
      <c s="6" t="s">
        <v>647</v>
      </c>
      <c s="36" t="s">
        <v>648</v>
      </c>
      <c s="37">
        <v>1</v>
      </c>
      <c s="36">
        <v>0</v>
      </c>
      <c s="36">
        <f>ROUND(G67*H67,6)</f>
      </c>
      <c r="L67" s="38">
        <v>0</v>
      </c>
      <c s="32">
        <f>ROUND(ROUND(L67,2)*ROUND(G67,3),2)</f>
      </c>
      <c s="36" t="s">
        <v>609</v>
      </c>
      <c>
        <f>(M67*21)/100</f>
      </c>
      <c t="s">
        <v>27</v>
      </c>
    </row>
    <row r="68" spans="1:5" ht="12.75">
      <c r="A68" s="35" t="s">
        <v>55</v>
      </c>
      <c r="E68" s="39" t="s">
        <v>5</v>
      </c>
    </row>
    <row r="69" spans="1:5" ht="12.75">
      <c r="A69" s="35" t="s">
        <v>56</v>
      </c>
      <c r="E69" s="40" t="s">
        <v>649</v>
      </c>
    </row>
    <row r="70" spans="1:5" ht="12.75">
      <c r="A70" t="s">
        <v>58</v>
      </c>
      <c r="E70" s="39" t="s">
        <v>5</v>
      </c>
    </row>
    <row r="71" spans="1:16" ht="12.75">
      <c r="A71" t="s">
        <v>49</v>
      </c>
      <c s="34" t="s">
        <v>60</v>
      </c>
      <c s="34" t="s">
        <v>650</v>
      </c>
      <c s="35" t="s">
        <v>5</v>
      </c>
      <c s="6" t="s">
        <v>651</v>
      </c>
      <c s="36" t="s">
        <v>648</v>
      </c>
      <c s="37">
        <v>8</v>
      </c>
      <c s="36">
        <v>0</v>
      </c>
      <c s="36">
        <f>ROUND(G71*H71,6)</f>
      </c>
      <c r="L71" s="38">
        <v>0</v>
      </c>
      <c s="32">
        <f>ROUND(ROUND(L71,2)*ROUND(G71,3),2)</f>
      </c>
      <c s="36" t="s">
        <v>609</v>
      </c>
      <c>
        <f>(M71*21)/100</f>
      </c>
      <c t="s">
        <v>27</v>
      </c>
    </row>
    <row r="72" spans="1:5" ht="12.75">
      <c r="A72" s="35" t="s">
        <v>55</v>
      </c>
      <c r="E72" s="39" t="s">
        <v>5</v>
      </c>
    </row>
    <row r="73" spans="1:5" ht="12.75">
      <c r="A73" s="35" t="s">
        <v>56</v>
      </c>
      <c r="E73" s="40" t="s">
        <v>652</v>
      </c>
    </row>
    <row r="74" spans="1:5" ht="12.75">
      <c r="A74" t="s">
        <v>58</v>
      </c>
      <c r="E74" s="39" t="s">
        <v>5</v>
      </c>
    </row>
    <row r="75" spans="1:16" ht="12.75">
      <c r="A75" t="s">
        <v>49</v>
      </c>
      <c s="34" t="s">
        <v>419</v>
      </c>
      <c s="34" t="s">
        <v>653</v>
      </c>
      <c s="35" t="s">
        <v>5</v>
      </c>
      <c s="6" t="s">
        <v>654</v>
      </c>
      <c s="36" t="s">
        <v>648</v>
      </c>
      <c s="37">
        <v>4</v>
      </c>
      <c s="36">
        <v>0</v>
      </c>
      <c s="36">
        <f>ROUND(G75*H75,6)</f>
      </c>
      <c r="L75" s="38">
        <v>0</v>
      </c>
      <c s="32">
        <f>ROUND(ROUND(L75,2)*ROUND(G75,3),2)</f>
      </c>
      <c s="36" t="s">
        <v>609</v>
      </c>
      <c>
        <f>(M75*21)/100</f>
      </c>
      <c t="s">
        <v>27</v>
      </c>
    </row>
    <row r="76" spans="1:5" ht="12.75">
      <c r="A76" s="35" t="s">
        <v>55</v>
      </c>
      <c r="E76" s="39" t="s">
        <v>5</v>
      </c>
    </row>
    <row r="77" spans="1:5" ht="12.75">
      <c r="A77" s="35" t="s">
        <v>56</v>
      </c>
      <c r="E77" s="40" t="s">
        <v>655</v>
      </c>
    </row>
    <row r="78" spans="1:5" ht="12.75">
      <c r="A78" t="s">
        <v>58</v>
      </c>
      <c r="E78" s="39" t="s">
        <v>5</v>
      </c>
    </row>
    <row r="79" spans="1:16" ht="12.75">
      <c r="A79" t="s">
        <v>49</v>
      </c>
      <c s="34" t="s">
        <v>656</v>
      </c>
      <c s="34" t="s">
        <v>657</v>
      </c>
      <c s="35" t="s">
        <v>5</v>
      </c>
      <c s="6" t="s">
        <v>658</v>
      </c>
      <c s="36" t="s">
        <v>659</v>
      </c>
      <c s="37">
        <v>12</v>
      </c>
      <c s="36">
        <v>0</v>
      </c>
      <c s="36">
        <f>ROUND(G79*H79,6)</f>
      </c>
      <c r="L79" s="38">
        <v>0</v>
      </c>
      <c s="32">
        <f>ROUND(ROUND(L79,2)*ROUND(G79,3),2)</f>
      </c>
      <c s="36" t="s">
        <v>609</v>
      </c>
      <c>
        <f>(M79*21)/100</f>
      </c>
      <c t="s">
        <v>27</v>
      </c>
    </row>
    <row r="80" spans="1:5" ht="12.75">
      <c r="A80" s="35" t="s">
        <v>55</v>
      </c>
      <c r="E80" s="39" t="s">
        <v>5</v>
      </c>
    </row>
    <row r="81" spans="1:5" ht="12.75">
      <c r="A81" s="35" t="s">
        <v>56</v>
      </c>
      <c r="E81" s="40" t="s">
        <v>660</v>
      </c>
    </row>
    <row r="82" spans="1:5" ht="12.75">
      <c r="A82" t="s">
        <v>58</v>
      </c>
      <c r="E82" s="39" t="s">
        <v>5</v>
      </c>
    </row>
    <row r="83" spans="1:16" ht="12.75">
      <c r="A83" t="s">
        <v>49</v>
      </c>
      <c s="34" t="s">
        <v>661</v>
      </c>
      <c s="34" t="s">
        <v>662</v>
      </c>
      <c s="35" t="s">
        <v>5</v>
      </c>
      <c s="6" t="s">
        <v>663</v>
      </c>
      <c s="36" t="s">
        <v>659</v>
      </c>
      <c s="37">
        <v>1</v>
      </c>
      <c s="36">
        <v>0</v>
      </c>
      <c s="36">
        <f>ROUND(G83*H83,6)</f>
      </c>
      <c r="L83" s="38">
        <v>0</v>
      </c>
      <c s="32">
        <f>ROUND(ROUND(L83,2)*ROUND(G83,3),2)</f>
      </c>
      <c s="36" t="s">
        <v>609</v>
      </c>
      <c>
        <f>(M83*21)/100</f>
      </c>
      <c t="s">
        <v>27</v>
      </c>
    </row>
    <row r="84" spans="1:5" ht="12.75">
      <c r="A84" s="35" t="s">
        <v>55</v>
      </c>
      <c r="E84" s="39" t="s">
        <v>5</v>
      </c>
    </row>
    <row r="85" spans="1:5" ht="12.75">
      <c r="A85" s="35" t="s">
        <v>56</v>
      </c>
      <c r="E85" s="40" t="s">
        <v>664</v>
      </c>
    </row>
    <row r="86" spans="1:5" ht="12.75">
      <c r="A86" t="s">
        <v>58</v>
      </c>
      <c r="E86" s="39" t="s">
        <v>5</v>
      </c>
    </row>
    <row r="87" spans="1:16" ht="25.5">
      <c r="A87" t="s">
        <v>49</v>
      </c>
      <c s="34" t="s">
        <v>665</v>
      </c>
      <c s="34" t="s">
        <v>666</v>
      </c>
      <c s="35" t="s">
        <v>5</v>
      </c>
      <c s="6" t="s">
        <v>667</v>
      </c>
      <c s="36" t="s">
        <v>659</v>
      </c>
      <c s="37">
        <v>52</v>
      </c>
      <c s="36">
        <v>0</v>
      </c>
      <c s="36">
        <f>ROUND(G87*H87,6)</f>
      </c>
      <c r="L87" s="38">
        <v>0</v>
      </c>
      <c s="32">
        <f>ROUND(ROUND(L87,2)*ROUND(G87,3),2)</f>
      </c>
      <c s="36" t="s">
        <v>609</v>
      </c>
      <c>
        <f>(M87*21)/100</f>
      </c>
      <c t="s">
        <v>27</v>
      </c>
    </row>
    <row r="88" spans="1:5" ht="12.75">
      <c r="A88" s="35" t="s">
        <v>55</v>
      </c>
      <c r="E88" s="39" t="s">
        <v>5</v>
      </c>
    </row>
    <row r="89" spans="1:5" ht="12.75">
      <c r="A89" s="35" t="s">
        <v>56</v>
      </c>
      <c r="E89" s="40" t="s">
        <v>668</v>
      </c>
    </row>
    <row r="90" spans="1:5" ht="12.75">
      <c r="A90" t="s">
        <v>58</v>
      </c>
      <c r="E90" s="39" t="s">
        <v>5</v>
      </c>
    </row>
    <row r="91" spans="1:16" ht="25.5">
      <c r="A91" t="s">
        <v>49</v>
      </c>
      <c s="34" t="s">
        <v>669</v>
      </c>
      <c s="34" t="s">
        <v>670</v>
      </c>
      <c s="35" t="s">
        <v>5</v>
      </c>
      <c s="6" t="s">
        <v>671</v>
      </c>
      <c s="36" t="s">
        <v>88</v>
      </c>
      <c s="37">
        <v>43</v>
      </c>
      <c s="36">
        <v>0</v>
      </c>
      <c s="36">
        <f>ROUND(G91*H91,6)</f>
      </c>
      <c r="L91" s="38">
        <v>0</v>
      </c>
      <c s="32">
        <f>ROUND(ROUND(L91,2)*ROUND(G91,3),2)</f>
      </c>
      <c s="36" t="s">
        <v>609</v>
      </c>
      <c>
        <f>(M91*21)/100</f>
      </c>
      <c t="s">
        <v>27</v>
      </c>
    </row>
    <row r="92" spans="1:5" ht="12.75">
      <c r="A92" s="35" t="s">
        <v>55</v>
      </c>
      <c r="E92" s="39" t="s">
        <v>5</v>
      </c>
    </row>
    <row r="93" spans="1:5" ht="12.75">
      <c r="A93" s="35" t="s">
        <v>56</v>
      </c>
      <c r="E93" s="40" t="s">
        <v>672</v>
      </c>
    </row>
    <row r="94" spans="1:5" ht="12.75">
      <c r="A94" t="s">
        <v>58</v>
      </c>
      <c r="E94" s="39" t="s">
        <v>5</v>
      </c>
    </row>
    <row r="95" spans="1:16" ht="12.75">
      <c r="A95" t="s">
        <v>49</v>
      </c>
      <c s="34" t="s">
        <v>673</v>
      </c>
      <c s="34" t="s">
        <v>674</v>
      </c>
      <c s="35" t="s">
        <v>5</v>
      </c>
      <c s="6" t="s">
        <v>675</v>
      </c>
      <c s="36" t="s">
        <v>88</v>
      </c>
      <c s="37">
        <v>14</v>
      </c>
      <c s="36">
        <v>0</v>
      </c>
      <c s="36">
        <f>ROUND(G95*H95,6)</f>
      </c>
      <c r="L95" s="38">
        <v>0</v>
      </c>
      <c s="32">
        <f>ROUND(ROUND(L95,2)*ROUND(G95,3),2)</f>
      </c>
      <c s="36" t="s">
        <v>609</v>
      </c>
      <c>
        <f>(M95*21)/100</f>
      </c>
      <c t="s">
        <v>27</v>
      </c>
    </row>
    <row r="96" spans="1:5" ht="12.75">
      <c r="A96" s="35" t="s">
        <v>55</v>
      </c>
      <c r="E96" s="39" t="s">
        <v>5</v>
      </c>
    </row>
    <row r="97" spans="1:5" ht="12.75">
      <c r="A97" s="35" t="s">
        <v>56</v>
      </c>
      <c r="E97" s="40" t="s">
        <v>676</v>
      </c>
    </row>
    <row r="98" spans="1:5" ht="140.25">
      <c r="A98" t="s">
        <v>58</v>
      </c>
      <c r="E98" s="39" t="s">
        <v>677</v>
      </c>
    </row>
    <row r="99" spans="1:16" ht="12.75">
      <c r="A99" t="s">
        <v>49</v>
      </c>
      <c s="34" t="s">
        <v>147</v>
      </c>
      <c s="34" t="s">
        <v>678</v>
      </c>
      <c s="35" t="s">
        <v>5</v>
      </c>
      <c s="6" t="s">
        <v>679</v>
      </c>
      <c s="36" t="s">
        <v>88</v>
      </c>
      <c s="37">
        <v>168</v>
      </c>
      <c s="36">
        <v>0</v>
      </c>
      <c s="36">
        <f>ROUND(G99*H99,6)</f>
      </c>
      <c r="L99" s="38">
        <v>0</v>
      </c>
      <c s="32">
        <f>ROUND(ROUND(L99,2)*ROUND(G99,3),2)</f>
      </c>
      <c s="36" t="s">
        <v>609</v>
      </c>
      <c>
        <f>(M99*21)/100</f>
      </c>
      <c t="s">
        <v>27</v>
      </c>
    </row>
    <row r="100" spans="1:5" ht="12.75">
      <c r="A100" s="35" t="s">
        <v>55</v>
      </c>
      <c r="E100" s="39" t="s">
        <v>5</v>
      </c>
    </row>
    <row r="101" spans="1:5" ht="12.75">
      <c r="A101" s="35" t="s">
        <v>56</v>
      </c>
      <c r="E101" s="40" t="s">
        <v>680</v>
      </c>
    </row>
    <row r="102" spans="1:5" ht="140.25">
      <c r="A102" t="s">
        <v>58</v>
      </c>
      <c r="E102" s="39" t="s">
        <v>677</v>
      </c>
    </row>
    <row r="103" spans="1:16" ht="12.75">
      <c r="A103" t="s">
        <v>49</v>
      </c>
      <c s="34" t="s">
        <v>681</v>
      </c>
      <c s="34" t="s">
        <v>682</v>
      </c>
      <c s="35" t="s">
        <v>5</v>
      </c>
      <c s="6" t="s">
        <v>683</v>
      </c>
      <c s="36" t="s">
        <v>80</v>
      </c>
      <c s="37">
        <v>2448.464</v>
      </c>
      <c s="36">
        <v>0</v>
      </c>
      <c s="36">
        <f>ROUND(G103*H103,6)</f>
      </c>
      <c r="L103" s="38">
        <v>0</v>
      </c>
      <c s="32">
        <f>ROUND(ROUND(L103,2)*ROUND(G103,3),2)</f>
      </c>
      <c s="36" t="s">
        <v>609</v>
      </c>
      <c>
        <f>(M103*21)/100</f>
      </c>
      <c t="s">
        <v>27</v>
      </c>
    </row>
    <row r="104" spans="1:5" ht="12.75">
      <c r="A104" s="35" t="s">
        <v>55</v>
      </c>
      <c r="E104" s="39" t="s">
        <v>5</v>
      </c>
    </row>
    <row r="105" spans="1:5" ht="38.25">
      <c r="A105" s="35" t="s">
        <v>56</v>
      </c>
      <c r="E105" s="40" t="s">
        <v>684</v>
      </c>
    </row>
    <row r="106" spans="1:5" ht="229.5">
      <c r="A106" t="s">
        <v>58</v>
      </c>
      <c r="E106" s="39" t="s">
        <v>685</v>
      </c>
    </row>
    <row r="107" spans="1:16" ht="12.75">
      <c r="A107" t="s">
        <v>49</v>
      </c>
      <c s="34" t="s">
        <v>405</v>
      </c>
      <c s="34" t="s">
        <v>686</v>
      </c>
      <c s="35" t="s">
        <v>5</v>
      </c>
      <c s="6" t="s">
        <v>687</v>
      </c>
      <c s="36" t="s">
        <v>80</v>
      </c>
      <c s="37">
        <v>1175.367</v>
      </c>
      <c s="36">
        <v>0</v>
      </c>
      <c s="36">
        <f>ROUND(G107*H107,6)</f>
      </c>
      <c r="L107" s="38">
        <v>0</v>
      </c>
      <c s="32">
        <f>ROUND(ROUND(L107,2)*ROUND(G107,3),2)</f>
      </c>
      <c s="36" t="s">
        <v>609</v>
      </c>
      <c>
        <f>(M107*21)/100</f>
      </c>
      <c t="s">
        <v>27</v>
      </c>
    </row>
    <row r="108" spans="1:5" ht="12.75">
      <c r="A108" s="35" t="s">
        <v>55</v>
      </c>
      <c r="E108" s="39" t="s">
        <v>5</v>
      </c>
    </row>
    <row r="109" spans="1:5" ht="12.75">
      <c r="A109" s="35" t="s">
        <v>56</v>
      </c>
      <c r="E109" s="40" t="s">
        <v>688</v>
      </c>
    </row>
    <row r="110" spans="1:5" ht="229.5">
      <c r="A110" t="s">
        <v>58</v>
      </c>
      <c r="E110" s="39" t="s">
        <v>685</v>
      </c>
    </row>
    <row r="111" spans="1:13" ht="12.75">
      <c r="A111" t="s">
        <v>46</v>
      </c>
      <c r="C111" s="31" t="s">
        <v>689</v>
      </c>
      <c r="E111" s="33" t="s">
        <v>690</v>
      </c>
      <c r="J111" s="32">
        <f>0</f>
      </c>
      <c s="32">
        <f>0</f>
      </c>
      <c s="32">
        <f>0+L112+L116</f>
      </c>
      <c s="32">
        <f>0+M112+M116</f>
      </c>
    </row>
    <row r="112" spans="1:16" ht="12.75">
      <c r="A112" t="s">
        <v>49</v>
      </c>
      <c s="34" t="s">
        <v>414</v>
      </c>
      <c s="34" t="s">
        <v>691</v>
      </c>
      <c s="35" t="s">
        <v>5</v>
      </c>
      <c s="6" t="s">
        <v>692</v>
      </c>
      <c s="36" t="s">
        <v>88</v>
      </c>
      <c s="37">
        <v>43</v>
      </c>
      <c s="36">
        <v>0</v>
      </c>
      <c s="36">
        <f>ROUND(G112*H112,6)</f>
      </c>
      <c r="L112" s="38">
        <v>0</v>
      </c>
      <c s="32">
        <f>ROUND(ROUND(L112,2)*ROUND(G112,3),2)</f>
      </c>
      <c s="36" t="s">
        <v>609</v>
      </c>
      <c>
        <f>(M112*21)/100</f>
      </c>
      <c t="s">
        <v>27</v>
      </c>
    </row>
    <row r="113" spans="1:5" ht="12.75">
      <c r="A113" s="35" t="s">
        <v>55</v>
      </c>
      <c r="E113" s="39" t="s">
        <v>5</v>
      </c>
    </row>
    <row r="114" spans="1:5" ht="12.75">
      <c r="A114" s="35" t="s">
        <v>56</v>
      </c>
      <c r="E114" s="40" t="s">
        <v>693</v>
      </c>
    </row>
    <row r="115" spans="1:5" ht="63.75">
      <c r="A115" t="s">
        <v>58</v>
      </c>
      <c r="E115" s="39" t="s">
        <v>694</v>
      </c>
    </row>
    <row r="116" spans="1:16" ht="12.75">
      <c r="A116" t="s">
        <v>49</v>
      </c>
      <c s="34" t="s">
        <v>695</v>
      </c>
      <c s="34" t="s">
        <v>696</v>
      </c>
      <c s="35" t="s">
        <v>5</v>
      </c>
      <c s="6" t="s">
        <v>697</v>
      </c>
      <c s="36" t="s">
        <v>88</v>
      </c>
      <c s="37">
        <v>43</v>
      </c>
      <c s="36">
        <v>0</v>
      </c>
      <c s="36">
        <f>ROUND(G116*H116,6)</f>
      </c>
      <c r="L116" s="38">
        <v>0</v>
      </c>
      <c s="32">
        <f>ROUND(ROUND(L116,2)*ROUND(G116,3),2)</f>
      </c>
      <c s="36" t="s">
        <v>609</v>
      </c>
      <c>
        <f>(M116*21)/100</f>
      </c>
      <c t="s">
        <v>27</v>
      </c>
    </row>
    <row r="117" spans="1:5" ht="12.75">
      <c r="A117" s="35" t="s">
        <v>55</v>
      </c>
      <c r="E117" s="39" t="s">
        <v>5</v>
      </c>
    </row>
    <row r="118" spans="1:5" ht="12.75">
      <c r="A118" s="35" t="s">
        <v>56</v>
      </c>
      <c r="E118" s="40" t="s">
        <v>693</v>
      </c>
    </row>
    <row r="119" spans="1:5" ht="76.5">
      <c r="A119" t="s">
        <v>58</v>
      </c>
      <c r="E119" s="39" t="s">
        <v>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280</v>
      </c>
      <c s="41">
        <f>Rekapitulace!C20</f>
      </c>
      <c s="20" t="s">
        <v>0</v>
      </c>
      <c t="s">
        <v>23</v>
      </c>
      <c t="s">
        <v>27</v>
      </c>
    </row>
    <row r="4" spans="1:16" ht="32" customHeight="1">
      <c r="A4" s="24" t="s">
        <v>20</v>
      </c>
      <c s="25" t="s">
        <v>28</v>
      </c>
      <c s="27" t="s">
        <v>280</v>
      </c>
      <c r="E4" s="26" t="s">
        <v>281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701</v>
      </c>
      <c r="E8" s="30" t="s">
        <v>700</v>
      </c>
      <c r="J8" s="29">
        <f>0+J9+J42+J51+J72+J89+J110</f>
      </c>
      <c s="29">
        <f>0+K9+K42+K51+K72+K89+K110</f>
      </c>
      <c s="29">
        <f>0+L9+L42+L51+L72+L89+L110</f>
      </c>
      <c s="29">
        <f>0+M9+M42+M51+M72+M89+M110</f>
      </c>
    </row>
    <row r="9" spans="1:13" ht="12.75">
      <c r="A9" t="s">
        <v>46</v>
      </c>
      <c r="C9" s="31" t="s">
        <v>139</v>
      </c>
      <c r="E9" s="33" t="s">
        <v>337</v>
      </c>
      <c r="J9" s="32">
        <f>0</f>
      </c>
      <c s="32">
        <f>0</f>
      </c>
      <c s="32">
        <f>0+L10+L14+L18+L22+L26+L30+L34+L38</f>
      </c>
      <c s="32">
        <f>0+M10+M14+M18+M22+M26+M30+M34+M38</f>
      </c>
    </row>
    <row r="10" spans="1:16" ht="12.75">
      <c r="A10" t="s">
        <v>49</v>
      </c>
      <c s="34" t="s">
        <v>60</v>
      </c>
      <c s="34" t="s">
        <v>702</v>
      </c>
      <c s="35" t="s">
        <v>5</v>
      </c>
      <c s="6" t="s">
        <v>703</v>
      </c>
      <c s="36" t="s">
        <v>71</v>
      </c>
      <c s="37">
        <v>545.053</v>
      </c>
      <c s="36">
        <v>0</v>
      </c>
      <c s="36">
        <f>ROUND(G10*H10,6)</f>
      </c>
      <c r="L10" s="38">
        <v>0</v>
      </c>
      <c s="32">
        <f>ROUND(ROUND(L10,2)*ROUND(G10,3),2)</f>
      </c>
      <c s="36" t="s">
        <v>54</v>
      </c>
      <c>
        <f>(M10*21)/100</f>
      </c>
      <c t="s">
        <v>27</v>
      </c>
    </row>
    <row r="11" spans="1:5" ht="12.75">
      <c r="A11" s="35" t="s">
        <v>55</v>
      </c>
      <c r="E11" s="39" t="s">
        <v>5</v>
      </c>
    </row>
    <row r="12" spans="1:5" ht="12.75">
      <c r="A12" s="35" t="s">
        <v>56</v>
      </c>
      <c r="E12" s="40" t="s">
        <v>704</v>
      </c>
    </row>
    <row r="13" spans="1:5" ht="280.5">
      <c r="A13" t="s">
        <v>58</v>
      </c>
      <c r="E13" s="39" t="s">
        <v>705</v>
      </c>
    </row>
    <row r="14" spans="1:16" ht="12.75">
      <c r="A14" t="s">
        <v>49</v>
      </c>
      <c s="34" t="s">
        <v>706</v>
      </c>
      <c s="34" t="s">
        <v>338</v>
      </c>
      <c s="35" t="s">
        <v>5</v>
      </c>
      <c s="6" t="s">
        <v>339</v>
      </c>
      <c s="36" t="s">
        <v>71</v>
      </c>
      <c s="37">
        <v>2029.4</v>
      </c>
      <c s="36">
        <v>0</v>
      </c>
      <c s="36">
        <f>ROUND(G14*H14,6)</f>
      </c>
      <c r="L14" s="38">
        <v>0</v>
      </c>
      <c s="32">
        <f>ROUND(ROUND(L14,2)*ROUND(G14,3),2)</f>
      </c>
      <c s="36" t="s">
        <v>54</v>
      </c>
      <c>
        <f>(M14*21)/100</f>
      </c>
      <c t="s">
        <v>27</v>
      </c>
    </row>
    <row r="15" spans="1:5" ht="12.75">
      <c r="A15" s="35" t="s">
        <v>55</v>
      </c>
      <c r="E15" s="39" t="s">
        <v>5</v>
      </c>
    </row>
    <row r="16" spans="1:5" ht="12.75">
      <c r="A16" s="35" t="s">
        <v>56</v>
      </c>
      <c r="E16" s="40" t="s">
        <v>707</v>
      </c>
    </row>
    <row r="17" spans="1:5" ht="369.75">
      <c r="A17" t="s">
        <v>58</v>
      </c>
      <c r="E17" s="39" t="s">
        <v>341</v>
      </c>
    </row>
    <row r="18" spans="1:16" ht="12.75">
      <c r="A18" t="s">
        <v>49</v>
      </c>
      <c s="34" t="s">
        <v>708</v>
      </c>
      <c s="34" t="s">
        <v>709</v>
      </c>
      <c s="35" t="s">
        <v>5</v>
      </c>
      <c s="6" t="s">
        <v>710</v>
      </c>
      <c s="36" t="s">
        <v>71</v>
      </c>
      <c s="37">
        <v>750.6</v>
      </c>
      <c s="36">
        <v>0</v>
      </c>
      <c s="36">
        <f>ROUND(G18*H18,6)</f>
      </c>
      <c r="L18" s="38">
        <v>0</v>
      </c>
      <c s="32">
        <f>ROUND(ROUND(L18,2)*ROUND(G18,3),2)</f>
      </c>
      <c s="36" t="s">
        <v>54</v>
      </c>
      <c>
        <f>(M18*21)/100</f>
      </c>
      <c t="s">
        <v>27</v>
      </c>
    </row>
    <row r="19" spans="1:5" ht="12.75">
      <c r="A19" s="35" t="s">
        <v>55</v>
      </c>
      <c r="E19" s="39" t="s">
        <v>5</v>
      </c>
    </row>
    <row r="20" spans="1:5" ht="12.75">
      <c r="A20" s="35" t="s">
        <v>56</v>
      </c>
      <c r="E20" s="40" t="s">
        <v>711</v>
      </c>
    </row>
    <row r="21" spans="1:5" ht="369.75">
      <c r="A21" t="s">
        <v>58</v>
      </c>
      <c r="E21" s="39" t="s">
        <v>712</v>
      </c>
    </row>
    <row r="22" spans="1:16" ht="12.75">
      <c r="A22" t="s">
        <v>49</v>
      </c>
      <c s="34" t="s">
        <v>713</v>
      </c>
      <c s="34" t="s">
        <v>362</v>
      </c>
      <c s="35" t="s">
        <v>5</v>
      </c>
      <c s="6" t="s">
        <v>363</v>
      </c>
      <c s="36" t="s">
        <v>71</v>
      </c>
      <c s="37">
        <v>120.375</v>
      </c>
      <c s="36">
        <v>0</v>
      </c>
      <c s="36">
        <f>ROUND(G22*H22,6)</f>
      </c>
      <c r="L22" s="38">
        <v>0</v>
      </c>
      <c s="32">
        <f>ROUND(ROUND(L22,2)*ROUND(G22,3),2)</f>
      </c>
      <c s="36" t="s">
        <v>54</v>
      </c>
      <c>
        <f>(M22*21)/100</f>
      </c>
      <c t="s">
        <v>27</v>
      </c>
    </row>
    <row r="23" spans="1:5" ht="12.75">
      <c r="A23" s="35" t="s">
        <v>55</v>
      </c>
      <c r="E23" s="39" t="s">
        <v>5</v>
      </c>
    </row>
    <row r="24" spans="1:5" ht="12.75">
      <c r="A24" s="35" t="s">
        <v>56</v>
      </c>
      <c r="E24" s="40" t="s">
        <v>714</v>
      </c>
    </row>
    <row r="25" spans="1:5" ht="318.75">
      <c r="A25" t="s">
        <v>58</v>
      </c>
      <c r="E25" s="39" t="s">
        <v>365</v>
      </c>
    </row>
    <row r="26" spans="1:16" ht="12.75">
      <c r="A26" t="s">
        <v>49</v>
      </c>
      <c s="34" t="s">
        <v>715</v>
      </c>
      <c s="34" t="s">
        <v>716</v>
      </c>
      <c s="35" t="s">
        <v>5</v>
      </c>
      <c s="6" t="s">
        <v>717</v>
      </c>
      <c s="36" t="s">
        <v>71</v>
      </c>
      <c s="37">
        <v>57.45</v>
      </c>
      <c s="36">
        <v>0</v>
      </c>
      <c s="36">
        <f>ROUND(G26*H26,6)</f>
      </c>
      <c r="L26" s="38">
        <v>0</v>
      </c>
      <c s="32">
        <f>ROUND(ROUND(L26,2)*ROUND(G26,3),2)</f>
      </c>
      <c s="36" t="s">
        <v>54</v>
      </c>
      <c>
        <f>(M26*21)/100</f>
      </c>
      <c t="s">
        <v>27</v>
      </c>
    </row>
    <row r="27" spans="1:5" ht="12.75">
      <c r="A27" s="35" t="s">
        <v>55</v>
      </c>
      <c r="E27" s="39" t="s">
        <v>5</v>
      </c>
    </row>
    <row r="28" spans="1:5" ht="12.75">
      <c r="A28" s="35" t="s">
        <v>56</v>
      </c>
      <c r="E28" s="40" t="s">
        <v>718</v>
      </c>
    </row>
    <row r="29" spans="1:5" ht="318.75">
      <c r="A29" t="s">
        <v>58</v>
      </c>
      <c r="E29" s="39" t="s">
        <v>370</v>
      </c>
    </row>
    <row r="30" spans="1:16" ht="12.75">
      <c r="A30" t="s">
        <v>49</v>
      </c>
      <c s="34" t="s">
        <v>719</v>
      </c>
      <c s="34" t="s">
        <v>372</v>
      </c>
      <c s="35" t="s">
        <v>5</v>
      </c>
      <c s="6" t="s">
        <v>373</v>
      </c>
      <c s="36" t="s">
        <v>71</v>
      </c>
      <c s="37">
        <v>13.5</v>
      </c>
      <c s="36">
        <v>0</v>
      </c>
      <c s="36">
        <f>ROUND(G30*H30,6)</f>
      </c>
      <c r="L30" s="38">
        <v>0</v>
      </c>
      <c s="32">
        <f>ROUND(ROUND(L30,2)*ROUND(G30,3),2)</f>
      </c>
      <c s="36" t="s">
        <v>54</v>
      </c>
      <c>
        <f>(M30*21)/100</f>
      </c>
      <c t="s">
        <v>27</v>
      </c>
    </row>
    <row r="31" spans="1:5" ht="12.75">
      <c r="A31" s="35" t="s">
        <v>55</v>
      </c>
      <c r="E31" s="39" t="s">
        <v>5</v>
      </c>
    </row>
    <row r="32" spans="1:5" ht="12.75">
      <c r="A32" s="35" t="s">
        <v>56</v>
      </c>
      <c r="E32" s="40" t="s">
        <v>720</v>
      </c>
    </row>
    <row r="33" spans="1:5" ht="318.75">
      <c r="A33" t="s">
        <v>58</v>
      </c>
      <c r="E33" s="39" t="s">
        <v>365</v>
      </c>
    </row>
    <row r="34" spans="1:16" ht="12.75">
      <c r="A34" t="s">
        <v>49</v>
      </c>
      <c s="34" t="s">
        <v>721</v>
      </c>
      <c s="34" t="s">
        <v>376</v>
      </c>
      <c s="35" t="s">
        <v>5</v>
      </c>
      <c s="6" t="s">
        <v>377</v>
      </c>
      <c s="36" t="s">
        <v>71</v>
      </c>
      <c s="37">
        <v>4.5</v>
      </c>
      <c s="36">
        <v>0</v>
      </c>
      <c s="36">
        <f>ROUND(G34*H34,6)</f>
      </c>
      <c r="L34" s="38">
        <v>0</v>
      </c>
      <c s="32">
        <f>ROUND(ROUND(L34,2)*ROUND(G34,3),2)</f>
      </c>
      <c s="36" t="s">
        <v>54</v>
      </c>
      <c>
        <f>(M34*21)/100</f>
      </c>
      <c t="s">
        <v>27</v>
      </c>
    </row>
    <row r="35" spans="1:5" ht="12.75">
      <c r="A35" s="35" t="s">
        <v>55</v>
      </c>
      <c r="E35" s="39" t="s">
        <v>5</v>
      </c>
    </row>
    <row r="36" spans="1:5" ht="12.75">
      <c r="A36" s="35" t="s">
        <v>56</v>
      </c>
      <c r="E36" s="40" t="s">
        <v>722</v>
      </c>
    </row>
    <row r="37" spans="1:5" ht="318.75">
      <c r="A37" t="s">
        <v>58</v>
      </c>
      <c r="E37" s="39" t="s">
        <v>370</v>
      </c>
    </row>
    <row r="38" spans="1:16" ht="12.75">
      <c r="A38" t="s">
        <v>49</v>
      </c>
      <c s="34" t="s">
        <v>723</v>
      </c>
      <c s="34" t="s">
        <v>347</v>
      </c>
      <c s="35" t="s">
        <v>5</v>
      </c>
      <c s="6" t="s">
        <v>348</v>
      </c>
      <c s="36" t="s">
        <v>71</v>
      </c>
      <c s="37">
        <v>75.06</v>
      </c>
      <c s="36">
        <v>0</v>
      </c>
      <c s="36">
        <f>ROUND(G38*H38,6)</f>
      </c>
      <c r="L38" s="38">
        <v>0</v>
      </c>
      <c s="32">
        <f>ROUND(ROUND(L38,2)*ROUND(G38,3),2)</f>
      </c>
      <c s="36" t="s">
        <v>54</v>
      </c>
      <c>
        <f>(M38*21)/100</f>
      </c>
      <c t="s">
        <v>27</v>
      </c>
    </row>
    <row r="39" spans="1:5" ht="12.75">
      <c r="A39" s="35" t="s">
        <v>55</v>
      </c>
      <c r="E39" s="39" t="s">
        <v>5</v>
      </c>
    </row>
    <row r="40" spans="1:5" ht="12.75">
      <c r="A40" s="35" t="s">
        <v>56</v>
      </c>
      <c r="E40" s="40" t="s">
        <v>724</v>
      </c>
    </row>
    <row r="41" spans="1:5" ht="344.25">
      <c r="A41" t="s">
        <v>58</v>
      </c>
      <c r="E41" s="39" t="s">
        <v>350</v>
      </c>
    </row>
    <row r="42" spans="1:13" ht="12.75">
      <c r="A42" t="s">
        <v>46</v>
      </c>
      <c r="C42" s="31" t="s">
        <v>419</v>
      </c>
      <c r="E42" s="33" t="s">
        <v>420</v>
      </c>
      <c r="J42" s="32">
        <f>0</f>
      </c>
      <c s="32">
        <f>0</f>
      </c>
      <c s="32">
        <f>0+L43+L47</f>
      </c>
      <c s="32">
        <f>0+M43+M47</f>
      </c>
    </row>
    <row r="43" spans="1:16" ht="12.75">
      <c r="A43" t="s">
        <v>49</v>
      </c>
      <c s="34" t="s">
        <v>725</v>
      </c>
      <c s="34" t="s">
        <v>431</v>
      </c>
      <c s="35" t="s">
        <v>5</v>
      </c>
      <c s="6" t="s">
        <v>432</v>
      </c>
      <c s="36" t="s">
        <v>395</v>
      </c>
      <c s="37">
        <v>1588.2</v>
      </c>
      <c s="36">
        <v>0</v>
      </c>
      <c s="36">
        <f>ROUND(G43*H43,6)</f>
      </c>
      <c r="L43" s="38">
        <v>0</v>
      </c>
      <c s="32">
        <f>ROUND(ROUND(L43,2)*ROUND(G43,3),2)</f>
      </c>
      <c s="36" t="s">
        <v>54</v>
      </c>
      <c>
        <f>(M43*21)/100</f>
      </c>
      <c t="s">
        <v>27</v>
      </c>
    </row>
    <row r="44" spans="1:5" ht="12.75">
      <c r="A44" s="35" t="s">
        <v>55</v>
      </c>
      <c r="E44" s="39" t="s">
        <v>5</v>
      </c>
    </row>
    <row r="45" spans="1:5" ht="25.5">
      <c r="A45" s="35" t="s">
        <v>56</v>
      </c>
      <c r="E45" s="40" t="s">
        <v>726</v>
      </c>
    </row>
    <row r="46" spans="1:5" ht="25.5">
      <c r="A46" t="s">
        <v>58</v>
      </c>
      <c r="E46" s="39" t="s">
        <v>434</v>
      </c>
    </row>
    <row r="47" spans="1:16" ht="12.75">
      <c r="A47" t="s">
        <v>49</v>
      </c>
      <c s="34" t="s">
        <v>727</v>
      </c>
      <c s="34" t="s">
        <v>728</v>
      </c>
      <c s="35" t="s">
        <v>5</v>
      </c>
      <c s="6" t="s">
        <v>729</v>
      </c>
      <c s="36" t="s">
        <v>80</v>
      </c>
      <c s="37">
        <v>430</v>
      </c>
      <c s="36">
        <v>0</v>
      </c>
      <c s="36">
        <f>ROUND(G47*H47,6)</f>
      </c>
      <c r="L47" s="38">
        <v>0</v>
      </c>
      <c s="32">
        <f>ROUND(ROUND(L47,2)*ROUND(G47,3),2)</f>
      </c>
      <c s="36" t="s">
        <v>54</v>
      </c>
      <c>
        <f>(M47*21)/100</f>
      </c>
      <c t="s">
        <v>27</v>
      </c>
    </row>
    <row r="48" spans="1:5" ht="12.75">
      <c r="A48" s="35" t="s">
        <v>55</v>
      </c>
      <c r="E48" s="39" t="s">
        <v>5</v>
      </c>
    </row>
    <row r="49" spans="1:5" ht="25.5">
      <c r="A49" s="35" t="s">
        <v>56</v>
      </c>
      <c r="E49" s="40" t="s">
        <v>730</v>
      </c>
    </row>
    <row r="50" spans="1:5" ht="165.75">
      <c r="A50" t="s">
        <v>58</v>
      </c>
      <c r="E50" s="39" t="s">
        <v>731</v>
      </c>
    </row>
    <row r="51" spans="1:13" ht="12.75">
      <c r="A51" t="s">
        <v>46</v>
      </c>
      <c r="C51" s="31" t="s">
        <v>410</v>
      </c>
      <c r="E51" s="33" t="s">
        <v>467</v>
      </c>
      <c r="J51" s="32">
        <f>0</f>
      </c>
      <c s="32">
        <f>0</f>
      </c>
      <c s="32">
        <f>0+L52+L56+L60+L64+L68</f>
      </c>
      <c s="32">
        <f>0+M52+M56+M60+M64+M68</f>
      </c>
    </row>
    <row r="52" spans="1:16" ht="12.75">
      <c r="A52" t="s">
        <v>49</v>
      </c>
      <c s="34" t="s">
        <v>237</v>
      </c>
      <c s="34" t="s">
        <v>483</v>
      </c>
      <c s="35" t="s">
        <v>5</v>
      </c>
      <c s="6" t="s">
        <v>484</v>
      </c>
      <c s="36" t="s">
        <v>71</v>
      </c>
      <c s="37">
        <v>1.2</v>
      </c>
      <c s="36">
        <v>0</v>
      </c>
      <c s="36">
        <f>ROUND(G52*H52,6)</f>
      </c>
      <c r="L52" s="38">
        <v>0</v>
      </c>
      <c s="32">
        <f>ROUND(ROUND(L52,2)*ROUND(G52,3),2)</f>
      </c>
      <c s="36" t="s">
        <v>54</v>
      </c>
      <c>
        <f>(M52*21)/100</f>
      </c>
      <c t="s">
        <v>27</v>
      </c>
    </row>
    <row r="53" spans="1:5" ht="12.75">
      <c r="A53" s="35" t="s">
        <v>55</v>
      </c>
      <c r="E53" s="39" t="s">
        <v>5</v>
      </c>
    </row>
    <row r="54" spans="1:5" ht="12.75">
      <c r="A54" s="35" t="s">
        <v>56</v>
      </c>
      <c r="E54" s="40" t="s">
        <v>732</v>
      </c>
    </row>
    <row r="55" spans="1:5" ht="102">
      <c r="A55" t="s">
        <v>58</v>
      </c>
      <c r="E55" s="39" t="s">
        <v>486</v>
      </c>
    </row>
    <row r="56" spans="1:16" ht="12.75">
      <c r="A56" t="s">
        <v>49</v>
      </c>
      <c s="34" t="s">
        <v>241</v>
      </c>
      <c s="34" t="s">
        <v>491</v>
      </c>
      <c s="35" t="s">
        <v>5</v>
      </c>
      <c s="6" t="s">
        <v>492</v>
      </c>
      <c s="36" t="s">
        <v>71</v>
      </c>
      <c s="37">
        <v>0.92</v>
      </c>
      <c s="36">
        <v>0</v>
      </c>
      <c s="36">
        <f>ROUND(G56*H56,6)</f>
      </c>
      <c r="L56" s="38">
        <v>0</v>
      </c>
      <c s="32">
        <f>ROUND(ROUND(L56,2)*ROUND(G56,3),2)</f>
      </c>
      <c s="36" t="s">
        <v>54</v>
      </c>
      <c>
        <f>(M56*21)/100</f>
      </c>
      <c t="s">
        <v>27</v>
      </c>
    </row>
    <row r="57" spans="1:5" ht="12.75">
      <c r="A57" s="35" t="s">
        <v>55</v>
      </c>
      <c r="E57" s="39" t="s">
        <v>5</v>
      </c>
    </row>
    <row r="58" spans="1:5" ht="12.75">
      <c r="A58" s="35" t="s">
        <v>56</v>
      </c>
      <c r="E58" s="40" t="s">
        <v>733</v>
      </c>
    </row>
    <row r="59" spans="1:5" ht="409.5">
      <c r="A59" t="s">
        <v>58</v>
      </c>
      <c r="E59" s="39" t="s">
        <v>494</v>
      </c>
    </row>
    <row r="60" spans="1:16" ht="12.75">
      <c r="A60" t="s">
        <v>49</v>
      </c>
      <c s="34" t="s">
        <v>312</v>
      </c>
      <c s="34" t="s">
        <v>734</v>
      </c>
      <c s="35" t="s">
        <v>5</v>
      </c>
      <c s="6" t="s">
        <v>477</v>
      </c>
      <c s="36" t="s">
        <v>71</v>
      </c>
      <c s="37">
        <v>44.4</v>
      </c>
      <c s="36">
        <v>0</v>
      </c>
      <c s="36">
        <f>ROUND(G60*H60,6)</f>
      </c>
      <c r="L60" s="38">
        <v>0</v>
      </c>
      <c s="32">
        <f>ROUND(ROUND(L60,2)*ROUND(G60,3),2)</f>
      </c>
      <c s="36" t="s">
        <v>438</v>
      </c>
      <c>
        <f>(M60*21)/100</f>
      </c>
      <c t="s">
        <v>27</v>
      </c>
    </row>
    <row r="61" spans="1:5" ht="12.75">
      <c r="A61" s="35" t="s">
        <v>55</v>
      </c>
      <c r="E61" s="39" t="s">
        <v>5</v>
      </c>
    </row>
    <row r="62" spans="1:5" ht="12.75">
      <c r="A62" s="35" t="s">
        <v>56</v>
      </c>
      <c r="E62" s="40" t="s">
        <v>735</v>
      </c>
    </row>
    <row r="63" spans="1:5" ht="369.75">
      <c r="A63" t="s">
        <v>58</v>
      </c>
      <c r="E63" s="39" t="s">
        <v>471</v>
      </c>
    </row>
    <row r="64" spans="1:16" ht="12.75">
      <c r="A64" t="s">
        <v>49</v>
      </c>
      <c s="34" t="s">
        <v>318</v>
      </c>
      <c s="34" t="s">
        <v>736</v>
      </c>
      <c s="35" t="s">
        <v>5</v>
      </c>
      <c s="6" t="s">
        <v>737</v>
      </c>
      <c s="36" t="s">
        <v>395</v>
      </c>
      <c s="37">
        <v>444</v>
      </c>
      <c s="36">
        <v>0</v>
      </c>
      <c s="36">
        <f>ROUND(G64*H64,6)</f>
      </c>
      <c r="L64" s="38">
        <v>0</v>
      </c>
      <c s="32">
        <f>ROUND(ROUND(L64,2)*ROUND(G64,3),2)</f>
      </c>
      <c s="36" t="s">
        <v>438</v>
      </c>
      <c>
        <f>(M64*21)/100</f>
      </c>
      <c t="s">
        <v>27</v>
      </c>
    </row>
    <row r="65" spans="1:5" ht="12.75">
      <c r="A65" s="35" t="s">
        <v>55</v>
      </c>
      <c r="E65" s="39" t="s">
        <v>5</v>
      </c>
    </row>
    <row r="66" spans="1:5" ht="12.75">
      <c r="A66" s="35" t="s">
        <v>56</v>
      </c>
      <c r="E66" s="40" t="s">
        <v>738</v>
      </c>
    </row>
    <row r="67" spans="1:5" ht="89.25">
      <c r="A67" t="s">
        <v>58</v>
      </c>
      <c r="E67" s="39" t="s">
        <v>739</v>
      </c>
    </row>
    <row r="68" spans="1:16" ht="12.75">
      <c r="A68" t="s">
        <v>49</v>
      </c>
      <c s="34" t="s">
        <v>740</v>
      </c>
      <c s="34" t="s">
        <v>741</v>
      </c>
      <c s="35" t="s">
        <v>5</v>
      </c>
      <c s="6" t="s">
        <v>742</v>
      </c>
      <c s="36" t="s">
        <v>71</v>
      </c>
      <c s="37">
        <v>43.92</v>
      </c>
      <c s="36">
        <v>0</v>
      </c>
      <c s="36">
        <f>ROUND(G68*H68,6)</f>
      </c>
      <c r="L68" s="38">
        <v>0</v>
      </c>
      <c s="32">
        <f>ROUND(ROUND(L68,2)*ROUND(G68,3),2)</f>
      </c>
      <c s="36" t="s">
        <v>438</v>
      </c>
      <c>
        <f>(M68*21)/100</f>
      </c>
      <c t="s">
        <v>27</v>
      </c>
    </row>
    <row r="69" spans="1:5" ht="12.75">
      <c r="A69" s="35" t="s">
        <v>55</v>
      </c>
      <c r="E69" s="39" t="s">
        <v>5</v>
      </c>
    </row>
    <row r="70" spans="1:5" ht="25.5">
      <c r="A70" s="35" t="s">
        <v>56</v>
      </c>
      <c r="E70" s="40" t="s">
        <v>743</v>
      </c>
    </row>
    <row r="71" spans="1:5" ht="38.25">
      <c r="A71" t="s">
        <v>58</v>
      </c>
      <c r="E71" s="39" t="s">
        <v>744</v>
      </c>
    </row>
    <row r="72" spans="1:13" ht="12.75">
      <c r="A72" t="s">
        <v>46</v>
      </c>
      <c r="C72" s="31" t="s">
        <v>246</v>
      </c>
      <c r="E72" s="33" t="s">
        <v>501</v>
      </c>
      <c r="J72" s="32">
        <f>0</f>
      </c>
      <c s="32">
        <f>0</f>
      </c>
      <c s="32">
        <f>0+L73+L77+L81+L85</f>
      </c>
      <c s="32">
        <f>0+M73+M77+M81+M85</f>
      </c>
    </row>
    <row r="73" spans="1:16" ht="25.5">
      <c r="A73" t="s">
        <v>49</v>
      </c>
      <c s="34" t="s">
        <v>457</v>
      </c>
      <c s="34" t="s">
        <v>745</v>
      </c>
      <c s="35" t="s">
        <v>5</v>
      </c>
      <c s="6" t="s">
        <v>746</v>
      </c>
      <c s="36" t="s">
        <v>71</v>
      </c>
      <c s="37">
        <v>643.66</v>
      </c>
      <c s="36">
        <v>0</v>
      </c>
      <c s="36">
        <f>ROUND(G73*H73,6)</f>
      </c>
      <c r="L73" s="38">
        <v>0</v>
      </c>
      <c s="32">
        <f>ROUND(ROUND(L73,2)*ROUND(G73,3),2)</f>
      </c>
      <c s="36" t="s">
        <v>54</v>
      </c>
      <c>
        <f>(M73*21)/100</f>
      </c>
      <c t="s">
        <v>27</v>
      </c>
    </row>
    <row r="74" spans="1:5" ht="12.75">
      <c r="A74" s="35" t="s">
        <v>55</v>
      </c>
      <c r="E74" s="39" t="s">
        <v>5</v>
      </c>
    </row>
    <row r="75" spans="1:5" ht="12.75">
      <c r="A75" s="35" t="s">
        <v>56</v>
      </c>
      <c r="E75" s="40" t="s">
        <v>747</v>
      </c>
    </row>
    <row r="76" spans="1:5" ht="267.75">
      <c r="A76" t="s">
        <v>58</v>
      </c>
      <c r="E76" s="39" t="s">
        <v>510</v>
      </c>
    </row>
    <row r="77" spans="1:16" ht="25.5">
      <c r="A77" t="s">
        <v>49</v>
      </c>
      <c s="34" t="s">
        <v>748</v>
      </c>
      <c s="34" t="s">
        <v>517</v>
      </c>
      <c s="35" t="s">
        <v>5</v>
      </c>
      <c s="6" t="s">
        <v>518</v>
      </c>
      <c s="36" t="s">
        <v>71</v>
      </c>
      <c s="37">
        <v>10136.7</v>
      </c>
      <c s="36">
        <v>0</v>
      </c>
      <c s="36">
        <f>ROUND(G77*H77,6)</f>
      </c>
      <c r="L77" s="38">
        <v>0</v>
      </c>
      <c s="32">
        <f>ROUND(ROUND(L77,2)*ROUND(G77,3),2)</f>
      </c>
      <c s="36" t="s">
        <v>438</v>
      </c>
      <c>
        <f>(M77*21)/100</f>
      </c>
      <c t="s">
        <v>27</v>
      </c>
    </row>
    <row r="78" spans="1:5" ht="12.75">
      <c r="A78" s="35" t="s">
        <v>55</v>
      </c>
      <c r="E78" s="39" t="s">
        <v>5</v>
      </c>
    </row>
    <row r="79" spans="1:5" ht="12.75">
      <c r="A79" s="35" t="s">
        <v>56</v>
      </c>
      <c r="E79" s="40" t="s">
        <v>749</v>
      </c>
    </row>
    <row r="80" spans="1:5" ht="280.5">
      <c r="A80" t="s">
        <v>58</v>
      </c>
      <c r="E80" s="39" t="s">
        <v>520</v>
      </c>
    </row>
    <row r="81" spans="1:16" ht="25.5">
      <c r="A81" t="s">
        <v>49</v>
      </c>
      <c s="34" t="s">
        <v>750</v>
      </c>
      <c s="34" t="s">
        <v>502</v>
      </c>
      <c s="35" t="s">
        <v>5</v>
      </c>
      <c s="6" t="s">
        <v>503</v>
      </c>
      <c s="36" t="s">
        <v>71</v>
      </c>
      <c s="37">
        <v>3937.1</v>
      </c>
      <c s="36">
        <v>0</v>
      </c>
      <c s="36">
        <f>ROUND(G81*H81,6)</f>
      </c>
      <c r="L81" s="38">
        <v>0</v>
      </c>
      <c s="32">
        <f>ROUND(ROUND(L81,2)*ROUND(G81,3),2)</f>
      </c>
      <c s="36" t="s">
        <v>438</v>
      </c>
      <c>
        <f>(M81*21)/100</f>
      </c>
      <c t="s">
        <v>27</v>
      </c>
    </row>
    <row r="82" spans="1:5" ht="12.75">
      <c r="A82" s="35" t="s">
        <v>55</v>
      </c>
      <c r="E82" s="39" t="s">
        <v>5</v>
      </c>
    </row>
    <row r="83" spans="1:5" ht="12.75">
      <c r="A83" s="35" t="s">
        <v>56</v>
      </c>
      <c r="E83" s="40" t="s">
        <v>751</v>
      </c>
    </row>
    <row r="84" spans="1:5" ht="293.25">
      <c r="A84" t="s">
        <v>58</v>
      </c>
      <c r="E84" s="39" t="s">
        <v>505</v>
      </c>
    </row>
    <row r="85" spans="1:16" ht="25.5">
      <c r="A85" t="s">
        <v>49</v>
      </c>
      <c s="34" t="s">
        <v>752</v>
      </c>
      <c s="34" t="s">
        <v>753</v>
      </c>
      <c s="35" t="s">
        <v>5</v>
      </c>
      <c s="6" t="s">
        <v>508</v>
      </c>
      <c s="36" t="s">
        <v>71</v>
      </c>
      <c s="37">
        <v>2526.7</v>
      </c>
      <c s="36">
        <v>0</v>
      </c>
      <c s="36">
        <f>ROUND(G85*H85,6)</f>
      </c>
      <c r="L85" s="38">
        <v>0</v>
      </c>
      <c s="32">
        <f>ROUND(ROUND(L85,2)*ROUND(G85,3),2)</f>
      </c>
      <c s="36" t="s">
        <v>438</v>
      </c>
      <c>
        <f>(M85*21)/100</f>
      </c>
      <c t="s">
        <v>27</v>
      </c>
    </row>
    <row r="86" spans="1:5" ht="12.75">
      <c r="A86" s="35" t="s">
        <v>55</v>
      </c>
      <c r="E86" s="39" t="s">
        <v>5</v>
      </c>
    </row>
    <row r="87" spans="1:5" ht="12.75">
      <c r="A87" s="35" t="s">
        <v>56</v>
      </c>
      <c r="E87" s="40" t="s">
        <v>754</v>
      </c>
    </row>
    <row r="88" spans="1:5" ht="267.75">
      <c r="A88" t="s">
        <v>58</v>
      </c>
      <c r="E88" s="39" t="s">
        <v>510</v>
      </c>
    </row>
    <row r="89" spans="1:13" ht="12.75">
      <c r="A89" t="s">
        <v>46</v>
      </c>
      <c r="C89" s="31" t="s">
        <v>548</v>
      </c>
      <c r="E89" s="33" t="s">
        <v>549</v>
      </c>
      <c r="J89" s="32">
        <f>0</f>
      </c>
      <c s="32">
        <f>0</f>
      </c>
      <c s="32">
        <f>0+L90+L94+L98+L102+L106</f>
      </c>
      <c s="32">
        <f>0+M90+M94+M98+M102+M106</f>
      </c>
    </row>
    <row r="90" spans="1:16" ht="12.75">
      <c r="A90" t="s">
        <v>49</v>
      </c>
      <c s="34" t="s">
        <v>105</v>
      </c>
      <c s="34" t="s">
        <v>551</v>
      </c>
      <c s="35" t="s">
        <v>5</v>
      </c>
      <c s="6" t="s">
        <v>552</v>
      </c>
      <c s="36" t="s">
        <v>80</v>
      </c>
      <c s="37">
        <v>18.9</v>
      </c>
      <c s="36">
        <v>0</v>
      </c>
      <c s="36">
        <f>ROUND(G90*H90,6)</f>
      </c>
      <c r="L90" s="38">
        <v>0</v>
      </c>
      <c s="32">
        <f>ROUND(ROUND(L90,2)*ROUND(G90,3),2)</f>
      </c>
      <c s="36" t="s">
        <v>54</v>
      </c>
      <c>
        <f>(M90*21)/100</f>
      </c>
      <c t="s">
        <v>27</v>
      </c>
    </row>
    <row r="91" spans="1:5" ht="12.75">
      <c r="A91" s="35" t="s">
        <v>55</v>
      </c>
      <c r="E91" s="39" t="s">
        <v>5</v>
      </c>
    </row>
    <row r="92" spans="1:5" ht="12.75">
      <c r="A92" s="35" t="s">
        <v>56</v>
      </c>
      <c r="E92" s="40" t="s">
        <v>755</v>
      </c>
    </row>
    <row r="93" spans="1:5" ht="255">
      <c r="A93" t="s">
        <v>58</v>
      </c>
      <c r="E93" s="39" t="s">
        <v>554</v>
      </c>
    </row>
    <row r="94" spans="1:16" ht="12.75">
      <c r="A94" t="s">
        <v>49</v>
      </c>
      <c s="34" t="s">
        <v>172</v>
      </c>
      <c s="34" t="s">
        <v>756</v>
      </c>
      <c s="35" t="s">
        <v>5</v>
      </c>
      <c s="6" t="s">
        <v>757</v>
      </c>
      <c s="36" t="s">
        <v>88</v>
      </c>
      <c s="37">
        <v>3.666</v>
      </c>
      <c s="36">
        <v>0</v>
      </c>
      <c s="36">
        <f>ROUND(G94*H94,6)</f>
      </c>
      <c r="L94" s="38">
        <v>0</v>
      </c>
      <c s="32">
        <f>ROUND(ROUND(L94,2)*ROUND(G94,3),2)</f>
      </c>
      <c s="36" t="s">
        <v>54</v>
      </c>
      <c>
        <f>(M94*21)/100</f>
      </c>
      <c t="s">
        <v>27</v>
      </c>
    </row>
    <row r="95" spans="1:5" ht="12.75">
      <c r="A95" s="35" t="s">
        <v>55</v>
      </c>
      <c r="E95" s="39" t="s">
        <v>5</v>
      </c>
    </row>
    <row r="96" spans="1:5" ht="12.75">
      <c r="A96" s="35" t="s">
        <v>56</v>
      </c>
      <c r="E96" s="40" t="s">
        <v>758</v>
      </c>
    </row>
    <row r="97" spans="1:5" ht="242.25">
      <c r="A97" t="s">
        <v>58</v>
      </c>
      <c r="E97" s="39" t="s">
        <v>759</v>
      </c>
    </row>
    <row r="98" spans="1:16" ht="12.75">
      <c r="A98" t="s">
        <v>49</v>
      </c>
      <c s="34" t="s">
        <v>176</v>
      </c>
      <c s="34" t="s">
        <v>760</v>
      </c>
      <c s="35" t="s">
        <v>5</v>
      </c>
      <c s="6" t="s">
        <v>761</v>
      </c>
      <c s="36" t="s">
        <v>88</v>
      </c>
      <c s="37">
        <v>3.666</v>
      </c>
      <c s="36">
        <v>0</v>
      </c>
      <c s="36">
        <f>ROUND(G98*H98,6)</f>
      </c>
      <c r="L98" s="38">
        <v>0</v>
      </c>
      <c s="32">
        <f>ROUND(ROUND(L98,2)*ROUND(G98,3),2)</f>
      </c>
      <c s="36" t="s">
        <v>54</v>
      </c>
      <c>
        <f>(M98*21)/100</f>
      </c>
      <c t="s">
        <v>27</v>
      </c>
    </row>
    <row r="99" spans="1:5" ht="12.75">
      <c r="A99" s="35" t="s">
        <v>55</v>
      </c>
      <c r="E99" s="39" t="s">
        <v>5</v>
      </c>
    </row>
    <row r="100" spans="1:5" ht="12.75">
      <c r="A100" s="35" t="s">
        <v>56</v>
      </c>
      <c r="E100" s="40" t="s">
        <v>758</v>
      </c>
    </row>
    <row r="101" spans="1:5" ht="242.25">
      <c r="A101" t="s">
        <v>58</v>
      </c>
      <c r="E101" s="39" t="s">
        <v>759</v>
      </c>
    </row>
    <row r="102" spans="1:16" ht="12.75">
      <c r="A102" t="s">
        <v>49</v>
      </c>
      <c s="34" t="s">
        <v>180</v>
      </c>
      <c s="34" t="s">
        <v>762</v>
      </c>
      <c s="35" t="s">
        <v>5</v>
      </c>
      <c s="6" t="s">
        <v>763</v>
      </c>
      <c s="36" t="s">
        <v>88</v>
      </c>
      <c s="37">
        <v>3.666</v>
      </c>
      <c s="36">
        <v>0</v>
      </c>
      <c s="36">
        <f>ROUND(G102*H102,6)</f>
      </c>
      <c r="L102" s="38">
        <v>0</v>
      </c>
      <c s="32">
        <f>ROUND(ROUND(L102,2)*ROUND(G102,3),2)</f>
      </c>
      <c s="36" t="s">
        <v>54</v>
      </c>
      <c>
        <f>(M102*21)/100</f>
      </c>
      <c t="s">
        <v>27</v>
      </c>
    </row>
    <row r="103" spans="1:5" ht="12.75">
      <c r="A103" s="35" t="s">
        <v>55</v>
      </c>
      <c r="E103" s="39" t="s">
        <v>5</v>
      </c>
    </row>
    <row r="104" spans="1:5" ht="12.75">
      <c r="A104" s="35" t="s">
        <v>56</v>
      </c>
      <c r="E104" s="40" t="s">
        <v>758</v>
      </c>
    </row>
    <row r="105" spans="1:5" ht="242.25">
      <c r="A105" t="s">
        <v>58</v>
      </c>
      <c r="E105" s="39" t="s">
        <v>759</v>
      </c>
    </row>
    <row r="106" spans="1:16" ht="12.75">
      <c r="A106" t="s">
        <v>49</v>
      </c>
      <c s="34" t="s">
        <v>197</v>
      </c>
      <c s="34" t="s">
        <v>569</v>
      </c>
      <c s="35" t="s">
        <v>5</v>
      </c>
      <c s="6" t="s">
        <v>570</v>
      </c>
      <c s="36" t="s">
        <v>71</v>
      </c>
      <c s="37">
        <v>121.402</v>
      </c>
      <c s="36">
        <v>0</v>
      </c>
      <c s="36">
        <f>ROUND(G106*H106,6)</f>
      </c>
      <c r="L106" s="38">
        <v>0</v>
      </c>
      <c s="32">
        <f>ROUND(ROUND(L106,2)*ROUND(G106,3),2)</f>
      </c>
      <c s="36" t="s">
        <v>54</v>
      </c>
      <c>
        <f>(M106*21)/100</f>
      </c>
      <c t="s">
        <v>27</v>
      </c>
    </row>
    <row r="107" spans="1:5" ht="12.75">
      <c r="A107" s="35" t="s">
        <v>55</v>
      </c>
      <c r="E107" s="39" t="s">
        <v>5</v>
      </c>
    </row>
    <row r="108" spans="1:5" ht="12.75">
      <c r="A108" s="35" t="s">
        <v>56</v>
      </c>
      <c r="E108" s="40" t="s">
        <v>764</v>
      </c>
    </row>
    <row r="109" spans="1:5" ht="369.75">
      <c r="A109" t="s">
        <v>58</v>
      </c>
      <c r="E109" s="39" t="s">
        <v>471</v>
      </c>
    </row>
    <row r="110" spans="1:13" ht="12.75">
      <c r="A110" t="s">
        <v>46</v>
      </c>
      <c r="C110" s="31" t="s">
        <v>580</v>
      </c>
      <c r="E110" s="33" t="s">
        <v>581</v>
      </c>
      <c r="J110" s="32">
        <f>0</f>
      </c>
      <c s="32">
        <f>0</f>
      </c>
      <c s="32">
        <f>0+L111</f>
      </c>
      <c s="32">
        <f>0+M111</f>
      </c>
    </row>
    <row r="111" spans="1:16" ht="12.75">
      <c r="A111" t="s">
        <v>49</v>
      </c>
      <c s="34" t="s">
        <v>201</v>
      </c>
      <c s="34" t="s">
        <v>765</v>
      </c>
      <c s="35" t="s">
        <v>5</v>
      </c>
      <c s="6" t="s">
        <v>766</v>
      </c>
      <c s="36" t="s">
        <v>80</v>
      </c>
      <c s="37">
        <v>86</v>
      </c>
      <c s="36">
        <v>0</v>
      </c>
      <c s="36">
        <f>ROUND(G111*H111,6)</f>
      </c>
      <c r="L111" s="38">
        <v>0</v>
      </c>
      <c s="32">
        <f>ROUND(ROUND(L111,2)*ROUND(G111,3),2)</f>
      </c>
      <c s="36" t="s">
        <v>54</v>
      </c>
      <c>
        <f>(M111*21)/100</f>
      </c>
      <c t="s">
        <v>27</v>
      </c>
    </row>
    <row r="112" spans="1:5" ht="12.75">
      <c r="A112" s="35" t="s">
        <v>55</v>
      </c>
      <c r="E112" s="39" t="s">
        <v>5</v>
      </c>
    </row>
    <row r="113" spans="1:5" ht="12.75">
      <c r="A113" s="35" t="s">
        <v>56</v>
      </c>
      <c r="E113" s="40" t="s">
        <v>767</v>
      </c>
    </row>
    <row r="114" spans="1:5" ht="89.25">
      <c r="A114" t="s">
        <v>58</v>
      </c>
      <c r="E114" s="39" t="s">
        <v>596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280</v>
      </c>
      <c s="41">
        <f>Rekapitulace!C20</f>
      </c>
      <c s="20" t="s">
        <v>0</v>
      </c>
      <c t="s">
        <v>23</v>
      </c>
      <c t="s">
        <v>27</v>
      </c>
    </row>
    <row r="4" spans="1:16" ht="32" customHeight="1">
      <c r="A4" s="24" t="s">
        <v>20</v>
      </c>
      <c s="25" t="s">
        <v>28</v>
      </c>
      <c s="27" t="s">
        <v>280</v>
      </c>
      <c r="E4" s="26" t="s">
        <v>281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COUNTIFS(L8:L28,"=0",A8:A28,"P")+COUNTIFS(L8:L28,"",A8:A28,"P")+SUM(Q8:Q28)</f>
      </c>
    </row>
    <row r="8" spans="1:13" ht="12.75">
      <c r="A8" t="s">
        <v>44</v>
      </c>
      <c r="C8" s="28" t="s">
        <v>770</v>
      </c>
      <c r="E8" s="30" t="s">
        <v>769</v>
      </c>
      <c r="J8" s="29">
        <f>0+J9+J18+J23</f>
      </c>
      <c s="29">
        <f>0+K9+K18+K23</f>
      </c>
      <c s="29">
        <f>0+L9+L18+L23</f>
      </c>
      <c s="29">
        <f>0+M9+M18+M23</f>
      </c>
    </row>
    <row r="9" spans="1:13" ht="12.75">
      <c r="A9" t="s">
        <v>46</v>
      </c>
      <c r="C9" s="31" t="s">
        <v>77</v>
      </c>
      <c r="E9" s="33" t="s">
        <v>285</v>
      </c>
      <c r="J9" s="32">
        <f>0</f>
      </c>
      <c s="32">
        <f>0</f>
      </c>
      <c s="32">
        <f>0+L10+L14</f>
      </c>
      <c s="32">
        <f>0+M10+M14</f>
      </c>
    </row>
    <row r="10" spans="1:16" ht="12.75">
      <c r="A10" t="s">
        <v>49</v>
      </c>
      <c s="34" t="s">
        <v>50</v>
      </c>
      <c s="34" t="s">
        <v>287</v>
      </c>
      <c s="35" t="s">
        <v>5</v>
      </c>
      <c s="6" t="s">
        <v>288</v>
      </c>
      <c s="36" t="s">
        <v>71</v>
      </c>
      <c s="37">
        <v>5128.55</v>
      </c>
      <c s="36">
        <v>0</v>
      </c>
      <c s="36">
        <f>ROUND(G10*H10,6)</f>
      </c>
      <c r="L10" s="38">
        <v>0</v>
      </c>
      <c s="32">
        <f>ROUND(ROUND(L10,2)*ROUND(G10,3),2)</f>
      </c>
      <c s="36" t="s">
        <v>289</v>
      </c>
      <c>
        <f>(M10*0)/100</f>
      </c>
      <c t="s">
        <v>290</v>
      </c>
    </row>
    <row r="11" spans="1:5" ht="12.75">
      <c r="A11" s="35" t="s">
        <v>55</v>
      </c>
      <c r="E11" s="39" t="s">
        <v>5</v>
      </c>
    </row>
    <row r="12" spans="1:5" ht="12.75">
      <c r="A12" s="35" t="s">
        <v>56</v>
      </c>
      <c r="E12" s="40" t="s">
        <v>5</v>
      </c>
    </row>
    <row r="13" spans="1:5" ht="89.25">
      <c r="A13" t="s">
        <v>58</v>
      </c>
      <c r="E13" s="39" t="s">
        <v>291</v>
      </c>
    </row>
    <row r="14" spans="1:16" ht="25.5">
      <c r="A14" t="s">
        <v>49</v>
      </c>
      <c s="34" t="s">
        <v>366</v>
      </c>
      <c s="34" t="s">
        <v>293</v>
      </c>
      <c s="35" t="s">
        <v>5</v>
      </c>
      <c s="6" t="s">
        <v>294</v>
      </c>
      <c s="36" t="s">
        <v>80</v>
      </c>
      <c s="37">
        <v>17095.15</v>
      </c>
      <c s="36">
        <v>0</v>
      </c>
      <c s="36">
        <f>ROUND(G14*H14,6)</f>
      </c>
      <c r="L14" s="38">
        <v>0</v>
      </c>
      <c s="32">
        <f>ROUND(ROUND(L14,2)*ROUND(G14,3),2)</f>
      </c>
      <c s="36" t="s">
        <v>289</v>
      </c>
      <c>
        <f>(M14*0)/100</f>
      </c>
      <c t="s">
        <v>290</v>
      </c>
    </row>
    <row r="15" spans="1:5" ht="12.75">
      <c r="A15" s="35" t="s">
        <v>55</v>
      </c>
      <c r="E15" s="39" t="s">
        <v>5</v>
      </c>
    </row>
    <row r="16" spans="1:5" ht="12.75">
      <c r="A16" s="35" t="s">
        <v>56</v>
      </c>
      <c r="E16" s="40" t="s">
        <v>5</v>
      </c>
    </row>
    <row r="17" spans="1:5" ht="102">
      <c r="A17" t="s">
        <v>58</v>
      </c>
      <c r="E17" s="39" t="s">
        <v>295</v>
      </c>
    </row>
    <row r="18" spans="1:13" ht="12.75">
      <c r="A18" t="s">
        <v>46</v>
      </c>
      <c r="C18" s="31" t="s">
        <v>296</v>
      </c>
      <c r="E18" s="33" t="s">
        <v>297</v>
      </c>
      <c r="J18" s="32">
        <f>0</f>
      </c>
      <c s="32">
        <f>0</f>
      </c>
      <c s="32">
        <f>0+L19</f>
      </c>
      <c s="32">
        <f>0+M19</f>
      </c>
    </row>
    <row r="19" spans="1:16" ht="12.75">
      <c r="A19" t="s">
        <v>49</v>
      </c>
      <c s="34" t="s">
        <v>27</v>
      </c>
      <c s="34" t="s">
        <v>771</v>
      </c>
      <c s="35" t="s">
        <v>5</v>
      </c>
      <c s="6" t="s">
        <v>772</v>
      </c>
      <c s="36" t="s">
        <v>71</v>
      </c>
      <c s="37">
        <v>25</v>
      </c>
      <c s="36">
        <v>0</v>
      </c>
      <c s="36">
        <f>ROUND(G19*H19,6)</f>
      </c>
      <c r="L19" s="38">
        <v>0</v>
      </c>
      <c s="32">
        <f>ROUND(ROUND(L19,2)*ROUND(G19,3),2)</f>
      </c>
      <c s="36" t="s">
        <v>54</v>
      </c>
      <c>
        <f>(M19*21)/100</f>
      </c>
      <c t="s">
        <v>27</v>
      </c>
    </row>
    <row r="20" spans="1:5" ht="12.75">
      <c r="A20" s="35" t="s">
        <v>55</v>
      </c>
      <c r="E20" s="39" t="s">
        <v>5</v>
      </c>
    </row>
    <row r="21" spans="1:5" ht="12.75">
      <c r="A21" s="35" t="s">
        <v>56</v>
      </c>
      <c r="E21" s="40" t="s">
        <v>773</v>
      </c>
    </row>
    <row r="22" spans="1:5" ht="102">
      <c r="A22" t="s">
        <v>58</v>
      </c>
      <c r="E22" s="39" t="s">
        <v>774</v>
      </c>
    </row>
    <row r="23" spans="1:13" ht="12.75">
      <c r="A23" t="s">
        <v>46</v>
      </c>
      <c r="C23" s="31" t="s">
        <v>327</v>
      </c>
      <c r="E23" s="33" t="s">
        <v>328</v>
      </c>
      <c r="J23" s="32">
        <f>0</f>
      </c>
      <c s="32">
        <f>0</f>
      </c>
      <c s="32">
        <f>0+L24+L28</f>
      </c>
      <c s="32">
        <f>0+M24+M28</f>
      </c>
    </row>
    <row r="24" spans="1:16" ht="12.75">
      <c r="A24" t="s">
        <v>49</v>
      </c>
      <c s="34" t="s">
        <v>629</v>
      </c>
      <c s="34" t="s">
        <v>330</v>
      </c>
      <c s="35" t="s">
        <v>5</v>
      </c>
      <c s="6" t="s">
        <v>331</v>
      </c>
      <c s="36" t="s">
        <v>71</v>
      </c>
      <c s="37">
        <v>12.4</v>
      </c>
      <c s="36">
        <v>0</v>
      </c>
      <c s="36">
        <f>ROUND(G24*H24,6)</f>
      </c>
      <c r="L24" s="38">
        <v>0</v>
      </c>
      <c s="32">
        <f>ROUND(ROUND(L24,2)*ROUND(G24,3),2)</f>
      </c>
      <c s="36" t="s">
        <v>54</v>
      </c>
      <c>
        <f>(M24*21)/100</f>
      </c>
      <c t="s">
        <v>27</v>
      </c>
    </row>
    <row r="25" spans="1:5" ht="12.75">
      <c r="A25" s="35" t="s">
        <v>55</v>
      </c>
      <c r="E25" s="39" t="s">
        <v>5</v>
      </c>
    </row>
    <row r="26" spans="1:5" ht="12.75">
      <c r="A26" s="35" t="s">
        <v>56</v>
      </c>
      <c r="E26" s="40" t="s">
        <v>775</v>
      </c>
    </row>
    <row r="27" spans="1:5" ht="165.75">
      <c r="A27" t="s">
        <v>58</v>
      </c>
      <c r="E27" s="39" t="s">
        <v>333</v>
      </c>
    </row>
    <row r="28" spans="1:16" ht="12.75">
      <c r="A28" t="s">
        <v>49</v>
      </c>
      <c s="34" t="s">
        <v>361</v>
      </c>
      <c s="34" t="s">
        <v>776</v>
      </c>
      <c s="35" t="s">
        <v>5</v>
      </c>
      <c s="6" t="s">
        <v>777</v>
      </c>
      <c s="36" t="s">
        <v>395</v>
      </c>
      <c s="37">
        <v>54</v>
      </c>
      <c s="36">
        <v>0</v>
      </c>
      <c s="36">
        <f>ROUND(G28*H28,6)</f>
      </c>
      <c r="L28" s="38">
        <v>0</v>
      </c>
      <c s="32">
        <f>ROUND(ROUND(L28,2)*ROUND(G28,3),2)</f>
      </c>
      <c s="36" t="s">
        <v>54</v>
      </c>
      <c>
        <f>(M28*21)/100</f>
      </c>
      <c t="s">
        <v>27</v>
      </c>
    </row>
    <row r="29" spans="1:5" ht="12.75">
      <c r="A29" s="35" t="s">
        <v>55</v>
      </c>
      <c r="E29" s="39" t="s">
        <v>5</v>
      </c>
    </row>
    <row r="30" spans="1:5" ht="12.75">
      <c r="A30" s="35" t="s">
        <v>56</v>
      </c>
      <c r="E30" s="40" t="s">
        <v>778</v>
      </c>
    </row>
    <row r="31" spans="1:5" ht="153">
      <c r="A31" t="s">
        <v>58</v>
      </c>
      <c r="E31"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280</v>
      </c>
      <c s="41">
        <f>Rekapitulace!C20</f>
      </c>
      <c s="20" t="s">
        <v>0</v>
      </c>
      <c t="s">
        <v>23</v>
      </c>
      <c t="s">
        <v>27</v>
      </c>
    </row>
    <row r="4" spans="1:16" ht="32" customHeight="1">
      <c r="A4" s="24" t="s">
        <v>20</v>
      </c>
      <c s="25" t="s">
        <v>28</v>
      </c>
      <c s="27" t="s">
        <v>280</v>
      </c>
      <c r="E4" s="26" t="s">
        <v>281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COUNTIFS(L8:L185,"=0",A8:A185,"P")+COUNTIFS(L8:L185,"",A8:A185,"P")+SUM(Q8:Q185)</f>
      </c>
    </row>
    <row r="8" spans="1:13" ht="12.75">
      <c r="A8" t="s">
        <v>44</v>
      </c>
      <c r="C8" s="28" t="s">
        <v>782</v>
      </c>
      <c r="E8" s="30" t="s">
        <v>781</v>
      </c>
      <c r="J8" s="29">
        <f>0+J9+J66+J79+J84+J109+J150+J155+J180</f>
      </c>
      <c s="29">
        <f>0+K9+K66+K79+K84+K109+K150+K155+K180</f>
      </c>
      <c s="29">
        <f>0+L9+L66+L79+L84+L109+L150+L155+L180</f>
      </c>
      <c s="29">
        <f>0+M9+M66+M79+M84+M109+M150+M155+M180</f>
      </c>
    </row>
    <row r="9" spans="1:13" ht="12.75">
      <c r="A9" t="s">
        <v>46</v>
      </c>
      <c r="C9" s="31" t="s">
        <v>139</v>
      </c>
      <c r="E9" s="33" t="s">
        <v>337</v>
      </c>
      <c r="J9" s="32">
        <f>0</f>
      </c>
      <c s="32">
        <f>0</f>
      </c>
      <c s="32">
        <f>0+L10+L14+L18+L22+L26+L30+L34+L38+L42+L46+L50+L54+L58+L62</f>
      </c>
      <c s="32">
        <f>0+M10+M14+M18+M22+M26+M30+M34+M38+M42+M46+M50+M54+M58+M62</f>
      </c>
    </row>
    <row r="10" spans="1:16" ht="12.75">
      <c r="A10" t="s">
        <v>49</v>
      </c>
      <c s="34" t="s">
        <v>26</v>
      </c>
      <c s="34" t="s">
        <v>338</v>
      </c>
      <c s="35" t="s">
        <v>5</v>
      </c>
      <c s="6" t="s">
        <v>339</v>
      </c>
      <c s="36" t="s">
        <v>71</v>
      </c>
      <c s="37">
        <v>8307.92</v>
      </c>
      <c s="36">
        <v>0</v>
      </c>
      <c s="36">
        <f>ROUND(G10*H10,6)</f>
      </c>
      <c r="L10" s="38">
        <v>0</v>
      </c>
      <c s="32">
        <f>ROUND(ROUND(L10,2)*ROUND(G10,3),2)</f>
      </c>
      <c s="36" t="s">
        <v>54</v>
      </c>
      <c>
        <f>(M10*21)/100</f>
      </c>
      <c t="s">
        <v>27</v>
      </c>
    </row>
    <row r="11" spans="1:5" ht="12.75">
      <c r="A11" s="35" t="s">
        <v>55</v>
      </c>
      <c r="E11" s="39" t="s">
        <v>5</v>
      </c>
    </row>
    <row r="12" spans="1:5" ht="76.5">
      <c r="A12" s="35" t="s">
        <v>56</v>
      </c>
      <c r="E12" s="40" t="s">
        <v>783</v>
      </c>
    </row>
    <row r="13" spans="1:5" ht="369.75">
      <c r="A13" t="s">
        <v>58</v>
      </c>
      <c r="E13" s="39" t="s">
        <v>341</v>
      </c>
    </row>
    <row r="14" spans="1:16" ht="12.75">
      <c r="A14" t="s">
        <v>49</v>
      </c>
      <c s="34" t="s">
        <v>77</v>
      </c>
      <c s="34" t="s">
        <v>342</v>
      </c>
      <c s="35" t="s">
        <v>5</v>
      </c>
      <c s="6" t="s">
        <v>343</v>
      </c>
      <c s="36" t="s">
        <v>344</v>
      </c>
      <c s="37">
        <v>13317.68</v>
      </c>
      <c s="36">
        <v>0</v>
      </c>
      <c s="36">
        <f>ROUND(G14*H14,6)</f>
      </c>
      <c r="L14" s="38">
        <v>0</v>
      </c>
      <c s="32">
        <f>ROUND(ROUND(L14,2)*ROUND(G14,3),2)</f>
      </c>
      <c s="36" t="s">
        <v>54</v>
      </c>
      <c>
        <f>(M14*21)/100</f>
      </c>
      <c t="s">
        <v>27</v>
      </c>
    </row>
    <row r="15" spans="1:5" ht="12.75">
      <c r="A15" s="35" t="s">
        <v>55</v>
      </c>
      <c r="E15" s="39" t="s">
        <v>5</v>
      </c>
    </row>
    <row r="16" spans="1:5" ht="409.5">
      <c r="A16" s="35" t="s">
        <v>56</v>
      </c>
      <c r="E16" s="40" t="s">
        <v>784</v>
      </c>
    </row>
    <row r="17" spans="1:5" ht="25.5">
      <c r="A17" t="s">
        <v>58</v>
      </c>
      <c r="E17" s="39" t="s">
        <v>346</v>
      </c>
    </row>
    <row r="18" spans="1:16" ht="12.75">
      <c r="A18" t="s">
        <v>49</v>
      </c>
      <c s="34" t="s">
        <v>82</v>
      </c>
      <c s="34" t="s">
        <v>709</v>
      </c>
      <c s="35" t="s">
        <v>5</v>
      </c>
      <c s="6" t="s">
        <v>710</v>
      </c>
      <c s="36" t="s">
        <v>71</v>
      </c>
      <c s="37">
        <v>2339.78</v>
      </c>
      <c s="36">
        <v>0</v>
      </c>
      <c s="36">
        <f>ROUND(G18*H18,6)</f>
      </c>
      <c r="L18" s="38">
        <v>0</v>
      </c>
      <c s="32">
        <f>ROUND(ROUND(L18,2)*ROUND(G18,3),2)</f>
      </c>
      <c s="36" t="s">
        <v>54</v>
      </c>
      <c>
        <f>(M18*21)/100</f>
      </c>
      <c t="s">
        <v>27</v>
      </c>
    </row>
    <row r="19" spans="1:5" ht="12.75">
      <c r="A19" s="35" t="s">
        <v>55</v>
      </c>
      <c r="E19" s="39" t="s">
        <v>5</v>
      </c>
    </row>
    <row r="20" spans="1:5" ht="63.75">
      <c r="A20" s="35" t="s">
        <v>56</v>
      </c>
      <c r="E20" s="40" t="s">
        <v>785</v>
      </c>
    </row>
    <row r="21" spans="1:5" ht="369.75">
      <c r="A21" t="s">
        <v>58</v>
      </c>
      <c r="E21" s="39" t="s">
        <v>712</v>
      </c>
    </row>
    <row r="22" spans="1:16" ht="12.75">
      <c r="A22" t="s">
        <v>49</v>
      </c>
      <c s="34" t="s">
        <v>134</v>
      </c>
      <c s="34" t="s">
        <v>347</v>
      </c>
      <c s="35" t="s">
        <v>5</v>
      </c>
      <c s="6" t="s">
        <v>348</v>
      </c>
      <c s="36" t="s">
        <v>71</v>
      </c>
      <c s="37">
        <v>160.7</v>
      </c>
      <c s="36">
        <v>0</v>
      </c>
      <c s="36">
        <f>ROUND(G22*H22,6)</f>
      </c>
      <c r="L22" s="38">
        <v>0</v>
      </c>
      <c s="32">
        <f>ROUND(ROUND(L22,2)*ROUND(G22,3),2)</f>
      </c>
      <c s="36" t="s">
        <v>54</v>
      </c>
      <c>
        <f>(M22*21)/100</f>
      </c>
      <c t="s">
        <v>27</v>
      </c>
    </row>
    <row r="23" spans="1:5" ht="12.75">
      <c r="A23" s="35" t="s">
        <v>55</v>
      </c>
      <c r="E23" s="39" t="s">
        <v>5</v>
      </c>
    </row>
    <row r="24" spans="1:5" ht="12.75">
      <c r="A24" s="35" t="s">
        <v>56</v>
      </c>
      <c r="E24" s="40" t="s">
        <v>786</v>
      </c>
    </row>
    <row r="25" spans="1:5" ht="344.25">
      <c r="A25" t="s">
        <v>58</v>
      </c>
      <c r="E25" s="39" t="s">
        <v>350</v>
      </c>
    </row>
    <row r="26" spans="1:16" ht="12.75">
      <c r="A26" t="s">
        <v>49</v>
      </c>
      <c s="34" t="s">
        <v>100</v>
      </c>
      <c s="34" t="s">
        <v>351</v>
      </c>
      <c s="35" t="s">
        <v>5</v>
      </c>
      <c s="6" t="s">
        <v>352</v>
      </c>
      <c s="36" t="s">
        <v>344</v>
      </c>
      <c s="37">
        <v>4077.74</v>
      </c>
      <c s="36">
        <v>0</v>
      </c>
      <c s="36">
        <f>ROUND(G26*H26,6)</f>
      </c>
      <c r="L26" s="38">
        <v>0</v>
      </c>
      <c s="32">
        <f>ROUND(ROUND(L26,2)*ROUND(G26,3),2)</f>
      </c>
      <c s="36" t="s">
        <v>54</v>
      </c>
      <c>
        <f>(M26*21)/100</f>
      </c>
      <c t="s">
        <v>27</v>
      </c>
    </row>
    <row r="27" spans="1:5" ht="12.75">
      <c r="A27" s="35" t="s">
        <v>55</v>
      </c>
      <c r="E27" s="39" t="s">
        <v>5</v>
      </c>
    </row>
    <row r="28" spans="1:5" ht="409.5">
      <c r="A28" s="35" t="s">
        <v>56</v>
      </c>
      <c r="E28" s="40" t="s">
        <v>787</v>
      </c>
    </row>
    <row r="29" spans="1:5" ht="25.5">
      <c r="A29" t="s">
        <v>58</v>
      </c>
      <c r="E29" s="39" t="s">
        <v>346</v>
      </c>
    </row>
    <row r="30" spans="1:16" ht="12.75">
      <c r="A30" t="s">
        <v>49</v>
      </c>
      <c s="34" t="s">
        <v>139</v>
      </c>
      <c s="34" t="s">
        <v>788</v>
      </c>
      <c s="35" t="s">
        <v>5</v>
      </c>
      <c s="6" t="s">
        <v>789</v>
      </c>
      <c s="36" t="s">
        <v>71</v>
      </c>
      <c s="37">
        <v>97.4</v>
      </c>
      <c s="36">
        <v>0</v>
      </c>
      <c s="36">
        <f>ROUND(G30*H30,6)</f>
      </c>
      <c r="L30" s="38">
        <v>0</v>
      </c>
      <c s="32">
        <f>ROUND(ROUND(L30,2)*ROUND(G30,3),2)</f>
      </c>
      <c s="36" t="s">
        <v>54</v>
      </c>
      <c>
        <f>(M30*21)/100</f>
      </c>
      <c t="s">
        <v>27</v>
      </c>
    </row>
    <row r="31" spans="1:5" ht="12.75">
      <c r="A31" s="35" t="s">
        <v>55</v>
      </c>
      <c r="E31" s="39" t="s">
        <v>5</v>
      </c>
    </row>
    <row r="32" spans="1:5" ht="12.75">
      <c r="A32" s="35" t="s">
        <v>56</v>
      </c>
      <c r="E32" s="40" t="s">
        <v>790</v>
      </c>
    </row>
    <row r="33" spans="1:5" ht="369.75">
      <c r="A33" t="s">
        <v>58</v>
      </c>
      <c r="E33" s="39" t="s">
        <v>712</v>
      </c>
    </row>
    <row r="34" spans="1:16" ht="12.75">
      <c r="A34" t="s">
        <v>49</v>
      </c>
      <c s="34" t="s">
        <v>357</v>
      </c>
      <c s="34" t="s">
        <v>354</v>
      </c>
      <c s="35" t="s">
        <v>5</v>
      </c>
      <c s="6" t="s">
        <v>355</v>
      </c>
      <c s="36" t="s">
        <v>71</v>
      </c>
      <c s="37">
        <v>9.7</v>
      </c>
      <c s="36">
        <v>0</v>
      </c>
      <c s="36">
        <f>ROUND(G34*H34,6)</f>
      </c>
      <c r="L34" s="38">
        <v>0</v>
      </c>
      <c s="32">
        <f>ROUND(ROUND(L34,2)*ROUND(G34,3),2)</f>
      </c>
      <c s="36" t="s">
        <v>54</v>
      </c>
      <c>
        <f>(M34*21)/100</f>
      </c>
      <c t="s">
        <v>27</v>
      </c>
    </row>
    <row r="35" spans="1:5" ht="12.75">
      <c r="A35" s="35" t="s">
        <v>55</v>
      </c>
      <c r="E35" s="39" t="s">
        <v>5</v>
      </c>
    </row>
    <row r="36" spans="1:5" ht="12.75">
      <c r="A36" s="35" t="s">
        <v>56</v>
      </c>
      <c r="E36" s="40" t="s">
        <v>791</v>
      </c>
    </row>
    <row r="37" spans="1:5" ht="344.25">
      <c r="A37" t="s">
        <v>58</v>
      </c>
      <c r="E37" s="39" t="s">
        <v>350</v>
      </c>
    </row>
    <row r="38" spans="1:16" ht="12.75">
      <c r="A38" t="s">
        <v>49</v>
      </c>
      <c s="34" t="s">
        <v>302</v>
      </c>
      <c s="34" t="s">
        <v>358</v>
      </c>
      <c s="35" t="s">
        <v>5</v>
      </c>
      <c s="6" t="s">
        <v>359</v>
      </c>
      <c s="36" t="s">
        <v>344</v>
      </c>
      <c s="37">
        <v>55.46</v>
      </c>
      <c s="36">
        <v>0</v>
      </c>
      <c s="36">
        <f>ROUND(G38*H38,6)</f>
      </c>
      <c r="L38" s="38">
        <v>0</v>
      </c>
      <c s="32">
        <f>ROUND(ROUND(L38,2)*ROUND(G38,3),2)</f>
      </c>
      <c s="36" t="s">
        <v>54</v>
      </c>
      <c>
        <f>(M38*21)/100</f>
      </c>
      <c t="s">
        <v>27</v>
      </c>
    </row>
    <row r="39" spans="1:5" ht="12.75">
      <c r="A39" s="35" t="s">
        <v>55</v>
      </c>
      <c r="E39" s="39" t="s">
        <v>5</v>
      </c>
    </row>
    <row r="40" spans="1:5" ht="293.25">
      <c r="A40" s="35" t="s">
        <v>56</v>
      </c>
      <c r="E40" s="40" t="s">
        <v>792</v>
      </c>
    </row>
    <row r="41" spans="1:5" ht="25.5">
      <c r="A41" t="s">
        <v>58</v>
      </c>
      <c r="E41" s="39" t="s">
        <v>346</v>
      </c>
    </row>
    <row r="42" spans="1:16" ht="12.75">
      <c r="A42" t="s">
        <v>49</v>
      </c>
      <c s="34" t="s">
        <v>629</v>
      </c>
      <c s="34" t="s">
        <v>362</v>
      </c>
      <c s="35" t="s">
        <v>5</v>
      </c>
      <c s="6" t="s">
        <v>363</v>
      </c>
      <c s="36" t="s">
        <v>71</v>
      </c>
      <c s="37">
        <v>8.4</v>
      </c>
      <c s="36">
        <v>0</v>
      </c>
      <c s="36">
        <f>ROUND(G42*H42,6)</f>
      </c>
      <c r="L42" s="38">
        <v>0</v>
      </c>
      <c s="32">
        <f>ROUND(ROUND(L42,2)*ROUND(G42,3),2)</f>
      </c>
      <c s="36" t="s">
        <v>54</v>
      </c>
      <c>
        <f>(M42*21)/100</f>
      </c>
      <c t="s">
        <v>27</v>
      </c>
    </row>
    <row r="43" spans="1:5" ht="12.75">
      <c r="A43" s="35" t="s">
        <v>55</v>
      </c>
      <c r="E43" s="39" t="s">
        <v>5</v>
      </c>
    </row>
    <row r="44" spans="1:5" ht="38.25">
      <c r="A44" s="35" t="s">
        <v>56</v>
      </c>
      <c r="E44" s="40" t="s">
        <v>793</v>
      </c>
    </row>
    <row r="45" spans="1:5" ht="318.75">
      <c r="A45" t="s">
        <v>58</v>
      </c>
      <c r="E45" s="39" t="s">
        <v>365</v>
      </c>
    </row>
    <row r="46" spans="1:16" ht="12.75">
      <c r="A46" t="s">
        <v>49</v>
      </c>
      <c s="34" t="s">
        <v>361</v>
      </c>
      <c s="34" t="s">
        <v>716</v>
      </c>
      <c s="35" t="s">
        <v>5</v>
      </c>
      <c s="6" t="s">
        <v>717</v>
      </c>
      <c s="36" t="s">
        <v>71</v>
      </c>
      <c s="37">
        <v>28.7</v>
      </c>
      <c s="36">
        <v>0</v>
      </c>
      <c s="36">
        <f>ROUND(G46*H46,6)</f>
      </c>
      <c r="L46" s="38">
        <v>0</v>
      </c>
      <c s="32">
        <f>ROUND(ROUND(L46,2)*ROUND(G46,3),2)</f>
      </c>
      <c s="36" t="s">
        <v>54</v>
      </c>
      <c>
        <f>(M46*21)/100</f>
      </c>
      <c t="s">
        <v>27</v>
      </c>
    </row>
    <row r="47" spans="1:5" ht="12.75">
      <c r="A47" s="35" t="s">
        <v>55</v>
      </c>
      <c r="E47" s="39" t="s">
        <v>5</v>
      </c>
    </row>
    <row r="48" spans="1:5" ht="12.75">
      <c r="A48" s="35" t="s">
        <v>56</v>
      </c>
      <c r="E48" s="40" t="s">
        <v>794</v>
      </c>
    </row>
    <row r="49" spans="1:5" ht="318.75">
      <c r="A49" t="s">
        <v>58</v>
      </c>
      <c r="E49" s="39" t="s">
        <v>370</v>
      </c>
    </row>
    <row r="50" spans="1:16" ht="12.75">
      <c r="A50" t="s">
        <v>49</v>
      </c>
      <c s="34" t="s">
        <v>50</v>
      </c>
      <c s="34" t="s">
        <v>372</v>
      </c>
      <c s="35" t="s">
        <v>5</v>
      </c>
      <c s="6" t="s">
        <v>373</v>
      </c>
      <c s="36" t="s">
        <v>71</v>
      </c>
      <c s="37">
        <v>7.3</v>
      </c>
      <c s="36">
        <v>0</v>
      </c>
      <c s="36">
        <f>ROUND(G50*H50,6)</f>
      </c>
      <c r="L50" s="38">
        <v>0</v>
      </c>
      <c s="32">
        <f>ROUND(ROUND(L50,2)*ROUND(G50,3),2)</f>
      </c>
      <c s="36" t="s">
        <v>54</v>
      </c>
      <c>
        <f>(M50*21)/100</f>
      </c>
      <c t="s">
        <v>27</v>
      </c>
    </row>
    <row r="51" spans="1:5" ht="12.75">
      <c r="A51" s="35" t="s">
        <v>55</v>
      </c>
      <c r="E51" s="39" t="s">
        <v>5</v>
      </c>
    </row>
    <row r="52" spans="1:5" ht="63.75">
      <c r="A52" s="35" t="s">
        <v>56</v>
      </c>
      <c r="E52" s="40" t="s">
        <v>795</v>
      </c>
    </row>
    <row r="53" spans="1:5" ht="318.75">
      <c r="A53" t="s">
        <v>58</v>
      </c>
      <c r="E53" s="39" t="s">
        <v>365</v>
      </c>
    </row>
    <row r="54" spans="1:16" ht="12.75">
      <c r="A54" t="s">
        <v>49</v>
      </c>
      <c s="34" t="s">
        <v>366</v>
      </c>
      <c s="34" t="s">
        <v>376</v>
      </c>
      <c s="35" t="s">
        <v>5</v>
      </c>
      <c s="6" t="s">
        <v>377</v>
      </c>
      <c s="36" t="s">
        <v>71</v>
      </c>
      <c s="37">
        <v>19.4</v>
      </c>
      <c s="36">
        <v>0</v>
      </c>
      <c s="36">
        <f>ROUND(G54*H54,6)</f>
      </c>
      <c r="L54" s="38">
        <v>0</v>
      </c>
      <c s="32">
        <f>ROUND(ROUND(L54,2)*ROUND(G54,3),2)</f>
      </c>
      <c s="36" t="s">
        <v>54</v>
      </c>
      <c>
        <f>(M54*21)/100</f>
      </c>
      <c t="s">
        <v>27</v>
      </c>
    </row>
    <row r="55" spans="1:5" ht="12.75">
      <c r="A55" s="35" t="s">
        <v>55</v>
      </c>
      <c r="E55" s="39" t="s">
        <v>5</v>
      </c>
    </row>
    <row r="56" spans="1:5" ht="12.75">
      <c r="A56" s="35" t="s">
        <v>56</v>
      </c>
      <c r="E56" s="40" t="s">
        <v>796</v>
      </c>
    </row>
    <row r="57" spans="1:5" ht="318.75">
      <c r="A57" t="s">
        <v>58</v>
      </c>
      <c r="E57" s="39" t="s">
        <v>370</v>
      </c>
    </row>
    <row r="58" spans="1:16" ht="12.75">
      <c r="A58" t="s">
        <v>49</v>
      </c>
      <c s="34" t="s">
        <v>797</v>
      </c>
      <c s="34" t="s">
        <v>388</v>
      </c>
      <c s="35" t="s">
        <v>5</v>
      </c>
      <c s="6" t="s">
        <v>389</v>
      </c>
      <c s="36" t="s">
        <v>71</v>
      </c>
      <c s="37">
        <v>84.8</v>
      </c>
      <c s="36">
        <v>0</v>
      </c>
      <c s="36">
        <f>ROUND(G58*H58,6)</f>
      </c>
      <c r="L58" s="38">
        <v>0</v>
      </c>
      <c s="32">
        <f>ROUND(ROUND(L58,2)*ROUND(G58,3),2)</f>
      </c>
      <c s="36" t="s">
        <v>54</v>
      </c>
      <c>
        <f>(M58*21)/100</f>
      </c>
      <c t="s">
        <v>27</v>
      </c>
    </row>
    <row r="59" spans="1:5" ht="12.75">
      <c r="A59" s="35" t="s">
        <v>55</v>
      </c>
      <c r="E59" s="39" t="s">
        <v>5</v>
      </c>
    </row>
    <row r="60" spans="1:5" ht="76.5">
      <c r="A60" s="35" t="s">
        <v>56</v>
      </c>
      <c r="E60" s="40" t="s">
        <v>798</v>
      </c>
    </row>
    <row r="61" spans="1:5" ht="229.5">
      <c r="A61" t="s">
        <v>58</v>
      </c>
      <c r="E61" s="39" t="s">
        <v>391</v>
      </c>
    </row>
    <row r="62" spans="1:16" ht="12.75">
      <c r="A62" t="s">
        <v>49</v>
      </c>
      <c s="34" t="s">
        <v>307</v>
      </c>
      <c s="34" t="s">
        <v>393</v>
      </c>
      <c s="35" t="s">
        <v>5</v>
      </c>
      <c s="6" t="s">
        <v>394</v>
      </c>
      <c s="36" t="s">
        <v>395</v>
      </c>
      <c s="37">
        <v>4804.3</v>
      </c>
      <c s="36">
        <v>0</v>
      </c>
      <c s="36">
        <f>ROUND(G62*H62,6)</f>
      </c>
      <c r="L62" s="38">
        <v>0</v>
      </c>
      <c s="32">
        <f>ROUND(ROUND(L62,2)*ROUND(G62,3),2)</f>
      </c>
      <c s="36" t="s">
        <v>54</v>
      </c>
      <c>
        <f>(M62*21)/100</f>
      </c>
      <c t="s">
        <v>27</v>
      </c>
    </row>
    <row r="63" spans="1:5" ht="12.75">
      <c r="A63" s="35" t="s">
        <v>55</v>
      </c>
      <c r="E63" s="39" t="s">
        <v>5</v>
      </c>
    </row>
    <row r="64" spans="1:5" ht="12.75">
      <c r="A64" s="35" t="s">
        <v>56</v>
      </c>
      <c r="E64" s="40" t="s">
        <v>799</v>
      </c>
    </row>
    <row r="65" spans="1:5" ht="25.5">
      <c r="A65" t="s">
        <v>58</v>
      </c>
      <c r="E65" s="39" t="s">
        <v>397</v>
      </c>
    </row>
    <row r="66" spans="1:13" ht="12.75">
      <c r="A66" t="s">
        <v>46</v>
      </c>
      <c r="C66" s="31" t="s">
        <v>419</v>
      </c>
      <c r="E66" s="33" t="s">
        <v>420</v>
      </c>
      <c r="J66" s="32">
        <f>0</f>
      </c>
      <c s="32">
        <f>0</f>
      </c>
      <c s="32">
        <f>0+L67+L71+L75</f>
      </c>
      <c s="32">
        <f>0+M67+M71+M75</f>
      </c>
    </row>
    <row r="67" spans="1:16" ht="12.75">
      <c r="A67" t="s">
        <v>49</v>
      </c>
      <c s="34" t="s">
        <v>405</v>
      </c>
      <c s="34" t="s">
        <v>431</v>
      </c>
      <c s="35" t="s">
        <v>5</v>
      </c>
      <c s="6" t="s">
        <v>432</v>
      </c>
      <c s="36" t="s">
        <v>395</v>
      </c>
      <c s="37">
        <v>7829.3</v>
      </c>
      <c s="36">
        <v>0</v>
      </c>
      <c s="36">
        <f>ROUND(G67*H67,6)</f>
      </c>
      <c r="L67" s="38">
        <v>0</v>
      </c>
      <c s="32">
        <f>ROUND(ROUND(L67,2)*ROUND(G67,3),2)</f>
      </c>
      <c s="36" t="s">
        <v>54</v>
      </c>
      <c>
        <f>(M67*21)/100</f>
      </c>
      <c t="s">
        <v>27</v>
      </c>
    </row>
    <row r="68" spans="1:5" ht="12.75">
      <c r="A68" s="35" t="s">
        <v>55</v>
      </c>
      <c r="E68" s="39" t="s">
        <v>5</v>
      </c>
    </row>
    <row r="69" spans="1:5" ht="114.75">
      <c r="A69" s="35" t="s">
        <v>56</v>
      </c>
      <c r="E69" s="40" t="s">
        <v>800</v>
      </c>
    </row>
    <row r="70" spans="1:5" ht="25.5">
      <c r="A70" t="s">
        <v>58</v>
      </c>
      <c r="E70" s="39" t="s">
        <v>434</v>
      </c>
    </row>
    <row r="71" spans="1:16" ht="12.75">
      <c r="A71" t="s">
        <v>49</v>
      </c>
      <c s="34" t="s">
        <v>410</v>
      </c>
      <c s="34" t="s">
        <v>801</v>
      </c>
      <c s="35" t="s">
        <v>5</v>
      </c>
      <c s="6" t="s">
        <v>802</v>
      </c>
      <c s="36" t="s">
        <v>80</v>
      </c>
      <c s="37">
        <v>109.55</v>
      </c>
      <c s="36">
        <v>0</v>
      </c>
      <c s="36">
        <f>ROUND(G71*H71,6)</f>
      </c>
      <c r="L71" s="38">
        <v>0</v>
      </c>
      <c s="32">
        <f>ROUND(ROUND(L71,2)*ROUND(G71,3),2)</f>
      </c>
      <c s="36" t="s">
        <v>54</v>
      </c>
      <c>
        <f>(M71*21)/100</f>
      </c>
      <c t="s">
        <v>27</v>
      </c>
    </row>
    <row r="72" spans="1:5" ht="12.75">
      <c r="A72" s="35" t="s">
        <v>55</v>
      </c>
      <c r="E72" s="39" t="s">
        <v>5</v>
      </c>
    </row>
    <row r="73" spans="1:5" ht="89.25">
      <c r="A73" s="35" t="s">
        <v>56</v>
      </c>
      <c r="E73" s="40" t="s">
        <v>803</v>
      </c>
    </row>
    <row r="74" spans="1:5" ht="178.5">
      <c r="A74" t="s">
        <v>58</v>
      </c>
      <c r="E74" s="39" t="s">
        <v>424</v>
      </c>
    </row>
    <row r="75" spans="1:16" ht="12.75">
      <c r="A75" t="s">
        <v>49</v>
      </c>
      <c s="34" t="s">
        <v>414</v>
      </c>
      <c s="34" t="s">
        <v>804</v>
      </c>
      <c s="35" t="s">
        <v>5</v>
      </c>
      <c s="6" t="s">
        <v>805</v>
      </c>
      <c s="36" t="s">
        <v>80</v>
      </c>
      <c s="37">
        <v>2630.55</v>
      </c>
      <c s="36">
        <v>0</v>
      </c>
      <c s="36">
        <f>ROUND(G75*H75,6)</f>
      </c>
      <c r="L75" s="38">
        <v>0</v>
      </c>
      <c s="32">
        <f>ROUND(ROUND(L75,2)*ROUND(G75,3),2)</f>
      </c>
      <c s="36" t="s">
        <v>54</v>
      </c>
      <c>
        <f>(M75*21)/100</f>
      </c>
      <c t="s">
        <v>27</v>
      </c>
    </row>
    <row r="76" spans="1:5" ht="12.75">
      <c r="A76" s="35" t="s">
        <v>55</v>
      </c>
      <c r="E76" s="39" t="s">
        <v>5</v>
      </c>
    </row>
    <row r="77" spans="1:5" ht="76.5">
      <c r="A77" s="35" t="s">
        <v>56</v>
      </c>
      <c r="E77" s="40" t="s">
        <v>806</v>
      </c>
    </row>
    <row r="78" spans="1:5" ht="178.5">
      <c r="A78" t="s">
        <v>58</v>
      </c>
      <c r="E78" s="39" t="s">
        <v>424</v>
      </c>
    </row>
    <row r="79" spans="1:13" ht="12.75">
      <c r="A79" t="s">
        <v>46</v>
      </c>
      <c r="C79" s="31" t="s">
        <v>807</v>
      </c>
      <c r="E79" s="33" t="s">
        <v>808</v>
      </c>
      <c r="J79" s="32">
        <f>0</f>
      </c>
      <c s="32">
        <f>0</f>
      </c>
      <c s="32">
        <f>0+L80</f>
      </c>
      <c s="32">
        <f>0+M80</f>
      </c>
    </row>
    <row r="80" spans="1:16" ht="25.5">
      <c r="A80" t="s">
        <v>49</v>
      </c>
      <c s="34" t="s">
        <v>457</v>
      </c>
      <c s="34" t="s">
        <v>809</v>
      </c>
      <c s="35" t="s">
        <v>5</v>
      </c>
      <c s="6" t="s">
        <v>810</v>
      </c>
      <c s="36" t="s">
        <v>71</v>
      </c>
      <c s="37">
        <v>27</v>
      </c>
      <c s="36">
        <v>0</v>
      </c>
      <c s="36">
        <f>ROUND(G80*H80,6)</f>
      </c>
      <c r="L80" s="38">
        <v>0</v>
      </c>
      <c s="32">
        <f>ROUND(ROUND(L80,2)*ROUND(G80,3),2)</f>
      </c>
      <c s="36" t="s">
        <v>54</v>
      </c>
      <c>
        <f>(M80*21)/100</f>
      </c>
      <c t="s">
        <v>27</v>
      </c>
    </row>
    <row r="81" spans="1:5" ht="12.75">
      <c r="A81" s="35" t="s">
        <v>55</v>
      </c>
      <c r="E81" s="39" t="s">
        <v>5</v>
      </c>
    </row>
    <row r="82" spans="1:5" ht="76.5">
      <c r="A82" s="35" t="s">
        <v>56</v>
      </c>
      <c r="E82" s="40" t="s">
        <v>811</v>
      </c>
    </row>
    <row r="83" spans="1:5" ht="25.5">
      <c r="A83" t="s">
        <v>58</v>
      </c>
      <c r="E83" s="39" t="s">
        <v>812</v>
      </c>
    </row>
    <row r="84" spans="1:13" ht="12.75">
      <c r="A84" t="s">
        <v>46</v>
      </c>
      <c r="C84" s="31" t="s">
        <v>410</v>
      </c>
      <c r="E84" s="33" t="s">
        <v>467</v>
      </c>
      <c r="J84" s="32">
        <f>0</f>
      </c>
      <c s="32">
        <f>0</f>
      </c>
      <c s="32">
        <f>0+L85+L89+L93+L97+L101+L105</f>
      </c>
      <c s="32">
        <f>0+M85+M89+M93+M97+M101+M105</f>
      </c>
    </row>
    <row r="85" spans="1:16" ht="12.75">
      <c r="A85" t="s">
        <v>49</v>
      </c>
      <c s="34" t="s">
        <v>104</v>
      </c>
      <c s="34" t="s">
        <v>472</v>
      </c>
      <c s="35" t="s">
        <v>5</v>
      </c>
      <c s="6" t="s">
        <v>473</v>
      </c>
      <c s="36" t="s">
        <v>71</v>
      </c>
      <c s="37">
        <v>76.6</v>
      </c>
      <c s="36">
        <v>0</v>
      </c>
      <c s="36">
        <f>ROUND(G85*H85,6)</f>
      </c>
      <c r="L85" s="38">
        <v>0</v>
      </c>
      <c s="32">
        <f>ROUND(ROUND(L85,2)*ROUND(G85,3),2)</f>
      </c>
      <c s="36" t="s">
        <v>54</v>
      </c>
      <c>
        <f>(M85*21)/100</f>
      </c>
      <c t="s">
        <v>27</v>
      </c>
    </row>
    <row r="86" spans="1:5" ht="12.75">
      <c r="A86" s="35" t="s">
        <v>55</v>
      </c>
      <c r="E86" s="39" t="s">
        <v>5</v>
      </c>
    </row>
    <row r="87" spans="1:5" ht="51">
      <c r="A87" s="35" t="s">
        <v>56</v>
      </c>
      <c r="E87" s="40" t="s">
        <v>813</v>
      </c>
    </row>
    <row r="88" spans="1:5" ht="369.75">
      <c r="A88" t="s">
        <v>58</v>
      </c>
      <c r="E88" s="39" t="s">
        <v>471</v>
      </c>
    </row>
    <row r="89" spans="1:16" ht="12.75">
      <c r="A89" t="s">
        <v>49</v>
      </c>
      <c s="34" t="s">
        <v>105</v>
      </c>
      <c s="34" t="s">
        <v>476</v>
      </c>
      <c s="35" t="s">
        <v>5</v>
      </c>
      <c s="6" t="s">
        <v>477</v>
      </c>
      <c s="36" t="s">
        <v>71</v>
      </c>
      <c s="37">
        <v>15.3</v>
      </c>
      <c s="36">
        <v>0</v>
      </c>
      <c s="36">
        <f>ROUND(G89*H89,6)</f>
      </c>
      <c r="L89" s="38">
        <v>0</v>
      </c>
      <c s="32">
        <f>ROUND(ROUND(L89,2)*ROUND(G89,3),2)</f>
      </c>
      <c s="36" t="s">
        <v>54</v>
      </c>
      <c>
        <f>(M89*21)/100</f>
      </c>
      <c t="s">
        <v>27</v>
      </c>
    </row>
    <row r="90" spans="1:5" ht="12.75">
      <c r="A90" s="35" t="s">
        <v>55</v>
      </c>
      <c r="E90" s="39" t="s">
        <v>5</v>
      </c>
    </row>
    <row r="91" spans="1:5" ht="76.5">
      <c r="A91" s="35" t="s">
        <v>56</v>
      </c>
      <c r="E91" s="40" t="s">
        <v>814</v>
      </c>
    </row>
    <row r="92" spans="1:5" ht="369.75">
      <c r="A92" t="s">
        <v>58</v>
      </c>
      <c r="E92" s="39" t="s">
        <v>471</v>
      </c>
    </row>
    <row r="93" spans="1:16" ht="12.75">
      <c r="A93" t="s">
        <v>49</v>
      </c>
      <c s="34" t="s">
        <v>475</v>
      </c>
      <c s="34" t="s">
        <v>815</v>
      </c>
      <c s="35" t="s">
        <v>5</v>
      </c>
      <c s="6" t="s">
        <v>816</v>
      </c>
      <c s="36" t="s">
        <v>71</v>
      </c>
      <c s="37">
        <v>44.4</v>
      </c>
      <c s="36">
        <v>0</v>
      </c>
      <c s="36">
        <f>ROUND(G93*H93,6)</f>
      </c>
      <c r="L93" s="38">
        <v>0</v>
      </c>
      <c s="32">
        <f>ROUND(ROUND(L93,2)*ROUND(G93,3),2)</f>
      </c>
      <c s="36" t="s">
        <v>54</v>
      </c>
      <c>
        <f>(M93*21)/100</f>
      </c>
      <c t="s">
        <v>27</v>
      </c>
    </row>
    <row r="94" spans="1:5" ht="12.75">
      <c r="A94" s="35" t="s">
        <v>55</v>
      </c>
      <c r="E94" s="39" t="s">
        <v>5</v>
      </c>
    </row>
    <row r="95" spans="1:5" ht="51">
      <c r="A95" s="35" t="s">
        <v>56</v>
      </c>
      <c r="E95" s="40" t="s">
        <v>817</v>
      </c>
    </row>
    <row r="96" spans="1:5" ht="38.25">
      <c r="A96" t="s">
        <v>58</v>
      </c>
      <c r="E96" s="39" t="s">
        <v>482</v>
      </c>
    </row>
    <row r="97" spans="1:16" ht="12.75">
      <c r="A97" t="s">
        <v>49</v>
      </c>
      <c s="34" t="s">
        <v>172</v>
      </c>
      <c s="34" t="s">
        <v>818</v>
      </c>
      <c s="35" t="s">
        <v>5</v>
      </c>
      <c s="6" t="s">
        <v>819</v>
      </c>
      <c s="36" t="s">
        <v>71</v>
      </c>
      <c s="37">
        <v>1.2</v>
      </c>
      <c s="36">
        <v>0</v>
      </c>
      <c s="36">
        <f>ROUND(G97*H97,6)</f>
      </c>
      <c r="L97" s="38">
        <v>0</v>
      </c>
      <c s="32">
        <f>ROUND(ROUND(L97,2)*ROUND(G97,3),2)</f>
      </c>
      <c s="36" t="s">
        <v>54</v>
      </c>
      <c>
        <f>(M97*21)/100</f>
      </c>
      <c t="s">
        <v>27</v>
      </c>
    </row>
    <row r="98" spans="1:5" ht="12.75">
      <c r="A98" s="35" t="s">
        <v>55</v>
      </c>
      <c r="E98" s="39" t="s">
        <v>5</v>
      </c>
    </row>
    <row r="99" spans="1:5" ht="12.75">
      <c r="A99" s="35" t="s">
        <v>56</v>
      </c>
      <c r="E99" s="40" t="s">
        <v>820</v>
      </c>
    </row>
    <row r="100" spans="1:5" ht="369.75">
      <c r="A100" t="s">
        <v>58</v>
      </c>
      <c r="E100" s="39" t="s">
        <v>471</v>
      </c>
    </row>
    <row r="101" spans="1:16" ht="12.75">
      <c r="A101" t="s">
        <v>49</v>
      </c>
      <c s="34" t="s">
        <v>180</v>
      </c>
      <c s="34" t="s">
        <v>483</v>
      </c>
      <c s="35" t="s">
        <v>5</v>
      </c>
      <c s="6" t="s">
        <v>484</v>
      </c>
      <c s="36" t="s">
        <v>71</v>
      </c>
      <c s="37">
        <v>2.52</v>
      </c>
      <c s="36">
        <v>0</v>
      </c>
      <c s="36">
        <f>ROUND(G101*H101,6)</f>
      </c>
      <c r="L101" s="38">
        <v>0</v>
      </c>
      <c s="32">
        <f>ROUND(ROUND(L101,2)*ROUND(G101,3),2)</f>
      </c>
      <c s="36" t="s">
        <v>54</v>
      </c>
      <c>
        <f>(M101*21)/100</f>
      </c>
      <c t="s">
        <v>27</v>
      </c>
    </row>
    <row r="102" spans="1:5" ht="12.75">
      <c r="A102" s="35" t="s">
        <v>55</v>
      </c>
      <c r="E102" s="39" t="s">
        <v>5</v>
      </c>
    </row>
    <row r="103" spans="1:5" ht="25.5">
      <c r="A103" s="35" t="s">
        <v>56</v>
      </c>
      <c r="E103" s="40" t="s">
        <v>821</v>
      </c>
    </row>
    <row r="104" spans="1:5" ht="102">
      <c r="A104" t="s">
        <v>58</v>
      </c>
      <c r="E104" s="39" t="s">
        <v>486</v>
      </c>
    </row>
    <row r="105" spans="1:16" ht="12.75">
      <c r="A105" t="s">
        <v>49</v>
      </c>
      <c s="34" t="s">
        <v>189</v>
      </c>
      <c s="34" t="s">
        <v>491</v>
      </c>
      <c s="35" t="s">
        <v>5</v>
      </c>
      <c s="6" t="s">
        <v>492</v>
      </c>
      <c s="36" t="s">
        <v>71</v>
      </c>
      <c s="37">
        <v>2.1</v>
      </c>
      <c s="36">
        <v>0</v>
      </c>
      <c s="36">
        <f>ROUND(G105*H105,6)</f>
      </c>
      <c r="L105" s="38">
        <v>0</v>
      </c>
      <c s="32">
        <f>ROUND(ROUND(L105,2)*ROUND(G105,3),2)</f>
      </c>
      <c s="36" t="s">
        <v>54</v>
      </c>
      <c>
        <f>(M105*21)/100</f>
      </c>
      <c t="s">
        <v>27</v>
      </c>
    </row>
    <row r="106" spans="1:5" ht="12.75">
      <c r="A106" s="35" t="s">
        <v>55</v>
      </c>
      <c r="E106" s="39" t="s">
        <v>5</v>
      </c>
    </row>
    <row r="107" spans="1:5" ht="12.75">
      <c r="A107" s="35" t="s">
        <v>56</v>
      </c>
      <c r="E107" s="40" t="s">
        <v>822</v>
      </c>
    </row>
    <row r="108" spans="1:5" ht="409.5">
      <c r="A108" t="s">
        <v>58</v>
      </c>
      <c r="E108" s="39" t="s">
        <v>494</v>
      </c>
    </row>
    <row r="109" spans="1:13" ht="12.75">
      <c r="A109" t="s">
        <v>46</v>
      </c>
      <c r="C109" s="31" t="s">
        <v>246</v>
      </c>
      <c r="E109" s="33" t="s">
        <v>501</v>
      </c>
      <c r="J109" s="32">
        <f>0</f>
      </c>
      <c s="32">
        <f>0</f>
      </c>
      <c s="32">
        <f>0+L110+L114+L118+L122+L126+L130+L134+L138+L142+L146</f>
      </c>
      <c s="32">
        <f>0+M110+M114+M118+M122+M126+M130+M134+M138+M142+M146</f>
      </c>
    </row>
    <row r="110" spans="1:16" ht="25.5">
      <c r="A110" t="s">
        <v>49</v>
      </c>
      <c s="34" t="s">
        <v>201</v>
      </c>
      <c s="34" t="s">
        <v>502</v>
      </c>
      <c s="35" t="s">
        <v>5</v>
      </c>
      <c s="6" t="s">
        <v>503</v>
      </c>
      <c s="36" t="s">
        <v>71</v>
      </c>
      <c s="37">
        <v>20123.4</v>
      </c>
      <c s="36">
        <v>0</v>
      </c>
      <c s="36">
        <f>ROUND(G110*H110,6)</f>
      </c>
      <c r="L110" s="38">
        <v>0</v>
      </c>
      <c s="32">
        <f>ROUND(ROUND(L110,2)*ROUND(G110,3),2)</f>
      </c>
      <c s="36" t="s">
        <v>438</v>
      </c>
      <c>
        <f>(M110*21)/100</f>
      </c>
      <c t="s">
        <v>27</v>
      </c>
    </row>
    <row r="111" spans="1:5" ht="12.75">
      <c r="A111" s="35" t="s">
        <v>55</v>
      </c>
      <c r="E111" s="39" t="s">
        <v>5</v>
      </c>
    </row>
    <row r="112" spans="1:5" ht="51">
      <c r="A112" s="35" t="s">
        <v>56</v>
      </c>
      <c r="E112" s="40" t="s">
        <v>823</v>
      </c>
    </row>
    <row r="113" spans="1:5" ht="293.25">
      <c r="A113" t="s">
        <v>58</v>
      </c>
      <c r="E113" s="39" t="s">
        <v>505</v>
      </c>
    </row>
    <row r="114" spans="1:16" ht="25.5">
      <c r="A114" t="s">
        <v>49</v>
      </c>
      <c s="34" t="s">
        <v>206</v>
      </c>
      <c s="34" t="s">
        <v>507</v>
      </c>
      <c s="35" t="s">
        <v>5</v>
      </c>
      <c s="6" t="s">
        <v>508</v>
      </c>
      <c s="36" t="s">
        <v>71</v>
      </c>
      <c s="37">
        <v>994.4</v>
      </c>
      <c s="36">
        <v>0</v>
      </c>
      <c s="36">
        <f>ROUND(G114*H114,6)</f>
      </c>
      <c r="L114" s="38">
        <v>0</v>
      </c>
      <c s="32">
        <f>ROUND(ROUND(L114,2)*ROUND(G114,3),2)</f>
      </c>
      <c s="36" t="s">
        <v>54</v>
      </c>
      <c>
        <f>(M114*21)/100</f>
      </c>
      <c t="s">
        <v>27</v>
      </c>
    </row>
    <row r="115" spans="1:5" ht="12.75">
      <c r="A115" s="35" t="s">
        <v>55</v>
      </c>
      <c r="E115" s="39" t="s">
        <v>5</v>
      </c>
    </row>
    <row r="116" spans="1:5" ht="51">
      <c r="A116" s="35" t="s">
        <v>56</v>
      </c>
      <c r="E116" s="40" t="s">
        <v>824</v>
      </c>
    </row>
    <row r="117" spans="1:5" ht="267.75">
      <c r="A117" t="s">
        <v>58</v>
      </c>
      <c r="E117" s="39" t="s">
        <v>510</v>
      </c>
    </row>
    <row r="118" spans="1:16" ht="12.75">
      <c r="A118" t="s">
        <v>49</v>
      </c>
      <c s="34" t="s">
        <v>511</v>
      </c>
      <c s="34" t="s">
        <v>512</v>
      </c>
      <c s="35" t="s">
        <v>5</v>
      </c>
      <c s="6" t="s">
        <v>513</v>
      </c>
      <c s="36" t="s">
        <v>395</v>
      </c>
      <c s="37">
        <v>7937.857</v>
      </c>
      <c s="36">
        <v>0</v>
      </c>
      <c s="36">
        <f>ROUND(G118*H118,6)</f>
      </c>
      <c r="L118" s="38">
        <v>0</v>
      </c>
      <c s="32">
        <f>ROUND(ROUND(L118,2)*ROUND(G118,3),2)</f>
      </c>
      <c s="36" t="s">
        <v>54</v>
      </c>
      <c>
        <f>(M118*21)/100</f>
      </c>
      <c t="s">
        <v>27</v>
      </c>
    </row>
    <row r="119" spans="1:5" ht="12.75">
      <c r="A119" s="35" t="s">
        <v>55</v>
      </c>
      <c r="E119" s="39" t="s">
        <v>5</v>
      </c>
    </row>
    <row r="120" spans="1:5" ht="51">
      <c r="A120" s="35" t="s">
        <v>56</v>
      </c>
      <c r="E120" s="40" t="s">
        <v>825</v>
      </c>
    </row>
    <row r="121" spans="1:5" ht="51">
      <c r="A121" t="s">
        <v>58</v>
      </c>
      <c r="E121" s="39" t="s">
        <v>515</v>
      </c>
    </row>
    <row r="122" spans="1:16" ht="12.75">
      <c r="A122" t="s">
        <v>49</v>
      </c>
      <c s="34" t="s">
        <v>435</v>
      </c>
      <c s="34" t="s">
        <v>517</v>
      </c>
      <c s="35" t="s">
        <v>5</v>
      </c>
      <c s="6" t="s">
        <v>826</v>
      </c>
      <c s="36" t="s">
        <v>71</v>
      </c>
      <c s="37">
        <v>31463.6</v>
      </c>
      <c s="36">
        <v>0</v>
      </c>
      <c s="36">
        <f>ROUND(G122*H122,6)</f>
      </c>
      <c r="L122" s="38">
        <v>0</v>
      </c>
      <c s="32">
        <f>ROUND(ROUND(L122,2)*ROUND(G122,3),2)</f>
      </c>
      <c s="36" t="s">
        <v>438</v>
      </c>
      <c>
        <f>(M122*21)/100</f>
      </c>
      <c t="s">
        <v>27</v>
      </c>
    </row>
    <row r="123" spans="1:5" ht="12.75">
      <c r="A123" s="35" t="s">
        <v>55</v>
      </c>
      <c r="E123" s="39" t="s">
        <v>5</v>
      </c>
    </row>
    <row r="124" spans="1:5" ht="12.75">
      <c r="A124" s="35" t="s">
        <v>56</v>
      </c>
      <c r="E124" s="40" t="s">
        <v>827</v>
      </c>
    </row>
    <row r="125" spans="1:5" ht="280.5">
      <c r="A125" t="s">
        <v>58</v>
      </c>
      <c r="E125" s="39" t="s">
        <v>828</v>
      </c>
    </row>
    <row r="126" spans="1:16" ht="25.5">
      <c r="A126" t="s">
        <v>49</v>
      </c>
      <c s="34" t="s">
        <v>441</v>
      </c>
      <c s="34" t="s">
        <v>829</v>
      </c>
      <c s="35" t="s">
        <v>5</v>
      </c>
      <c s="6" t="s">
        <v>830</v>
      </c>
      <c s="36" t="s">
        <v>71</v>
      </c>
      <c s="37">
        <v>8061.68</v>
      </c>
      <c s="36">
        <v>0</v>
      </c>
      <c s="36">
        <f>ROUND(G126*H126,6)</f>
      </c>
      <c r="L126" s="38">
        <v>0</v>
      </c>
      <c s="32">
        <f>ROUND(ROUND(L126,2)*ROUND(G126,3),2)</f>
      </c>
      <c s="36" t="s">
        <v>438</v>
      </c>
      <c>
        <f>(M126*21)/100</f>
      </c>
      <c t="s">
        <v>27</v>
      </c>
    </row>
    <row r="127" spans="1:5" ht="12.75">
      <c r="A127" s="35" t="s">
        <v>55</v>
      </c>
      <c r="E127" s="39" t="s">
        <v>5</v>
      </c>
    </row>
    <row r="128" spans="1:5" ht="12.75">
      <c r="A128" s="35" t="s">
        <v>56</v>
      </c>
      <c r="E128" s="40" t="s">
        <v>831</v>
      </c>
    </row>
    <row r="129" spans="1:5" ht="280.5">
      <c r="A129" t="s">
        <v>58</v>
      </c>
      <c r="E129" s="39" t="s">
        <v>828</v>
      </c>
    </row>
    <row r="130" spans="1:16" ht="12.75">
      <c r="A130" t="s">
        <v>49</v>
      </c>
      <c s="34" t="s">
        <v>445</v>
      </c>
      <c s="34" t="s">
        <v>526</v>
      </c>
      <c s="35" t="s">
        <v>5</v>
      </c>
      <c s="6" t="s">
        <v>832</v>
      </c>
      <c s="36" t="s">
        <v>71</v>
      </c>
      <c s="37">
        <v>952.5</v>
      </c>
      <c s="36">
        <v>0</v>
      </c>
      <c s="36">
        <f>ROUND(G130*H130,6)</f>
      </c>
      <c r="L130" s="38">
        <v>0</v>
      </c>
      <c s="32">
        <f>ROUND(ROUND(L130,2)*ROUND(G130,3),2)</f>
      </c>
      <c s="36" t="s">
        <v>438</v>
      </c>
      <c>
        <f>(M130*21)/100</f>
      </c>
      <c t="s">
        <v>27</v>
      </c>
    </row>
    <row r="131" spans="1:5" ht="12.75">
      <c r="A131" s="35" t="s">
        <v>55</v>
      </c>
      <c r="E131" s="39" t="s">
        <v>5</v>
      </c>
    </row>
    <row r="132" spans="1:5" ht="12.75">
      <c r="A132" s="35" t="s">
        <v>56</v>
      </c>
      <c r="E132" s="40" t="s">
        <v>833</v>
      </c>
    </row>
    <row r="133" spans="1:5" ht="280.5">
      <c r="A133" t="s">
        <v>58</v>
      </c>
      <c r="E133" s="39" t="s">
        <v>828</v>
      </c>
    </row>
    <row r="134" spans="1:16" ht="12.75">
      <c r="A134" t="s">
        <v>49</v>
      </c>
      <c s="34" t="s">
        <v>516</v>
      </c>
      <c s="34" t="s">
        <v>535</v>
      </c>
      <c s="35" t="s">
        <v>5</v>
      </c>
      <c s="6" t="s">
        <v>536</v>
      </c>
      <c s="36" t="s">
        <v>395</v>
      </c>
      <c s="37">
        <v>4076</v>
      </c>
      <c s="36">
        <v>0</v>
      </c>
      <c s="36">
        <f>ROUND(G134*H134,6)</f>
      </c>
      <c r="L134" s="38">
        <v>0</v>
      </c>
      <c s="32">
        <f>ROUND(ROUND(L134,2)*ROUND(G134,3),2)</f>
      </c>
      <c s="36" t="s">
        <v>438</v>
      </c>
      <c>
        <f>(M134*21)/100</f>
      </c>
      <c t="s">
        <v>27</v>
      </c>
    </row>
    <row r="135" spans="1:5" ht="12.75">
      <c r="A135" s="35" t="s">
        <v>55</v>
      </c>
      <c r="E135" s="39" t="s">
        <v>5</v>
      </c>
    </row>
    <row r="136" spans="1:5" ht="12.75">
      <c r="A136" s="35" t="s">
        <v>56</v>
      </c>
      <c r="E136" s="40" t="s">
        <v>834</v>
      </c>
    </row>
    <row r="137" spans="1:5" ht="102">
      <c r="A137" t="s">
        <v>58</v>
      </c>
      <c r="E137" s="39" t="s">
        <v>538</v>
      </c>
    </row>
    <row r="138" spans="1:16" ht="12.75">
      <c r="A138" t="s">
        <v>49</v>
      </c>
      <c s="34" t="s">
        <v>521</v>
      </c>
      <c s="34" t="s">
        <v>531</v>
      </c>
      <c s="35" t="s">
        <v>5</v>
      </c>
      <c s="6" t="s">
        <v>532</v>
      </c>
      <c s="36" t="s">
        <v>395</v>
      </c>
      <c s="37">
        <v>7938</v>
      </c>
      <c s="36">
        <v>0</v>
      </c>
      <c s="36">
        <f>ROUND(G138*H138,6)</f>
      </c>
      <c r="L138" s="38">
        <v>0</v>
      </c>
      <c s="32">
        <f>ROUND(ROUND(L138,2)*ROUND(G138,3),2)</f>
      </c>
      <c s="36" t="s">
        <v>438</v>
      </c>
      <c>
        <f>(M138*21)/100</f>
      </c>
      <c t="s">
        <v>27</v>
      </c>
    </row>
    <row r="139" spans="1:5" ht="12.75">
      <c r="A139" s="35" t="s">
        <v>55</v>
      </c>
      <c r="E139" s="39" t="s">
        <v>5</v>
      </c>
    </row>
    <row r="140" spans="1:5" ht="25.5">
      <c r="A140" s="35" t="s">
        <v>56</v>
      </c>
      <c r="E140" s="40" t="s">
        <v>835</v>
      </c>
    </row>
    <row r="141" spans="1:5" ht="51">
      <c r="A141" t="s">
        <v>58</v>
      </c>
      <c r="E141" s="39" t="s">
        <v>515</v>
      </c>
    </row>
    <row r="142" spans="1:16" ht="12.75">
      <c r="A142" t="s">
        <v>49</v>
      </c>
      <c s="34" t="s">
        <v>525</v>
      </c>
      <c s="34" t="s">
        <v>836</v>
      </c>
      <c s="35" t="s">
        <v>5</v>
      </c>
      <c s="6" t="s">
        <v>837</v>
      </c>
      <c s="36" t="s">
        <v>71</v>
      </c>
      <c s="37">
        <v>95.8</v>
      </c>
      <c s="36">
        <v>0</v>
      </c>
      <c s="36">
        <f>ROUND(G142*H142,6)</f>
      </c>
      <c r="L142" s="38">
        <v>0</v>
      </c>
      <c s="32">
        <f>ROUND(ROUND(L142,2)*ROUND(G142,3),2)</f>
      </c>
      <c s="36" t="s">
        <v>438</v>
      </c>
      <c>
        <f>(M142*21)/100</f>
      </c>
      <c t="s">
        <v>27</v>
      </c>
    </row>
    <row r="143" spans="1:5" ht="12.75">
      <c r="A143" s="35" t="s">
        <v>55</v>
      </c>
      <c r="E143" s="39" t="s">
        <v>5</v>
      </c>
    </row>
    <row r="144" spans="1:5" ht="25.5">
      <c r="A144" s="35" t="s">
        <v>56</v>
      </c>
      <c r="E144" s="40" t="s">
        <v>838</v>
      </c>
    </row>
    <row r="145" spans="1:5" ht="38.25">
      <c r="A145" t="s">
        <v>58</v>
      </c>
      <c r="E145" s="39" t="s">
        <v>839</v>
      </c>
    </row>
    <row r="146" spans="1:16" ht="12.75">
      <c r="A146" t="s">
        <v>49</v>
      </c>
      <c s="34" t="s">
        <v>530</v>
      </c>
      <c s="34" t="s">
        <v>840</v>
      </c>
      <c s="35" t="s">
        <v>5</v>
      </c>
      <c s="6" t="s">
        <v>841</v>
      </c>
      <c s="36" t="s">
        <v>71</v>
      </c>
      <c s="37">
        <v>70.6</v>
      </c>
      <c s="36">
        <v>0</v>
      </c>
      <c s="36">
        <f>ROUND(G146*H146,6)</f>
      </c>
      <c r="L146" s="38">
        <v>0</v>
      </c>
      <c s="32">
        <f>ROUND(ROUND(L146,2)*ROUND(G146,3),2)</f>
      </c>
      <c s="36" t="s">
        <v>438</v>
      </c>
      <c>
        <f>(M146*21)/100</f>
      </c>
      <c t="s">
        <v>27</v>
      </c>
    </row>
    <row r="147" spans="1:5" ht="12.75">
      <c r="A147" s="35" t="s">
        <v>55</v>
      </c>
      <c r="E147" s="39" t="s">
        <v>5</v>
      </c>
    </row>
    <row r="148" spans="1:5" ht="12.75">
      <c r="A148" s="35" t="s">
        <v>56</v>
      </c>
      <c r="E148" s="40" t="s">
        <v>842</v>
      </c>
    </row>
    <row r="149" spans="1:5" ht="127.5">
      <c r="A149" t="s">
        <v>58</v>
      </c>
      <c r="E149" s="39" t="s">
        <v>843</v>
      </c>
    </row>
    <row r="150" spans="1:13" ht="12.75">
      <c r="A150" t="s">
        <v>46</v>
      </c>
      <c r="C150" s="31" t="s">
        <v>844</v>
      </c>
      <c r="E150" s="33" t="s">
        <v>845</v>
      </c>
      <c r="J150" s="32">
        <f>0</f>
      </c>
      <c s="32">
        <f>0</f>
      </c>
      <c s="32">
        <f>0+L151</f>
      </c>
      <c s="32">
        <f>0+M151</f>
      </c>
    </row>
    <row r="151" spans="1:16" ht="25.5">
      <c r="A151" t="s">
        <v>49</v>
      </c>
      <c s="34" t="s">
        <v>689</v>
      </c>
      <c s="34" t="s">
        <v>846</v>
      </c>
      <c s="35" t="s">
        <v>5</v>
      </c>
      <c s="6" t="s">
        <v>847</v>
      </c>
      <c s="36" t="s">
        <v>395</v>
      </c>
      <c s="37">
        <v>17</v>
      </c>
      <c s="36">
        <v>0</v>
      </c>
      <c s="36">
        <f>ROUND(G151*H151,6)</f>
      </c>
      <c r="L151" s="38">
        <v>0</v>
      </c>
      <c s="32">
        <f>ROUND(ROUND(L151,2)*ROUND(G151,3),2)</f>
      </c>
      <c s="36" t="s">
        <v>54</v>
      </c>
      <c>
        <f>(M151*21)/100</f>
      </c>
      <c t="s">
        <v>27</v>
      </c>
    </row>
    <row r="152" spans="1:5" ht="12.75">
      <c r="A152" s="35" t="s">
        <v>55</v>
      </c>
      <c r="E152" s="39" t="s">
        <v>5</v>
      </c>
    </row>
    <row r="153" spans="1:5" ht="12.75">
      <c r="A153" s="35" t="s">
        <v>56</v>
      </c>
      <c r="E153" s="40" t="s">
        <v>848</v>
      </c>
    </row>
    <row r="154" spans="1:5" ht="191.25">
      <c r="A154" t="s">
        <v>58</v>
      </c>
      <c r="E154" s="39" t="s">
        <v>849</v>
      </c>
    </row>
    <row r="155" spans="1:13" ht="12.75">
      <c r="A155" t="s">
        <v>46</v>
      </c>
      <c r="C155" s="31" t="s">
        <v>548</v>
      </c>
      <c r="E155" s="33" t="s">
        <v>549</v>
      </c>
      <c r="J155" s="32">
        <f>0</f>
      </c>
      <c s="32">
        <f>0</f>
      </c>
      <c s="32">
        <f>0+L156+L160+L164+L168+L172+L176</f>
      </c>
      <c s="32">
        <f>0+M156+M160+M164+M168+M172+M176</f>
      </c>
    </row>
    <row r="156" spans="1:16" ht="12.75">
      <c r="A156" t="s">
        <v>49</v>
      </c>
      <c s="34" t="s">
        <v>850</v>
      </c>
      <c s="34" t="s">
        <v>551</v>
      </c>
      <c s="35" t="s">
        <v>5</v>
      </c>
      <c s="6" t="s">
        <v>552</v>
      </c>
      <c s="36" t="s">
        <v>80</v>
      </c>
      <c s="37">
        <v>33.6</v>
      </c>
      <c s="36">
        <v>0</v>
      </c>
      <c s="36">
        <f>ROUND(G156*H156,6)</f>
      </c>
      <c r="L156" s="38">
        <v>0</v>
      </c>
      <c s="32">
        <f>ROUND(ROUND(L156,2)*ROUND(G156,3),2)</f>
      </c>
      <c s="36" t="s">
        <v>54</v>
      </c>
      <c>
        <f>(M156*21)/100</f>
      </c>
      <c t="s">
        <v>27</v>
      </c>
    </row>
    <row r="157" spans="1:5" ht="12.75">
      <c r="A157" s="35" t="s">
        <v>55</v>
      </c>
      <c r="E157" s="39" t="s">
        <v>5</v>
      </c>
    </row>
    <row r="158" spans="1:5" ht="12.75">
      <c r="A158" s="35" t="s">
        <v>56</v>
      </c>
      <c r="E158" s="40" t="s">
        <v>851</v>
      </c>
    </row>
    <row r="159" spans="1:5" ht="255">
      <c r="A159" t="s">
        <v>58</v>
      </c>
      <c r="E159" s="39" t="s">
        <v>554</v>
      </c>
    </row>
    <row r="160" spans="1:16" ht="12.75">
      <c r="A160" t="s">
        <v>49</v>
      </c>
      <c s="34" t="s">
        <v>548</v>
      </c>
      <c s="34" t="s">
        <v>555</v>
      </c>
      <c s="35" t="s">
        <v>5</v>
      </c>
      <c s="6" t="s">
        <v>556</v>
      </c>
      <c s="36" t="s">
        <v>80</v>
      </c>
      <c s="37">
        <v>39.5</v>
      </c>
      <c s="36">
        <v>0</v>
      </c>
      <c s="36">
        <f>ROUND(G160*H160,6)</f>
      </c>
      <c r="L160" s="38">
        <v>0</v>
      </c>
      <c s="32">
        <f>ROUND(ROUND(L160,2)*ROUND(G160,3),2)</f>
      </c>
      <c s="36" t="s">
        <v>54</v>
      </c>
      <c>
        <f>(M160*21)/100</f>
      </c>
      <c t="s">
        <v>27</v>
      </c>
    </row>
    <row r="161" spans="1:5" ht="12.75">
      <c r="A161" s="35" t="s">
        <v>55</v>
      </c>
      <c r="E161" s="39" t="s">
        <v>5</v>
      </c>
    </row>
    <row r="162" spans="1:5" ht="12.75">
      <c r="A162" s="35" t="s">
        <v>56</v>
      </c>
      <c r="E162" s="40" t="s">
        <v>852</v>
      </c>
    </row>
    <row r="163" spans="1:5" ht="255">
      <c r="A163" t="s">
        <v>58</v>
      </c>
      <c r="E163" s="39" t="s">
        <v>554</v>
      </c>
    </row>
    <row r="164" spans="1:16" ht="12.75">
      <c r="A164" t="s">
        <v>49</v>
      </c>
      <c s="34" t="s">
        <v>853</v>
      </c>
      <c s="34" t="s">
        <v>559</v>
      </c>
      <c s="35" t="s">
        <v>5</v>
      </c>
      <c s="6" t="s">
        <v>560</v>
      </c>
      <c s="36" t="s">
        <v>88</v>
      </c>
      <c s="37">
        <v>65</v>
      </c>
      <c s="36">
        <v>0</v>
      </c>
      <c s="36">
        <f>ROUND(G164*H164,6)</f>
      </c>
      <c r="L164" s="38">
        <v>0</v>
      </c>
      <c s="32">
        <f>ROUND(ROUND(L164,2)*ROUND(G164,3),2)</f>
      </c>
      <c s="36" t="s">
        <v>54</v>
      </c>
      <c>
        <f>(M164*21)/100</f>
      </c>
      <c t="s">
        <v>27</v>
      </c>
    </row>
    <row r="165" spans="1:5" ht="12.75">
      <c r="A165" s="35" t="s">
        <v>55</v>
      </c>
      <c r="E165" s="39" t="s">
        <v>5</v>
      </c>
    </row>
    <row r="166" spans="1:5" ht="38.25">
      <c r="A166" s="35" t="s">
        <v>56</v>
      </c>
      <c r="E166" s="40" t="s">
        <v>854</v>
      </c>
    </row>
    <row r="167" spans="1:5" ht="89.25">
      <c r="A167" t="s">
        <v>58</v>
      </c>
      <c r="E167" s="39" t="s">
        <v>562</v>
      </c>
    </row>
    <row r="168" spans="1:16" ht="12.75">
      <c r="A168" t="s">
        <v>49</v>
      </c>
      <c s="34" t="s">
        <v>558</v>
      </c>
      <c s="34" t="s">
        <v>564</v>
      </c>
      <c s="35" t="s">
        <v>5</v>
      </c>
      <c s="6" t="s">
        <v>565</v>
      </c>
      <c s="36" t="s">
        <v>88</v>
      </c>
      <c s="37">
        <v>4</v>
      </c>
      <c s="36">
        <v>0</v>
      </c>
      <c s="36">
        <f>ROUND(G168*H168,6)</f>
      </c>
      <c r="L168" s="38">
        <v>0</v>
      </c>
      <c s="32">
        <f>ROUND(ROUND(L168,2)*ROUND(G168,3),2)</f>
      </c>
      <c s="36" t="s">
        <v>54</v>
      </c>
      <c>
        <f>(M168*21)/100</f>
      </c>
      <c t="s">
        <v>27</v>
      </c>
    </row>
    <row r="169" spans="1:5" ht="12.75">
      <c r="A169" s="35" t="s">
        <v>55</v>
      </c>
      <c r="E169" s="39" t="s">
        <v>5</v>
      </c>
    </row>
    <row r="170" spans="1:5" ht="38.25">
      <c r="A170" s="35" t="s">
        <v>56</v>
      </c>
      <c r="E170" s="40" t="s">
        <v>855</v>
      </c>
    </row>
    <row r="171" spans="1:5" ht="153">
      <c r="A171" t="s">
        <v>58</v>
      </c>
      <c r="E171" s="39" t="s">
        <v>567</v>
      </c>
    </row>
    <row r="172" spans="1:16" ht="12.75">
      <c r="A172" t="s">
        <v>49</v>
      </c>
      <c s="34" t="s">
        <v>580</v>
      </c>
      <c s="34" t="s">
        <v>856</v>
      </c>
      <c s="35" t="s">
        <v>5</v>
      </c>
      <c s="6" t="s">
        <v>574</v>
      </c>
      <c s="36" t="s">
        <v>71</v>
      </c>
      <c s="37">
        <v>2</v>
      </c>
      <c s="36">
        <v>0</v>
      </c>
      <c s="36">
        <f>ROUND(G172*H172,6)</f>
      </c>
      <c r="L172" s="38">
        <v>0</v>
      </c>
      <c s="32">
        <f>ROUND(ROUND(L172,2)*ROUND(G172,3),2)</f>
      </c>
      <c s="36" t="s">
        <v>54</v>
      </c>
      <c>
        <f>(M172*21)/100</f>
      </c>
      <c t="s">
        <v>27</v>
      </c>
    </row>
    <row r="173" spans="1:5" ht="12.75">
      <c r="A173" s="35" t="s">
        <v>55</v>
      </c>
      <c r="E173" s="39" t="s">
        <v>5</v>
      </c>
    </row>
    <row r="174" spans="1:5" ht="38.25">
      <c r="A174" s="35" t="s">
        <v>56</v>
      </c>
      <c r="E174" s="40" t="s">
        <v>857</v>
      </c>
    </row>
    <row r="175" spans="1:5" ht="369.75">
      <c r="A175" t="s">
        <v>58</v>
      </c>
      <c r="E175" s="39" t="s">
        <v>858</v>
      </c>
    </row>
    <row r="176" spans="1:16" ht="12.75">
      <c r="A176" t="s">
        <v>49</v>
      </c>
      <c s="34" t="s">
        <v>430</v>
      </c>
      <c s="34" t="s">
        <v>859</v>
      </c>
      <c s="35" t="s">
        <v>5</v>
      </c>
      <c s="6" t="s">
        <v>860</v>
      </c>
      <c s="36" t="s">
        <v>71</v>
      </c>
      <c s="37">
        <v>4.4</v>
      </c>
      <c s="36">
        <v>0</v>
      </c>
      <c s="36">
        <f>ROUND(G176*H176,6)</f>
      </c>
      <c r="L176" s="38">
        <v>0</v>
      </c>
      <c s="32">
        <f>ROUND(ROUND(L176,2)*ROUND(G176,3),2)</f>
      </c>
      <c s="36" t="s">
        <v>54</v>
      </c>
      <c>
        <f>(M176*21)/100</f>
      </c>
      <c t="s">
        <v>27</v>
      </c>
    </row>
    <row r="177" spans="1:5" ht="12.75">
      <c r="A177" s="35" t="s">
        <v>55</v>
      </c>
      <c r="E177" s="39" t="s">
        <v>5</v>
      </c>
    </row>
    <row r="178" spans="1:5" ht="76.5">
      <c r="A178" s="35" t="s">
        <v>56</v>
      </c>
      <c r="E178" s="40" t="s">
        <v>861</v>
      </c>
    </row>
    <row r="179" spans="1:5" ht="369.75">
      <c r="A179" t="s">
        <v>58</v>
      </c>
      <c r="E179" s="39" t="s">
        <v>858</v>
      </c>
    </row>
    <row r="180" spans="1:13" ht="12.75">
      <c r="A180" t="s">
        <v>46</v>
      </c>
      <c r="C180" s="31" t="s">
        <v>580</v>
      </c>
      <c r="E180" s="33" t="s">
        <v>581</v>
      </c>
      <c r="J180" s="32">
        <f>0</f>
      </c>
      <c s="32">
        <f>0</f>
      </c>
      <c s="32">
        <f>0+L181+L185</f>
      </c>
      <c s="32">
        <f>0+M181+M185</f>
      </c>
    </row>
    <row r="181" spans="1:16" ht="12.75">
      <c r="A181" t="s">
        <v>49</v>
      </c>
      <c s="34" t="s">
        <v>592</v>
      </c>
      <c s="34" t="s">
        <v>593</v>
      </c>
      <c s="35" t="s">
        <v>5</v>
      </c>
      <c s="6" t="s">
        <v>594</v>
      </c>
      <c s="36" t="s">
        <v>80</v>
      </c>
      <c s="37">
        <v>4.5</v>
      </c>
      <c s="36">
        <v>0</v>
      </c>
      <c s="36">
        <f>ROUND(G181*H181,6)</f>
      </c>
      <c r="L181" s="38">
        <v>0</v>
      </c>
      <c s="32">
        <f>ROUND(ROUND(L181,2)*ROUND(G181,3),2)</f>
      </c>
      <c s="36" t="s">
        <v>54</v>
      </c>
      <c>
        <f>(M181*21)/100</f>
      </c>
      <c t="s">
        <v>27</v>
      </c>
    </row>
    <row r="182" spans="1:5" ht="12.75">
      <c r="A182" s="35" t="s">
        <v>55</v>
      </c>
      <c r="E182" s="39" t="s">
        <v>5</v>
      </c>
    </row>
    <row r="183" spans="1:5" ht="25.5">
      <c r="A183" s="35" t="s">
        <v>56</v>
      </c>
      <c r="E183" s="40" t="s">
        <v>862</v>
      </c>
    </row>
    <row r="184" spans="1:5" ht="89.25">
      <c r="A184" t="s">
        <v>58</v>
      </c>
      <c r="E184" s="39" t="s">
        <v>596</v>
      </c>
    </row>
    <row r="185" spans="1:16" ht="12.75">
      <c r="A185" t="s">
        <v>49</v>
      </c>
      <c s="34" t="s">
        <v>534</v>
      </c>
      <c s="34" t="s">
        <v>863</v>
      </c>
      <c s="35" t="s">
        <v>5</v>
      </c>
      <c s="6" t="s">
        <v>864</v>
      </c>
      <c s="36" t="s">
        <v>80</v>
      </c>
      <c s="37">
        <v>40</v>
      </c>
      <c s="36">
        <v>0</v>
      </c>
      <c s="36">
        <f>ROUND(G185*H185,6)</f>
      </c>
      <c r="L185" s="38">
        <v>0</v>
      </c>
      <c s="32">
        <f>ROUND(ROUND(L185,2)*ROUND(G185,3),2)</f>
      </c>
      <c s="36" t="s">
        <v>438</v>
      </c>
      <c>
        <f>(M185*21)/100</f>
      </c>
      <c t="s">
        <v>27</v>
      </c>
    </row>
    <row r="186" spans="1:5" ht="12.75">
      <c r="A186" s="35" t="s">
        <v>55</v>
      </c>
      <c r="E186" s="39" t="s">
        <v>5</v>
      </c>
    </row>
    <row r="187" spans="1:5" ht="12.75">
      <c r="A187" s="35" t="s">
        <v>56</v>
      </c>
      <c r="E187" s="40" t="s">
        <v>865</v>
      </c>
    </row>
    <row r="188" spans="1:5" ht="76.5">
      <c r="A188" t="s">
        <v>58</v>
      </c>
      <c r="E188" s="39" t="s">
        <v>866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867</v>
      </c>
      <c s="41">
        <f>Rekapitulace!C27</f>
      </c>
      <c s="20" t="s">
        <v>0</v>
      </c>
      <c t="s">
        <v>23</v>
      </c>
      <c t="s">
        <v>27</v>
      </c>
    </row>
    <row r="4" spans="1:16" ht="32" customHeight="1">
      <c r="A4" s="24" t="s">
        <v>20</v>
      </c>
      <c s="25" t="s">
        <v>28</v>
      </c>
      <c s="27" t="s">
        <v>867</v>
      </c>
      <c r="E4" s="26" t="s">
        <v>868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COUNTIFS(L8:L23,"=0",A8:A23,"P")+COUNTIFS(L8:L23,"",A8:A23,"P")+SUM(Q8:Q23)</f>
      </c>
    </row>
    <row r="8" spans="1:13" ht="12.75">
      <c r="A8" t="s">
        <v>44</v>
      </c>
      <c r="C8" s="28" t="s">
        <v>871</v>
      </c>
      <c r="E8" s="30" t="s">
        <v>870</v>
      </c>
      <c r="J8" s="29">
        <f>0+J9+J18</f>
      </c>
      <c s="29">
        <f>0+K9+K18</f>
      </c>
      <c s="29">
        <f>0+L9+L18</f>
      </c>
      <c s="29">
        <f>0+M9+M18</f>
      </c>
    </row>
    <row r="9" spans="1:13" ht="12.75">
      <c r="A9" t="s">
        <v>46</v>
      </c>
      <c r="C9" s="31" t="s">
        <v>145</v>
      </c>
      <c r="E9" s="33" t="s">
        <v>872</v>
      </c>
      <c r="J9" s="32">
        <f>0</f>
      </c>
      <c s="32">
        <f>0</f>
      </c>
      <c s="32">
        <f>0+L10+L14</f>
      </c>
      <c s="32">
        <f>0+M10+M14</f>
      </c>
    </row>
    <row r="10" spans="1:16" ht="12.75">
      <c r="A10" t="s">
        <v>49</v>
      </c>
      <c s="34" t="s">
        <v>68</v>
      </c>
      <c s="34" t="s">
        <v>873</v>
      </c>
      <c s="35" t="s">
        <v>5</v>
      </c>
      <c s="6" t="s">
        <v>874</v>
      </c>
      <c s="36" t="s">
        <v>71</v>
      </c>
      <c s="37">
        <v>5.11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57">
      <c r="A13" t="s">
        <v>58</v>
      </c>
      <c r="E13" s="39" t="s">
        <v>875</v>
      </c>
    </row>
    <row r="14" spans="1:16" ht="12.75">
      <c r="A14" t="s">
        <v>49</v>
      </c>
      <c s="34" t="s">
        <v>27</v>
      </c>
      <c s="34" t="s">
        <v>876</v>
      </c>
      <c s="35" t="s">
        <v>5</v>
      </c>
      <c s="6" t="s">
        <v>877</v>
      </c>
      <c s="36" t="s">
        <v>71</v>
      </c>
      <c s="37">
        <v>42</v>
      </c>
      <c s="36">
        <v>0</v>
      </c>
      <c s="36">
        <f>ROUND(G14*H14,6)</f>
      </c>
      <c r="L14" s="38">
        <v>0</v>
      </c>
      <c s="32">
        <f>ROUND(ROUND(L14,2)*ROUND(G14,3),2)</f>
      </c>
      <c s="36" t="s">
        <v>438</v>
      </c>
      <c>
        <f>(M14*21)/100</f>
      </c>
      <c t="s">
        <v>27</v>
      </c>
    </row>
    <row r="15" spans="1:5" ht="12.75">
      <c r="A15" s="35" t="s">
        <v>55</v>
      </c>
      <c r="E15" s="39" t="s">
        <v>5</v>
      </c>
    </row>
    <row r="16" spans="1:5" ht="12.75">
      <c r="A16" s="35" t="s">
        <v>56</v>
      </c>
      <c r="E16" s="40" t="s">
        <v>5</v>
      </c>
    </row>
    <row r="17" spans="1:5" ht="12.75">
      <c r="A17" t="s">
        <v>58</v>
      </c>
      <c r="E17" s="39" t="s">
        <v>5</v>
      </c>
    </row>
    <row r="18" spans="1:13" ht="12.75">
      <c r="A18" t="s">
        <v>46</v>
      </c>
      <c r="C18" s="31" t="s">
        <v>878</v>
      </c>
      <c r="E18" s="33" t="s">
        <v>879</v>
      </c>
      <c r="J18" s="32">
        <f>0</f>
      </c>
      <c s="32">
        <f>0</f>
      </c>
      <c s="32">
        <f>0+L19+L23</f>
      </c>
      <c s="32">
        <f>0+M19+M23</f>
      </c>
    </row>
    <row r="19" spans="1:16" ht="12.75">
      <c r="A19" t="s">
        <v>49</v>
      </c>
      <c s="34" t="s">
        <v>26</v>
      </c>
      <c s="34" t="s">
        <v>880</v>
      </c>
      <c s="35" t="s">
        <v>5</v>
      </c>
      <c s="6" t="s">
        <v>881</v>
      </c>
      <c s="36" t="s">
        <v>395</v>
      </c>
      <c s="37">
        <v>218.32</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229.5">
      <c r="A22" t="s">
        <v>58</v>
      </c>
      <c r="E22" s="39" t="s">
        <v>882</v>
      </c>
    </row>
    <row r="23" spans="1:16" ht="12.75">
      <c r="A23" t="s">
        <v>49</v>
      </c>
      <c s="34" t="s">
        <v>121</v>
      </c>
      <c s="34" t="s">
        <v>883</v>
      </c>
      <c s="35" t="s">
        <v>5</v>
      </c>
      <c s="6" t="s">
        <v>884</v>
      </c>
      <c s="36" t="s">
        <v>71</v>
      </c>
      <c s="37">
        <v>0.087</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229.5">
      <c r="A26" t="s">
        <v>58</v>
      </c>
      <c r="E26" s="39" t="s">
        <v>882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889</v>
      </c>
      <c r="E8" s="30" t="s">
        <v>888</v>
      </c>
      <c r="J8" s="29">
        <f>0+J9+J18+J35+J44+J65+J86+J95+J112+J129+J154+J179</f>
      </c>
      <c s="29">
        <f>0+K9+K18+K35+K44+K65+K86+K95+K112+K129+K154+K179</f>
      </c>
      <c s="29">
        <f>0+L9+L18+L35+L44+L65+L86+L95+L112+L129+L154+L179</f>
      </c>
      <c s="29">
        <f>0+M9+M18+M35+M44+M65+M86+M95+M112+M129+M154+M179</f>
      </c>
    </row>
    <row r="9" spans="1:13" ht="12.75">
      <c r="A9" t="s">
        <v>46</v>
      </c>
      <c r="C9" s="31" t="s">
        <v>890</v>
      </c>
      <c r="E9" s="33" t="s">
        <v>891</v>
      </c>
      <c r="J9" s="32">
        <f>0</f>
      </c>
      <c s="32">
        <f>0</f>
      </c>
      <c s="32">
        <f>0+L10+L14</f>
      </c>
      <c s="32">
        <f>0+M10+M14</f>
      </c>
    </row>
    <row r="10" spans="1:16" ht="25.5">
      <c r="A10" t="s">
        <v>49</v>
      </c>
      <c s="34" t="s">
        <v>68</v>
      </c>
      <c s="34" t="s">
        <v>892</v>
      </c>
      <c s="35" t="s">
        <v>5</v>
      </c>
      <c s="6" t="s">
        <v>893</v>
      </c>
      <c s="36" t="s">
        <v>498</v>
      </c>
      <c s="37">
        <v>0.99</v>
      </c>
      <c s="36">
        <v>0</v>
      </c>
      <c s="36">
        <f>ROUND(G10*H10,6)</f>
      </c>
      <c r="L10" s="38">
        <v>0</v>
      </c>
      <c s="32">
        <f>ROUND(ROUND(L10,2)*ROUND(G10,3),2)</f>
      </c>
      <c s="36" t="s">
        <v>54</v>
      </c>
      <c>
        <f>(M10*21)/100</f>
      </c>
      <c t="s">
        <v>27</v>
      </c>
    </row>
    <row r="11" spans="1:5" ht="12.75">
      <c r="A11" s="35" t="s">
        <v>55</v>
      </c>
      <c r="E11" s="39" t="s">
        <v>5</v>
      </c>
    </row>
    <row r="12" spans="1:5" ht="12.75">
      <c r="A12" s="35" t="s">
        <v>56</v>
      </c>
      <c r="E12" s="40" t="s">
        <v>894</v>
      </c>
    </row>
    <row r="13" spans="1:5" ht="140.25">
      <c r="A13" t="s">
        <v>58</v>
      </c>
      <c r="E13" s="39" t="s">
        <v>895</v>
      </c>
    </row>
    <row r="14" spans="1:16" ht="25.5">
      <c r="A14" t="s">
        <v>49</v>
      </c>
      <c s="34" t="s">
        <v>27</v>
      </c>
      <c s="34" t="s">
        <v>896</v>
      </c>
      <c s="35" t="s">
        <v>5</v>
      </c>
      <c s="6" t="s">
        <v>897</v>
      </c>
      <c s="36" t="s">
        <v>498</v>
      </c>
      <c s="37">
        <v>128.472</v>
      </c>
      <c s="36">
        <v>0</v>
      </c>
      <c s="36">
        <f>ROUND(G14*H14,6)</f>
      </c>
      <c r="L14" s="38">
        <v>0</v>
      </c>
      <c s="32">
        <f>ROUND(ROUND(L14,2)*ROUND(G14,3),2)</f>
      </c>
      <c s="36" t="s">
        <v>54</v>
      </c>
      <c>
        <f>(M14*21)/100</f>
      </c>
      <c t="s">
        <v>27</v>
      </c>
    </row>
    <row r="15" spans="1:5" ht="12.75">
      <c r="A15" s="35" t="s">
        <v>55</v>
      </c>
      <c r="E15" s="39" t="s">
        <v>5</v>
      </c>
    </row>
    <row r="16" spans="1:5" ht="25.5">
      <c r="A16" s="35" t="s">
        <v>56</v>
      </c>
      <c r="E16" s="40" t="s">
        <v>898</v>
      </c>
    </row>
    <row r="17" spans="1:5" ht="140.25">
      <c r="A17" t="s">
        <v>58</v>
      </c>
      <c r="E17" s="39" t="s">
        <v>895</v>
      </c>
    </row>
    <row r="18" spans="1:13" ht="12.75">
      <c r="A18" t="s">
        <v>46</v>
      </c>
      <c r="C18" s="31" t="s">
        <v>139</v>
      </c>
      <c r="E18" s="33" t="s">
        <v>337</v>
      </c>
      <c r="J18" s="32">
        <f>0</f>
      </c>
      <c s="32">
        <f>0</f>
      </c>
      <c s="32">
        <f>0+L19+L23+L27+L31</f>
      </c>
      <c s="32">
        <f>0+M19+M23+M27+M31</f>
      </c>
    </row>
    <row r="19" spans="1:16" ht="25.5">
      <c r="A19" t="s">
        <v>49</v>
      </c>
      <c s="34" t="s">
        <v>26</v>
      </c>
      <c s="34" t="s">
        <v>899</v>
      </c>
      <c s="35" t="s">
        <v>5</v>
      </c>
      <c s="6" t="s">
        <v>900</v>
      </c>
      <c s="36" t="s">
        <v>71</v>
      </c>
      <c s="37">
        <v>0.45</v>
      </c>
      <c s="36">
        <v>0</v>
      </c>
      <c s="36">
        <f>ROUND(G19*H19,6)</f>
      </c>
      <c r="L19" s="38">
        <v>0</v>
      </c>
      <c s="32">
        <f>ROUND(ROUND(L19,2)*ROUND(G19,3),2)</f>
      </c>
      <c s="36" t="s">
        <v>54</v>
      </c>
      <c>
        <f>(M19*21)/100</f>
      </c>
      <c t="s">
        <v>27</v>
      </c>
    </row>
    <row r="20" spans="1:5" ht="12.75">
      <c r="A20" s="35" t="s">
        <v>55</v>
      </c>
      <c r="E20" s="39" t="s">
        <v>5</v>
      </c>
    </row>
    <row r="21" spans="1:5" ht="25.5">
      <c r="A21" s="35" t="s">
        <v>56</v>
      </c>
      <c r="E21" s="40" t="s">
        <v>901</v>
      </c>
    </row>
    <row r="22" spans="1:5" ht="63.75">
      <c r="A22" t="s">
        <v>58</v>
      </c>
      <c r="E22" s="39" t="s">
        <v>902</v>
      </c>
    </row>
    <row r="23" spans="1:16" ht="25.5">
      <c r="A23" t="s">
        <v>49</v>
      </c>
      <c s="34" t="s">
        <v>121</v>
      </c>
      <c s="34" t="s">
        <v>903</v>
      </c>
      <c s="35" t="s">
        <v>5</v>
      </c>
      <c s="6" t="s">
        <v>904</v>
      </c>
      <c s="36" t="s">
        <v>905</v>
      </c>
      <c s="37">
        <v>39.6</v>
      </c>
      <c s="36">
        <v>0</v>
      </c>
      <c s="36">
        <f>ROUND(G23*H23,6)</f>
      </c>
      <c r="L23" s="38">
        <v>0</v>
      </c>
      <c s="32">
        <f>ROUND(ROUND(L23,2)*ROUND(G23,3),2)</f>
      </c>
      <c s="36" t="s">
        <v>54</v>
      </c>
      <c>
        <f>(M23*21)/100</f>
      </c>
      <c t="s">
        <v>27</v>
      </c>
    </row>
    <row r="24" spans="1:5" ht="12.75">
      <c r="A24" s="35" t="s">
        <v>55</v>
      </c>
      <c r="E24" s="39" t="s">
        <v>5</v>
      </c>
    </row>
    <row r="25" spans="1:5" ht="25.5">
      <c r="A25" s="35" t="s">
        <v>56</v>
      </c>
      <c r="E25" s="40" t="s">
        <v>906</v>
      </c>
    </row>
    <row r="26" spans="1:5" ht="25.5">
      <c r="A26" t="s">
        <v>58</v>
      </c>
      <c r="E26" s="39" t="s">
        <v>907</v>
      </c>
    </row>
    <row r="27" spans="1:16" ht="12.75">
      <c r="A27" t="s">
        <v>49</v>
      </c>
      <c s="34" t="s">
        <v>129</v>
      </c>
      <c s="34" t="s">
        <v>908</v>
      </c>
      <c s="35" t="s">
        <v>5</v>
      </c>
      <c s="6" t="s">
        <v>909</v>
      </c>
      <c s="36" t="s">
        <v>71</v>
      </c>
      <c s="37">
        <v>943.88</v>
      </c>
      <c s="36">
        <v>0</v>
      </c>
      <c s="36">
        <f>ROUND(G27*H27,6)</f>
      </c>
      <c r="L27" s="38">
        <v>0</v>
      </c>
      <c s="32">
        <f>ROUND(ROUND(L27,2)*ROUND(G27,3),2)</f>
      </c>
      <c s="36" t="s">
        <v>54</v>
      </c>
      <c>
        <f>(M27*21)/100</f>
      </c>
      <c t="s">
        <v>27</v>
      </c>
    </row>
    <row r="28" spans="1:5" ht="12.75">
      <c r="A28" s="35" t="s">
        <v>55</v>
      </c>
      <c r="E28" s="39" t="s">
        <v>5</v>
      </c>
    </row>
    <row r="29" spans="1:5" ht="12.75">
      <c r="A29" s="35" t="s">
        <v>56</v>
      </c>
      <c r="E29" s="40" t="s">
        <v>910</v>
      </c>
    </row>
    <row r="30" spans="1:5" ht="280.5">
      <c r="A30" t="s">
        <v>58</v>
      </c>
      <c r="E30" s="39" t="s">
        <v>911</v>
      </c>
    </row>
    <row r="31" spans="1:16" ht="12.75">
      <c r="A31" t="s">
        <v>49</v>
      </c>
      <c s="34" t="s">
        <v>134</v>
      </c>
      <c s="34" t="s">
        <v>393</v>
      </c>
      <c s="35" t="s">
        <v>5</v>
      </c>
      <c s="6" t="s">
        <v>394</v>
      </c>
      <c s="36" t="s">
        <v>395</v>
      </c>
      <c s="37">
        <v>354.3</v>
      </c>
      <c s="36">
        <v>0</v>
      </c>
      <c s="36">
        <f>ROUND(G31*H31,6)</f>
      </c>
      <c r="L31" s="38">
        <v>0</v>
      </c>
      <c s="32">
        <f>ROUND(ROUND(L31,2)*ROUND(G31,3),2)</f>
      </c>
      <c s="36" t="s">
        <v>54</v>
      </c>
      <c>
        <f>(M31*21)/100</f>
      </c>
      <c t="s">
        <v>27</v>
      </c>
    </row>
    <row r="32" spans="1:5" ht="12.75">
      <c r="A32" s="35" t="s">
        <v>55</v>
      </c>
      <c r="E32" s="39" t="s">
        <v>5</v>
      </c>
    </row>
    <row r="33" spans="1:5" ht="38.25">
      <c r="A33" s="35" t="s">
        <v>56</v>
      </c>
      <c r="E33" s="40" t="s">
        <v>912</v>
      </c>
    </row>
    <row r="34" spans="1:5" ht="25.5">
      <c r="A34" t="s">
        <v>58</v>
      </c>
      <c r="E34" s="39" t="s">
        <v>397</v>
      </c>
    </row>
    <row r="35" spans="1:13" ht="12.75">
      <c r="A35" t="s">
        <v>46</v>
      </c>
      <c r="C35" s="31" t="s">
        <v>357</v>
      </c>
      <c r="E35" s="33" t="s">
        <v>398</v>
      </c>
      <c r="J35" s="32">
        <f>0</f>
      </c>
      <c s="32">
        <f>0</f>
      </c>
      <c s="32">
        <f>0+L36+L40</f>
      </c>
      <c s="32">
        <f>0+M36+M40</f>
      </c>
    </row>
    <row r="36" spans="1:16" ht="12.75">
      <c r="A36" t="s">
        <v>49</v>
      </c>
      <c s="34" t="s">
        <v>100</v>
      </c>
      <c s="34" t="s">
        <v>400</v>
      </c>
      <c s="35" t="s">
        <v>5</v>
      </c>
      <c s="6" t="s">
        <v>401</v>
      </c>
      <c s="36" t="s">
        <v>71</v>
      </c>
      <c s="37">
        <v>60.096</v>
      </c>
      <c s="36">
        <v>0</v>
      </c>
      <c s="36">
        <f>ROUND(G36*H36,6)</f>
      </c>
      <c r="L36" s="38">
        <v>0</v>
      </c>
      <c s="32">
        <f>ROUND(ROUND(L36,2)*ROUND(G36,3),2)</f>
      </c>
      <c s="36" t="s">
        <v>54</v>
      </c>
      <c>
        <f>(M36*21)/100</f>
      </c>
      <c t="s">
        <v>27</v>
      </c>
    </row>
    <row r="37" spans="1:5" ht="12.75">
      <c r="A37" s="35" t="s">
        <v>55</v>
      </c>
      <c r="E37" s="39" t="s">
        <v>5</v>
      </c>
    </row>
    <row r="38" spans="1:5" ht="25.5">
      <c r="A38" s="35" t="s">
        <v>56</v>
      </c>
      <c r="E38" s="40" t="s">
        <v>913</v>
      </c>
    </row>
    <row r="39" spans="1:5" ht="38.25">
      <c r="A39" t="s">
        <v>58</v>
      </c>
      <c r="E39" s="39" t="s">
        <v>403</v>
      </c>
    </row>
    <row r="40" spans="1:16" ht="12.75">
      <c r="A40" t="s">
        <v>49</v>
      </c>
      <c s="34" t="s">
        <v>139</v>
      </c>
      <c s="34" t="s">
        <v>914</v>
      </c>
      <c s="35" t="s">
        <v>5</v>
      </c>
      <c s="6" t="s">
        <v>915</v>
      </c>
      <c s="36" t="s">
        <v>71</v>
      </c>
      <c s="37">
        <v>21.145</v>
      </c>
      <c s="36">
        <v>0</v>
      </c>
      <c s="36">
        <f>ROUND(G40*H40,6)</f>
      </c>
      <c r="L40" s="38">
        <v>0</v>
      </c>
      <c s="32">
        <f>ROUND(ROUND(L40,2)*ROUND(G40,3),2)</f>
      </c>
      <c s="36" t="s">
        <v>54</v>
      </c>
      <c>
        <f>(M40*21)/100</f>
      </c>
      <c t="s">
        <v>27</v>
      </c>
    </row>
    <row r="41" spans="1:5" ht="12.75">
      <c r="A41" s="35" t="s">
        <v>55</v>
      </c>
      <c r="E41" s="39" t="s">
        <v>5</v>
      </c>
    </row>
    <row r="42" spans="1:5" ht="38.25">
      <c r="A42" s="35" t="s">
        <v>56</v>
      </c>
      <c r="E42" s="40" t="s">
        <v>916</v>
      </c>
    </row>
    <row r="43" spans="1:5" ht="38.25">
      <c r="A43" t="s">
        <v>58</v>
      </c>
      <c r="E43" s="39" t="s">
        <v>403</v>
      </c>
    </row>
    <row r="44" spans="1:13" ht="12.75">
      <c r="A44" t="s">
        <v>46</v>
      </c>
      <c r="C44" s="31" t="s">
        <v>375</v>
      </c>
      <c r="E44" s="33" t="s">
        <v>404</v>
      </c>
      <c r="J44" s="32">
        <f>0</f>
      </c>
      <c s="32">
        <f>0</f>
      </c>
      <c s="32">
        <f>0+L45+L49+L53+L57+L61</f>
      </c>
      <c s="32">
        <f>0+M45+M49+M53+M57+M61</f>
      </c>
    </row>
    <row r="45" spans="1:16" ht="12.75">
      <c r="A45" t="s">
        <v>49</v>
      </c>
      <c s="34" t="s">
        <v>357</v>
      </c>
      <c s="34" t="s">
        <v>917</v>
      </c>
      <c s="35" t="s">
        <v>5</v>
      </c>
      <c s="6" t="s">
        <v>918</v>
      </c>
      <c s="36" t="s">
        <v>71</v>
      </c>
      <c s="37">
        <v>60.096</v>
      </c>
      <c s="36">
        <v>0</v>
      </c>
      <c s="36">
        <f>ROUND(G45*H45,6)</f>
      </c>
      <c r="L45" s="38">
        <v>0</v>
      </c>
      <c s="32">
        <f>ROUND(ROUND(L45,2)*ROUND(G45,3),2)</f>
      </c>
      <c s="36" t="s">
        <v>54</v>
      </c>
      <c>
        <f>(M45*21)/100</f>
      </c>
      <c t="s">
        <v>27</v>
      </c>
    </row>
    <row r="46" spans="1:5" ht="12.75">
      <c r="A46" s="35" t="s">
        <v>55</v>
      </c>
      <c r="E46" s="39" t="s">
        <v>5</v>
      </c>
    </row>
    <row r="47" spans="1:5" ht="25.5">
      <c r="A47" s="35" t="s">
        <v>56</v>
      </c>
      <c r="E47" s="40" t="s">
        <v>919</v>
      </c>
    </row>
    <row r="48" spans="1:5" ht="318.75">
      <c r="A48" t="s">
        <v>58</v>
      </c>
      <c r="E48" s="39" t="s">
        <v>920</v>
      </c>
    </row>
    <row r="49" spans="1:16" ht="12.75">
      <c r="A49" t="s">
        <v>49</v>
      </c>
      <c s="34" t="s">
        <v>302</v>
      </c>
      <c s="34" t="s">
        <v>921</v>
      </c>
      <c s="35" t="s">
        <v>5</v>
      </c>
      <c s="6" t="s">
        <v>922</v>
      </c>
      <c s="36" t="s">
        <v>395</v>
      </c>
      <c s="37">
        <v>400.64</v>
      </c>
      <c s="36">
        <v>0</v>
      </c>
      <c s="36">
        <f>ROUND(G49*H49,6)</f>
      </c>
      <c r="L49" s="38">
        <v>0</v>
      </c>
      <c s="32">
        <f>ROUND(ROUND(L49,2)*ROUND(G49,3),2)</f>
      </c>
      <c s="36" t="s">
        <v>54</v>
      </c>
      <c>
        <f>(M49*21)/100</f>
      </c>
      <c t="s">
        <v>27</v>
      </c>
    </row>
    <row r="50" spans="1:5" ht="12.75">
      <c r="A50" s="35" t="s">
        <v>55</v>
      </c>
      <c r="E50" s="39" t="s">
        <v>5</v>
      </c>
    </row>
    <row r="51" spans="1:5" ht="12.75">
      <c r="A51" s="35" t="s">
        <v>56</v>
      </c>
      <c r="E51" s="40" t="s">
        <v>923</v>
      </c>
    </row>
    <row r="52" spans="1:5" ht="38.25">
      <c r="A52" t="s">
        <v>58</v>
      </c>
      <c r="E52" s="39" t="s">
        <v>924</v>
      </c>
    </row>
    <row r="53" spans="1:16" ht="12.75">
      <c r="A53" t="s">
        <v>49</v>
      </c>
      <c s="34" t="s">
        <v>629</v>
      </c>
      <c s="34" t="s">
        <v>406</v>
      </c>
      <c s="35" t="s">
        <v>5</v>
      </c>
      <c s="6" t="s">
        <v>407</v>
      </c>
      <c s="36" t="s">
        <v>395</v>
      </c>
      <c s="37">
        <v>400.64</v>
      </c>
      <c s="36">
        <v>0</v>
      </c>
      <c s="36">
        <f>ROUND(G53*H53,6)</f>
      </c>
      <c r="L53" s="38">
        <v>0</v>
      </c>
      <c s="32">
        <f>ROUND(ROUND(L53,2)*ROUND(G53,3),2)</f>
      </c>
      <c s="36" t="s">
        <v>54</v>
      </c>
      <c>
        <f>(M53*21)/100</f>
      </c>
      <c t="s">
        <v>27</v>
      </c>
    </row>
    <row r="54" spans="1:5" ht="12.75">
      <c r="A54" s="35" t="s">
        <v>55</v>
      </c>
      <c r="E54" s="39" t="s">
        <v>5</v>
      </c>
    </row>
    <row r="55" spans="1:5" ht="12.75">
      <c r="A55" s="35" t="s">
        <v>56</v>
      </c>
      <c r="E55" s="40" t="s">
        <v>923</v>
      </c>
    </row>
    <row r="56" spans="1:5" ht="25.5">
      <c r="A56" t="s">
        <v>58</v>
      </c>
      <c r="E56" s="39" t="s">
        <v>409</v>
      </c>
    </row>
    <row r="57" spans="1:16" ht="12.75">
      <c r="A57" t="s">
        <v>49</v>
      </c>
      <c s="34" t="s">
        <v>361</v>
      </c>
      <c s="34" t="s">
        <v>411</v>
      </c>
      <c s="35" t="s">
        <v>5</v>
      </c>
      <c s="6" t="s">
        <v>412</v>
      </c>
      <c s="36" t="s">
        <v>395</v>
      </c>
      <c s="37">
        <v>400.64</v>
      </c>
      <c s="36">
        <v>0</v>
      </c>
      <c s="36">
        <f>ROUND(G57*H57,6)</f>
      </c>
      <c r="L57" s="38">
        <v>0</v>
      </c>
      <c s="32">
        <f>ROUND(ROUND(L57,2)*ROUND(G57,3),2)</f>
      </c>
      <c s="36" t="s">
        <v>54</v>
      </c>
      <c>
        <f>(M57*21)/100</f>
      </c>
      <c t="s">
        <v>27</v>
      </c>
    </row>
    <row r="58" spans="1:5" ht="12.75">
      <c r="A58" s="35" t="s">
        <v>55</v>
      </c>
      <c r="E58" s="39" t="s">
        <v>5</v>
      </c>
    </row>
    <row r="59" spans="1:5" ht="12.75">
      <c r="A59" s="35" t="s">
        <v>56</v>
      </c>
      <c r="E59" s="40" t="s">
        <v>923</v>
      </c>
    </row>
    <row r="60" spans="1:5" ht="25.5">
      <c r="A60" t="s">
        <v>58</v>
      </c>
      <c r="E60" s="39" t="s">
        <v>413</v>
      </c>
    </row>
    <row r="61" spans="1:16" ht="12.75">
      <c r="A61" t="s">
        <v>49</v>
      </c>
      <c s="34" t="s">
        <v>50</v>
      </c>
      <c s="34" t="s">
        <v>415</v>
      </c>
      <c s="35" t="s">
        <v>5</v>
      </c>
      <c s="6" t="s">
        <v>416</v>
      </c>
      <c s="36" t="s">
        <v>71</v>
      </c>
      <c s="37">
        <v>32.051</v>
      </c>
      <c s="36">
        <v>0</v>
      </c>
      <c s="36">
        <f>ROUND(G61*H61,6)</f>
      </c>
      <c r="L61" s="38">
        <v>0</v>
      </c>
      <c s="32">
        <f>ROUND(ROUND(L61,2)*ROUND(G61,3),2)</f>
      </c>
      <c s="36" t="s">
        <v>54</v>
      </c>
      <c>
        <f>(M61*21)/100</f>
      </c>
      <c t="s">
        <v>27</v>
      </c>
    </row>
    <row r="62" spans="1:5" ht="12.75">
      <c r="A62" s="35" t="s">
        <v>55</v>
      </c>
      <c r="E62" s="39" t="s">
        <v>5</v>
      </c>
    </row>
    <row r="63" spans="1:5" ht="12.75">
      <c r="A63" s="35" t="s">
        <v>56</v>
      </c>
      <c r="E63" s="40" t="s">
        <v>925</v>
      </c>
    </row>
    <row r="64" spans="1:5" ht="38.25">
      <c r="A64" t="s">
        <v>58</v>
      </c>
      <c r="E64" s="39" t="s">
        <v>418</v>
      </c>
    </row>
    <row r="65" spans="1:13" ht="12.75">
      <c r="A65" t="s">
        <v>46</v>
      </c>
      <c r="C65" s="31" t="s">
        <v>419</v>
      </c>
      <c r="E65" s="33" t="s">
        <v>872</v>
      </c>
      <c r="J65" s="32">
        <f>0</f>
      </c>
      <c s="32">
        <f>0</f>
      </c>
      <c s="32">
        <f>0+L66+L70+L74+L78+L82</f>
      </c>
      <c s="32">
        <f>0+M66+M70+M74+M78+M82</f>
      </c>
    </row>
    <row r="66" spans="1:16" ht="12.75">
      <c r="A66" t="s">
        <v>49</v>
      </c>
      <c s="34" t="s">
        <v>725</v>
      </c>
      <c s="34" t="s">
        <v>926</v>
      </c>
      <c s="35" t="s">
        <v>5</v>
      </c>
      <c s="6" t="s">
        <v>927</v>
      </c>
      <c s="36" t="s">
        <v>71</v>
      </c>
      <c s="37">
        <v>1.2</v>
      </c>
      <c s="36">
        <v>0</v>
      </c>
      <c s="36">
        <f>ROUND(G66*H66,6)</f>
      </c>
      <c r="L66" s="38">
        <v>0</v>
      </c>
      <c s="32">
        <f>ROUND(ROUND(L66,2)*ROUND(G66,3),2)</f>
      </c>
      <c s="36" t="s">
        <v>54</v>
      </c>
      <c>
        <f>(M66*21)/100</f>
      </c>
      <c t="s">
        <v>27</v>
      </c>
    </row>
    <row r="67" spans="1:5" ht="12.75">
      <c r="A67" s="35" t="s">
        <v>55</v>
      </c>
      <c r="E67" s="39" t="s">
        <v>5</v>
      </c>
    </row>
    <row r="68" spans="1:5" ht="12.75">
      <c r="A68" s="35" t="s">
        <v>56</v>
      </c>
      <c r="E68" s="40" t="s">
        <v>928</v>
      </c>
    </row>
    <row r="69" spans="1:5" ht="369.75">
      <c r="A69" t="s">
        <v>58</v>
      </c>
      <c r="E69" s="39" t="s">
        <v>929</v>
      </c>
    </row>
    <row r="70" spans="1:16" ht="12.75">
      <c r="A70" t="s">
        <v>49</v>
      </c>
      <c s="34" t="s">
        <v>430</v>
      </c>
      <c s="34" t="s">
        <v>930</v>
      </c>
      <c s="35" t="s">
        <v>5</v>
      </c>
      <c s="6" t="s">
        <v>931</v>
      </c>
      <c s="36" t="s">
        <v>71</v>
      </c>
      <c s="37">
        <v>15.29</v>
      </c>
      <c s="36">
        <v>0</v>
      </c>
      <c s="36">
        <f>ROUND(G70*H70,6)</f>
      </c>
      <c r="L70" s="38">
        <v>0</v>
      </c>
      <c s="32">
        <f>ROUND(ROUND(L70,2)*ROUND(G70,3),2)</f>
      </c>
      <c s="36" t="s">
        <v>438</v>
      </c>
      <c>
        <f>(M70*21)/100</f>
      </c>
      <c t="s">
        <v>27</v>
      </c>
    </row>
    <row r="71" spans="1:5" ht="12.75">
      <c r="A71" s="35" t="s">
        <v>55</v>
      </c>
      <c r="E71" s="39" t="s">
        <v>5</v>
      </c>
    </row>
    <row r="72" spans="1:5" ht="12.75">
      <c r="A72" s="35" t="s">
        <v>56</v>
      </c>
      <c r="E72" s="40" t="s">
        <v>932</v>
      </c>
    </row>
    <row r="73" spans="1:5" ht="25.5">
      <c r="A73" t="s">
        <v>58</v>
      </c>
      <c r="E73" s="39" t="s">
        <v>933</v>
      </c>
    </row>
    <row r="74" spans="1:16" ht="12.75">
      <c r="A74" t="s">
        <v>49</v>
      </c>
      <c s="34" t="s">
        <v>934</v>
      </c>
      <c s="34" t="s">
        <v>935</v>
      </c>
      <c s="35" t="s">
        <v>5</v>
      </c>
      <c s="6" t="s">
        <v>432</v>
      </c>
      <c s="36" t="s">
        <v>395</v>
      </c>
      <c s="37">
        <v>145.49</v>
      </c>
      <c s="36">
        <v>0</v>
      </c>
      <c s="36">
        <f>ROUND(G74*H74,6)</f>
      </c>
      <c r="L74" s="38">
        <v>0</v>
      </c>
      <c s="32">
        <f>ROUND(ROUND(L74,2)*ROUND(G74,3),2)</f>
      </c>
      <c s="36" t="s">
        <v>438</v>
      </c>
      <c>
        <f>(M74*21)/100</f>
      </c>
      <c t="s">
        <v>27</v>
      </c>
    </row>
    <row r="75" spans="1:5" ht="12.75">
      <c r="A75" s="35" t="s">
        <v>55</v>
      </c>
      <c r="E75" s="39" t="s">
        <v>5</v>
      </c>
    </row>
    <row r="76" spans="1:5" ht="12.75">
      <c r="A76" s="35" t="s">
        <v>56</v>
      </c>
      <c r="E76" s="40" t="s">
        <v>936</v>
      </c>
    </row>
    <row r="77" spans="1:5" ht="25.5">
      <c r="A77" t="s">
        <v>58</v>
      </c>
      <c r="E77" s="39" t="s">
        <v>434</v>
      </c>
    </row>
    <row r="78" spans="1:16" ht="12.75">
      <c r="A78" t="s">
        <v>49</v>
      </c>
      <c s="34" t="s">
        <v>937</v>
      </c>
      <c s="34" t="s">
        <v>938</v>
      </c>
      <c s="35" t="s">
        <v>5</v>
      </c>
      <c s="6" t="s">
        <v>182</v>
      </c>
      <c s="36" t="s">
        <v>71</v>
      </c>
      <c s="37">
        <v>1.376</v>
      </c>
      <c s="36">
        <v>0</v>
      </c>
      <c s="36">
        <f>ROUND(G78*H78,6)</f>
      </c>
      <c r="L78" s="38">
        <v>0</v>
      </c>
      <c s="32">
        <f>ROUND(ROUND(L78,2)*ROUND(G78,3),2)</f>
      </c>
      <c s="36" t="s">
        <v>438</v>
      </c>
      <c>
        <f>(M78*21)/100</f>
      </c>
      <c t="s">
        <v>27</v>
      </c>
    </row>
    <row r="79" spans="1:5" ht="12.75">
      <c r="A79" s="35" t="s">
        <v>55</v>
      </c>
      <c r="E79" s="39" t="s">
        <v>5</v>
      </c>
    </row>
    <row r="80" spans="1:5" ht="25.5">
      <c r="A80" s="35" t="s">
        <v>56</v>
      </c>
      <c r="E80" s="40" t="s">
        <v>939</v>
      </c>
    </row>
    <row r="81" spans="1:5" ht="369.75">
      <c r="A81" t="s">
        <v>58</v>
      </c>
      <c r="E81" s="39" t="s">
        <v>929</v>
      </c>
    </row>
    <row r="82" spans="1:16" ht="12.75">
      <c r="A82" t="s">
        <v>49</v>
      </c>
      <c s="34" t="s">
        <v>940</v>
      </c>
      <c s="34" t="s">
        <v>941</v>
      </c>
      <c s="35" t="s">
        <v>5</v>
      </c>
      <c s="6" t="s">
        <v>942</v>
      </c>
      <c s="36" t="s">
        <v>71</v>
      </c>
      <c s="37">
        <v>123.51</v>
      </c>
      <c s="36">
        <v>0</v>
      </c>
      <c s="36">
        <f>ROUND(G82*H82,6)</f>
      </c>
      <c r="L82" s="38">
        <v>0</v>
      </c>
      <c s="32">
        <f>ROUND(ROUND(L82,2)*ROUND(G82,3),2)</f>
      </c>
      <c s="36" t="s">
        <v>438</v>
      </c>
      <c>
        <f>(M82*21)/100</f>
      </c>
      <c t="s">
        <v>27</v>
      </c>
    </row>
    <row r="83" spans="1:5" ht="12.75">
      <c r="A83" s="35" t="s">
        <v>55</v>
      </c>
      <c r="E83" s="39" t="s">
        <v>5</v>
      </c>
    </row>
    <row r="84" spans="1:5" ht="25.5">
      <c r="A84" s="35" t="s">
        <v>56</v>
      </c>
      <c r="E84" s="40" t="s">
        <v>943</v>
      </c>
    </row>
    <row r="85" spans="1:5" ht="369.75">
      <c r="A85" t="s">
        <v>58</v>
      </c>
      <c r="E85" s="39" t="s">
        <v>929</v>
      </c>
    </row>
    <row r="86" spans="1:13" ht="12.75">
      <c r="A86" t="s">
        <v>46</v>
      </c>
      <c r="C86" s="31" t="s">
        <v>410</v>
      </c>
      <c r="E86" s="33" t="s">
        <v>944</v>
      </c>
      <c r="J86" s="32">
        <f>0</f>
      </c>
      <c s="32">
        <f>0</f>
      </c>
      <c s="32">
        <f>0+L87+L91</f>
      </c>
      <c s="32">
        <f>0+M87+M91</f>
      </c>
    </row>
    <row r="87" spans="1:16" ht="12.75">
      <c r="A87" t="s">
        <v>49</v>
      </c>
      <c s="34" t="s">
        <v>945</v>
      </c>
      <c s="34" t="s">
        <v>479</v>
      </c>
      <c s="35" t="s">
        <v>5</v>
      </c>
      <c s="6" t="s">
        <v>480</v>
      </c>
      <c s="36" t="s">
        <v>71</v>
      </c>
      <c s="37">
        <v>2</v>
      </c>
      <c s="36">
        <v>0</v>
      </c>
      <c s="36">
        <f>ROUND(G87*H87,6)</f>
      </c>
      <c r="L87" s="38">
        <v>0</v>
      </c>
      <c s="32">
        <f>ROUND(ROUND(L87,2)*ROUND(G87,3),2)</f>
      </c>
      <c s="36" t="s">
        <v>54</v>
      </c>
      <c>
        <f>(M87*21)/100</f>
      </c>
      <c t="s">
        <v>27</v>
      </c>
    </row>
    <row r="88" spans="1:5" ht="12.75">
      <c r="A88" s="35" t="s">
        <v>55</v>
      </c>
      <c r="E88" s="39" t="s">
        <v>5</v>
      </c>
    </row>
    <row r="89" spans="1:5" ht="12.75">
      <c r="A89" s="35" t="s">
        <v>56</v>
      </c>
      <c r="E89" s="40" t="s">
        <v>946</v>
      </c>
    </row>
    <row r="90" spans="1:5" ht="38.25">
      <c r="A90" t="s">
        <v>58</v>
      </c>
      <c r="E90" s="39" t="s">
        <v>482</v>
      </c>
    </row>
    <row r="91" spans="1:16" ht="12.75">
      <c r="A91" t="s">
        <v>49</v>
      </c>
      <c s="34" t="s">
        <v>947</v>
      </c>
      <c s="34" t="s">
        <v>734</v>
      </c>
      <c s="35" t="s">
        <v>5</v>
      </c>
      <c s="6" t="s">
        <v>477</v>
      </c>
      <c s="36" t="s">
        <v>71</v>
      </c>
      <c s="37">
        <v>26.98</v>
      </c>
      <c s="36">
        <v>0</v>
      </c>
      <c s="36">
        <f>ROUND(G91*H91,6)</f>
      </c>
      <c r="L91" s="38">
        <v>0</v>
      </c>
      <c s="32">
        <f>ROUND(ROUND(L91,2)*ROUND(G91,3),2)</f>
      </c>
      <c s="36" t="s">
        <v>438</v>
      </c>
      <c>
        <f>(M91*21)/100</f>
      </c>
      <c t="s">
        <v>27</v>
      </c>
    </row>
    <row r="92" spans="1:5" ht="12.75">
      <c r="A92" s="35" t="s">
        <v>55</v>
      </c>
      <c r="E92" s="39" t="s">
        <v>5</v>
      </c>
    </row>
    <row r="93" spans="1:5" ht="63.75">
      <c r="A93" s="35" t="s">
        <v>56</v>
      </c>
      <c r="E93" s="40" t="s">
        <v>948</v>
      </c>
    </row>
    <row r="94" spans="1:5" ht="409.5">
      <c r="A94" t="s">
        <v>58</v>
      </c>
      <c r="E94" s="39" t="s">
        <v>949</v>
      </c>
    </row>
    <row r="95" spans="1:13" ht="12.75">
      <c r="A95" t="s">
        <v>46</v>
      </c>
      <c r="C95" s="31" t="s">
        <v>246</v>
      </c>
      <c r="E95" s="33" t="s">
        <v>501</v>
      </c>
      <c r="J95" s="32">
        <f>0</f>
      </c>
      <c s="32">
        <f>0</f>
      </c>
      <c s="32">
        <f>0+L96+L100+L104+L108</f>
      </c>
      <c s="32">
        <f>0+M96+M100+M104+M108</f>
      </c>
    </row>
    <row r="96" spans="1:16" ht="12.75">
      <c r="A96" t="s">
        <v>49</v>
      </c>
      <c s="34" t="s">
        <v>366</v>
      </c>
      <c s="34" t="s">
        <v>950</v>
      </c>
      <c s="35" t="s">
        <v>5</v>
      </c>
      <c s="6" t="s">
        <v>951</v>
      </c>
      <c s="36" t="s">
        <v>395</v>
      </c>
      <c s="37">
        <v>644.14</v>
      </c>
      <c s="36">
        <v>0</v>
      </c>
      <c s="36">
        <f>ROUND(G96*H96,6)</f>
      </c>
      <c r="L96" s="38">
        <v>0</v>
      </c>
      <c s="32">
        <f>ROUND(ROUND(L96,2)*ROUND(G96,3),2)</f>
      </c>
      <c s="36" t="s">
        <v>54</v>
      </c>
      <c>
        <f>(M96*21)/100</f>
      </c>
      <c t="s">
        <v>27</v>
      </c>
    </row>
    <row r="97" spans="1:5" ht="12.75">
      <c r="A97" s="35" t="s">
        <v>55</v>
      </c>
      <c r="E97" s="39" t="s">
        <v>5</v>
      </c>
    </row>
    <row r="98" spans="1:5" ht="12.75">
      <c r="A98" s="35" t="s">
        <v>56</v>
      </c>
      <c r="E98" s="40" t="s">
        <v>952</v>
      </c>
    </row>
    <row r="99" spans="1:5" ht="51">
      <c r="A99" t="s">
        <v>58</v>
      </c>
      <c r="E99" s="39" t="s">
        <v>953</v>
      </c>
    </row>
    <row r="100" spans="1:16" ht="25.5">
      <c r="A100" t="s">
        <v>49</v>
      </c>
      <c s="34" t="s">
        <v>597</v>
      </c>
      <c s="34" t="s">
        <v>954</v>
      </c>
      <c s="35" t="s">
        <v>5</v>
      </c>
      <c s="6" t="s">
        <v>955</v>
      </c>
      <c s="36" t="s">
        <v>395</v>
      </c>
      <c s="37">
        <v>567.57</v>
      </c>
      <c s="36">
        <v>0</v>
      </c>
      <c s="36">
        <f>ROUND(G100*H100,6)</f>
      </c>
      <c r="L100" s="38">
        <v>0</v>
      </c>
      <c s="32">
        <f>ROUND(ROUND(L100,2)*ROUND(G100,3),2)</f>
      </c>
      <c s="36" t="s">
        <v>54</v>
      </c>
      <c>
        <f>(M100*21)/100</f>
      </c>
      <c t="s">
        <v>27</v>
      </c>
    </row>
    <row r="101" spans="1:5" ht="12.75">
      <c r="A101" s="35" t="s">
        <v>55</v>
      </c>
      <c r="E101" s="39" t="s">
        <v>5</v>
      </c>
    </row>
    <row r="102" spans="1:5" ht="38.25">
      <c r="A102" s="35" t="s">
        <v>56</v>
      </c>
      <c r="E102" s="40" t="s">
        <v>956</v>
      </c>
    </row>
    <row r="103" spans="1:5" ht="153">
      <c r="A103" t="s">
        <v>58</v>
      </c>
      <c r="E103" s="39" t="s">
        <v>957</v>
      </c>
    </row>
    <row r="104" spans="1:16" ht="25.5">
      <c r="A104" t="s">
        <v>49</v>
      </c>
      <c s="34" t="s">
        <v>958</v>
      </c>
      <c s="34" t="s">
        <v>959</v>
      </c>
      <c s="35" t="s">
        <v>5</v>
      </c>
      <c s="6" t="s">
        <v>960</v>
      </c>
      <c s="36" t="s">
        <v>395</v>
      </c>
      <c s="37">
        <v>2.9</v>
      </c>
      <c s="36">
        <v>0</v>
      </c>
      <c s="36">
        <f>ROUND(G104*H104,6)</f>
      </c>
      <c r="L104" s="38">
        <v>0</v>
      </c>
      <c s="32">
        <f>ROUND(ROUND(L104,2)*ROUND(G104,3),2)</f>
      </c>
      <c s="36" t="s">
        <v>54</v>
      </c>
      <c>
        <f>(M104*21)/100</f>
      </c>
      <c t="s">
        <v>27</v>
      </c>
    </row>
    <row r="105" spans="1:5" ht="12.75">
      <c r="A105" s="35" t="s">
        <v>55</v>
      </c>
      <c r="E105" s="39" t="s">
        <v>5</v>
      </c>
    </row>
    <row r="106" spans="1:5" ht="25.5">
      <c r="A106" s="35" t="s">
        <v>56</v>
      </c>
      <c r="E106" s="40" t="s">
        <v>961</v>
      </c>
    </row>
    <row r="107" spans="1:5" ht="153">
      <c r="A107" t="s">
        <v>58</v>
      </c>
      <c r="E107" s="39" t="s">
        <v>957</v>
      </c>
    </row>
    <row r="108" spans="1:16" ht="25.5">
      <c r="A108" t="s">
        <v>49</v>
      </c>
      <c s="34" t="s">
        <v>962</v>
      </c>
      <c s="34" t="s">
        <v>963</v>
      </c>
      <c s="35" t="s">
        <v>5</v>
      </c>
      <c s="6" t="s">
        <v>964</v>
      </c>
      <c s="36" t="s">
        <v>395</v>
      </c>
      <c s="37">
        <v>4.51</v>
      </c>
      <c s="36">
        <v>0</v>
      </c>
      <c s="36">
        <f>ROUND(G108*H108,6)</f>
      </c>
      <c r="L108" s="38">
        <v>0</v>
      </c>
      <c s="32">
        <f>ROUND(ROUND(L108,2)*ROUND(G108,3),2)</f>
      </c>
      <c s="36" t="s">
        <v>438</v>
      </c>
      <c>
        <f>(M108*21)/100</f>
      </c>
      <c t="s">
        <v>27</v>
      </c>
    </row>
    <row r="109" spans="1:5" ht="12.75">
      <c r="A109" s="35" t="s">
        <v>55</v>
      </c>
      <c r="E109" s="39" t="s">
        <v>5</v>
      </c>
    </row>
    <row r="110" spans="1:5" ht="12.75">
      <c r="A110" s="35" t="s">
        <v>56</v>
      </c>
      <c r="E110" s="40" t="s">
        <v>965</v>
      </c>
    </row>
    <row r="111" spans="1:5" ht="153">
      <c r="A111" t="s">
        <v>58</v>
      </c>
      <c r="E111" s="39" t="s">
        <v>957</v>
      </c>
    </row>
    <row r="112" spans="1:13" ht="12.75">
      <c r="A112" t="s">
        <v>46</v>
      </c>
      <c r="C112" s="31" t="s">
        <v>548</v>
      </c>
      <c r="E112" s="33" t="s">
        <v>549</v>
      </c>
      <c r="J112" s="32">
        <f>0</f>
      </c>
      <c s="32">
        <f>0</f>
      </c>
      <c s="32">
        <f>0+L113+L117+L121+L125</f>
      </c>
      <c s="32">
        <f>0+M113+M117+M121+M125</f>
      </c>
    </row>
    <row r="113" spans="1:16" ht="12.75">
      <c r="A113" t="s">
        <v>49</v>
      </c>
      <c s="34" t="s">
        <v>966</v>
      </c>
      <c s="34" t="s">
        <v>967</v>
      </c>
      <c s="35" t="s">
        <v>5</v>
      </c>
      <c s="6" t="s">
        <v>968</v>
      </c>
      <c s="36" t="s">
        <v>88</v>
      </c>
      <c s="37">
        <v>4</v>
      </c>
      <c s="36">
        <v>0</v>
      </c>
      <c s="36">
        <f>ROUND(G113*H113,6)</f>
      </c>
      <c r="L113" s="38">
        <v>0</v>
      </c>
      <c s="32">
        <f>ROUND(ROUND(L113,2)*ROUND(G113,3),2)</f>
      </c>
      <c s="36" t="s">
        <v>54</v>
      </c>
      <c>
        <f>(M113*21)/100</f>
      </c>
      <c t="s">
        <v>27</v>
      </c>
    </row>
    <row r="114" spans="1:5" ht="12.75">
      <c r="A114" s="35" t="s">
        <v>55</v>
      </c>
      <c r="E114" s="39" t="s">
        <v>5</v>
      </c>
    </row>
    <row r="115" spans="1:5" ht="12.75">
      <c r="A115" s="35" t="s">
        <v>56</v>
      </c>
      <c r="E115" s="40" t="s">
        <v>969</v>
      </c>
    </row>
    <row r="116" spans="1:5" ht="25.5">
      <c r="A116" t="s">
        <v>58</v>
      </c>
      <c r="E116" s="39" t="s">
        <v>970</v>
      </c>
    </row>
    <row r="117" spans="1:16" ht="12.75">
      <c r="A117" t="s">
        <v>49</v>
      </c>
      <c s="34" t="s">
        <v>723</v>
      </c>
      <c s="34" t="s">
        <v>577</v>
      </c>
      <c s="35" t="s">
        <v>5</v>
      </c>
      <c s="6" t="s">
        <v>578</v>
      </c>
      <c s="36" t="s">
        <v>80</v>
      </c>
      <c s="37">
        <v>7.6</v>
      </c>
      <c s="36">
        <v>0</v>
      </c>
      <c s="36">
        <f>ROUND(G117*H117,6)</f>
      </c>
      <c r="L117" s="38">
        <v>0</v>
      </c>
      <c s="32">
        <f>ROUND(ROUND(L117,2)*ROUND(G117,3),2)</f>
      </c>
      <c s="36" t="s">
        <v>438</v>
      </c>
      <c>
        <f>(M117*21)/100</f>
      </c>
      <c t="s">
        <v>27</v>
      </c>
    </row>
    <row r="118" spans="1:5" ht="12.75">
      <c r="A118" s="35" t="s">
        <v>55</v>
      </c>
      <c r="E118" s="39" t="s">
        <v>5</v>
      </c>
    </row>
    <row r="119" spans="1:5" ht="25.5">
      <c r="A119" s="35" t="s">
        <v>56</v>
      </c>
      <c r="E119" s="40" t="s">
        <v>971</v>
      </c>
    </row>
    <row r="120" spans="1:5" ht="255">
      <c r="A120" t="s">
        <v>58</v>
      </c>
      <c r="E120" s="39" t="s">
        <v>554</v>
      </c>
    </row>
    <row r="121" spans="1:16" ht="12.75">
      <c r="A121" t="s">
        <v>49</v>
      </c>
      <c s="34" t="s">
        <v>972</v>
      </c>
      <c s="34" t="s">
        <v>973</v>
      </c>
      <c s="35" t="s">
        <v>5</v>
      </c>
      <c s="6" t="s">
        <v>974</v>
      </c>
      <c s="36" t="s">
        <v>80</v>
      </c>
      <c s="37">
        <v>234</v>
      </c>
      <c s="36">
        <v>0</v>
      </c>
      <c s="36">
        <f>ROUND(G121*H121,6)</f>
      </c>
      <c r="L121" s="38">
        <v>0</v>
      </c>
      <c s="32">
        <f>ROUND(ROUND(L121,2)*ROUND(G121,3),2)</f>
      </c>
      <c s="36" t="s">
        <v>438</v>
      </c>
      <c>
        <f>(M121*21)/100</f>
      </c>
      <c t="s">
        <v>27</v>
      </c>
    </row>
    <row r="122" spans="1:5" ht="12.75">
      <c r="A122" s="35" t="s">
        <v>55</v>
      </c>
      <c r="E122" s="39" t="s">
        <v>5</v>
      </c>
    </row>
    <row r="123" spans="1:5" ht="12.75">
      <c r="A123" s="35" t="s">
        <v>56</v>
      </c>
      <c r="E123" s="40" t="s">
        <v>975</v>
      </c>
    </row>
    <row r="124" spans="1:5" ht="255">
      <c r="A124" t="s">
        <v>58</v>
      </c>
      <c r="E124" s="39" t="s">
        <v>554</v>
      </c>
    </row>
    <row r="125" spans="1:16" ht="12.75">
      <c r="A125" t="s">
        <v>49</v>
      </c>
      <c s="34" t="s">
        <v>976</v>
      </c>
      <c s="34" t="s">
        <v>977</v>
      </c>
      <c s="35" t="s">
        <v>5</v>
      </c>
      <c s="6" t="s">
        <v>978</v>
      </c>
      <c s="36" t="s">
        <v>88</v>
      </c>
      <c s="37">
        <v>8</v>
      </c>
      <c s="36">
        <v>0</v>
      </c>
      <c s="36">
        <f>ROUND(G125*H125,6)</f>
      </c>
      <c r="L125" s="38">
        <v>0</v>
      </c>
      <c s="32">
        <f>ROUND(ROUND(L125,2)*ROUND(G125,3),2)</f>
      </c>
      <c s="36" t="s">
        <v>438</v>
      </c>
      <c>
        <f>(M125*21)/100</f>
      </c>
      <c t="s">
        <v>27</v>
      </c>
    </row>
    <row r="126" spans="1:5" ht="12.75">
      <c r="A126" s="35" t="s">
        <v>55</v>
      </c>
      <c r="E126" s="39" t="s">
        <v>5</v>
      </c>
    </row>
    <row r="127" spans="1:5" ht="12.75">
      <c r="A127" s="35" t="s">
        <v>56</v>
      </c>
      <c r="E127" s="40" t="s">
        <v>979</v>
      </c>
    </row>
    <row r="128" spans="1:5" ht="12.75">
      <c r="A128" t="s">
        <v>58</v>
      </c>
      <c r="E128" s="39" t="s">
        <v>980</v>
      </c>
    </row>
    <row r="129" spans="1:13" ht="12.75">
      <c r="A129" t="s">
        <v>46</v>
      </c>
      <c r="C129" s="31" t="s">
        <v>580</v>
      </c>
      <c r="E129" s="33" t="s">
        <v>581</v>
      </c>
      <c r="J129" s="32">
        <f>0</f>
      </c>
      <c s="32">
        <f>0</f>
      </c>
      <c s="32">
        <f>0+L130+L134+L138+L142+L146+L150</f>
      </c>
      <c s="32">
        <f>0+M130+M134+M138+M142+M146+M150</f>
      </c>
    </row>
    <row r="130" spans="1:16" ht="12.75">
      <c r="A130" t="s">
        <v>49</v>
      </c>
      <c s="34" t="s">
        <v>419</v>
      </c>
      <c s="34" t="s">
        <v>981</v>
      </c>
      <c s="35" t="s">
        <v>5</v>
      </c>
      <c s="6" t="s">
        <v>982</v>
      </c>
      <c s="36" t="s">
        <v>80</v>
      </c>
      <c s="37">
        <v>120</v>
      </c>
      <c s="36">
        <v>0</v>
      </c>
      <c s="36">
        <f>ROUND(G130*H130,6)</f>
      </c>
      <c r="L130" s="38">
        <v>0</v>
      </c>
      <c s="32">
        <f>ROUND(ROUND(L130,2)*ROUND(G130,3),2)</f>
      </c>
      <c s="36" t="s">
        <v>54</v>
      </c>
      <c>
        <f>(M130*21)/100</f>
      </c>
      <c t="s">
        <v>27</v>
      </c>
    </row>
    <row r="131" spans="1:5" ht="12.75">
      <c r="A131" s="35" t="s">
        <v>55</v>
      </c>
      <c r="E131" s="39" t="s">
        <v>5</v>
      </c>
    </row>
    <row r="132" spans="1:5" ht="12.75">
      <c r="A132" s="35" t="s">
        <v>56</v>
      </c>
      <c r="E132" s="40" t="s">
        <v>983</v>
      </c>
    </row>
    <row r="133" spans="1:5" ht="63.75">
      <c r="A133" t="s">
        <v>58</v>
      </c>
      <c r="E133" s="39" t="s">
        <v>984</v>
      </c>
    </row>
    <row r="134" spans="1:16" ht="12.75">
      <c r="A134" t="s">
        <v>49</v>
      </c>
      <c s="34" t="s">
        <v>656</v>
      </c>
      <c s="34" t="s">
        <v>985</v>
      </c>
      <c s="35" t="s">
        <v>5</v>
      </c>
      <c s="6" t="s">
        <v>986</v>
      </c>
      <c s="36" t="s">
        <v>80</v>
      </c>
      <c s="37">
        <v>123.02</v>
      </c>
      <c s="36">
        <v>0</v>
      </c>
      <c s="36">
        <f>ROUND(G134*H134,6)</f>
      </c>
      <c r="L134" s="38">
        <v>0</v>
      </c>
      <c s="32">
        <f>ROUND(ROUND(L134,2)*ROUND(G134,3),2)</f>
      </c>
      <c s="36" t="s">
        <v>54</v>
      </c>
      <c>
        <f>(M134*21)/100</f>
      </c>
      <c t="s">
        <v>27</v>
      </c>
    </row>
    <row r="135" spans="1:5" ht="12.75">
      <c r="A135" s="35" t="s">
        <v>55</v>
      </c>
      <c r="E135" s="39" t="s">
        <v>5</v>
      </c>
    </row>
    <row r="136" spans="1:5" ht="12.75">
      <c r="A136" s="35" t="s">
        <v>56</v>
      </c>
      <c r="E136" s="40" t="s">
        <v>987</v>
      </c>
    </row>
    <row r="137" spans="1:5" ht="51">
      <c r="A137" t="s">
        <v>58</v>
      </c>
      <c r="E137" s="39" t="s">
        <v>988</v>
      </c>
    </row>
    <row r="138" spans="1:16" ht="12.75">
      <c r="A138" t="s">
        <v>49</v>
      </c>
      <c s="34" t="s">
        <v>669</v>
      </c>
      <c s="34" t="s">
        <v>989</v>
      </c>
      <c s="35" t="s">
        <v>5</v>
      </c>
      <c s="6" t="s">
        <v>990</v>
      </c>
      <c s="36" t="s">
        <v>88</v>
      </c>
      <c s="37">
        <v>2</v>
      </c>
      <c s="36">
        <v>0</v>
      </c>
      <c s="36">
        <f>ROUND(G138*H138,6)</f>
      </c>
      <c r="L138" s="38">
        <v>0</v>
      </c>
      <c s="32">
        <f>ROUND(ROUND(L138,2)*ROUND(G138,3),2)</f>
      </c>
      <c s="36" t="s">
        <v>54</v>
      </c>
      <c>
        <f>(M138*21)/100</f>
      </c>
      <c t="s">
        <v>27</v>
      </c>
    </row>
    <row r="139" spans="1:5" ht="12.75">
      <c r="A139" s="35" t="s">
        <v>55</v>
      </c>
      <c r="E139" s="39" t="s">
        <v>5</v>
      </c>
    </row>
    <row r="140" spans="1:5" ht="12.75">
      <c r="A140" s="35" t="s">
        <v>56</v>
      </c>
      <c r="E140" s="40" t="s">
        <v>991</v>
      </c>
    </row>
    <row r="141" spans="1:5" ht="165.75">
      <c r="A141" t="s">
        <v>58</v>
      </c>
      <c r="E141" s="39" t="s">
        <v>992</v>
      </c>
    </row>
    <row r="142" spans="1:16" ht="12.75">
      <c r="A142" t="s">
        <v>49</v>
      </c>
      <c s="34" t="s">
        <v>706</v>
      </c>
      <c s="34" t="s">
        <v>765</v>
      </c>
      <c s="35" t="s">
        <v>5</v>
      </c>
      <c s="6" t="s">
        <v>766</v>
      </c>
      <c s="36" t="s">
        <v>80</v>
      </c>
      <c s="37">
        <v>22.92</v>
      </c>
      <c s="36">
        <v>0</v>
      </c>
      <c s="36">
        <f>ROUND(G142*H142,6)</f>
      </c>
      <c r="L142" s="38">
        <v>0</v>
      </c>
      <c s="32">
        <f>ROUND(ROUND(L142,2)*ROUND(G142,3),2)</f>
      </c>
      <c s="36" t="s">
        <v>54</v>
      </c>
      <c>
        <f>(M142*21)/100</f>
      </c>
      <c t="s">
        <v>27</v>
      </c>
    </row>
    <row r="143" spans="1:5" ht="12.75">
      <c r="A143" s="35" t="s">
        <v>55</v>
      </c>
      <c r="E143" s="39" t="s">
        <v>5</v>
      </c>
    </row>
    <row r="144" spans="1:5" ht="38.25">
      <c r="A144" s="35" t="s">
        <v>56</v>
      </c>
      <c r="E144" s="40" t="s">
        <v>993</v>
      </c>
    </row>
    <row r="145" spans="1:5" ht="89.25">
      <c r="A145" t="s">
        <v>58</v>
      </c>
      <c r="E145" s="39" t="s">
        <v>596</v>
      </c>
    </row>
    <row r="146" spans="1:16" ht="12.75">
      <c r="A146" t="s">
        <v>49</v>
      </c>
      <c s="34" t="s">
        <v>708</v>
      </c>
      <c s="34" t="s">
        <v>994</v>
      </c>
      <c s="35" t="s">
        <v>5</v>
      </c>
      <c s="6" t="s">
        <v>995</v>
      </c>
      <c s="36" t="s">
        <v>80</v>
      </c>
      <c s="37">
        <v>93.1</v>
      </c>
      <c s="36">
        <v>0</v>
      </c>
      <c s="36">
        <f>ROUND(G146*H146,6)</f>
      </c>
      <c r="L146" s="38">
        <v>0</v>
      </c>
      <c s="32">
        <f>ROUND(ROUND(L146,2)*ROUND(G146,3),2)</f>
      </c>
      <c s="36" t="s">
        <v>54</v>
      </c>
      <c>
        <f>(M146*21)/100</f>
      </c>
      <c t="s">
        <v>27</v>
      </c>
    </row>
    <row r="147" spans="1:5" ht="12.75">
      <c r="A147" s="35" t="s">
        <v>55</v>
      </c>
      <c r="E147" s="39" t="s">
        <v>5</v>
      </c>
    </row>
    <row r="148" spans="1:5" ht="12.75">
      <c r="A148" s="35" t="s">
        <v>56</v>
      </c>
      <c r="E148" s="40" t="s">
        <v>996</v>
      </c>
    </row>
    <row r="149" spans="1:5" ht="76.5">
      <c r="A149" t="s">
        <v>58</v>
      </c>
      <c r="E149" s="39" t="s">
        <v>997</v>
      </c>
    </row>
    <row r="150" spans="1:16" ht="12.75">
      <c r="A150" t="s">
        <v>49</v>
      </c>
      <c s="34" t="s">
        <v>998</v>
      </c>
      <c s="34" t="s">
        <v>999</v>
      </c>
      <c s="35" t="s">
        <v>5</v>
      </c>
      <c s="6" t="s">
        <v>1000</v>
      </c>
      <c s="36" t="s">
        <v>80</v>
      </c>
      <c s="37">
        <v>173</v>
      </c>
      <c s="36">
        <v>0</v>
      </c>
      <c s="36">
        <f>ROUND(G150*H150,6)</f>
      </c>
      <c r="L150" s="38">
        <v>0</v>
      </c>
      <c s="32">
        <f>ROUND(ROUND(L150,2)*ROUND(G150,3),2)</f>
      </c>
      <c s="36" t="s">
        <v>438</v>
      </c>
      <c>
        <f>(M150*21)/100</f>
      </c>
      <c t="s">
        <v>27</v>
      </c>
    </row>
    <row r="151" spans="1:5" ht="12.75">
      <c r="A151" s="35" t="s">
        <v>55</v>
      </c>
      <c r="E151" s="39" t="s">
        <v>5</v>
      </c>
    </row>
    <row r="152" spans="1:5" ht="12.75">
      <c r="A152" s="35" t="s">
        <v>56</v>
      </c>
      <c r="E152" s="40" t="s">
        <v>1001</v>
      </c>
    </row>
    <row r="153" spans="1:5" ht="229.5">
      <c r="A153" t="s">
        <v>58</v>
      </c>
      <c r="E153" s="39" t="s">
        <v>1002</v>
      </c>
    </row>
    <row r="154" spans="1:13" ht="12.75">
      <c r="A154" t="s">
        <v>46</v>
      </c>
      <c r="C154" s="31" t="s">
        <v>327</v>
      </c>
      <c r="E154" s="33" t="s">
        <v>328</v>
      </c>
      <c r="J154" s="32">
        <f>0</f>
      </c>
      <c s="32">
        <f>0</f>
      </c>
      <c s="32">
        <f>0+L155+L159+L163+L167+L171+L175</f>
      </c>
      <c s="32">
        <f>0+M155+M159+M163+M167+M171+M175</f>
      </c>
    </row>
    <row r="155" spans="1:16" ht="25.5">
      <c r="A155" t="s">
        <v>49</v>
      </c>
      <c s="34" t="s">
        <v>382</v>
      </c>
      <c s="34" t="s">
        <v>1003</v>
      </c>
      <c s="35" t="s">
        <v>5</v>
      </c>
      <c s="6" t="s">
        <v>1004</v>
      </c>
      <c s="36" t="s">
        <v>88</v>
      </c>
      <c s="37">
        <v>4</v>
      </c>
      <c s="36">
        <v>0</v>
      </c>
      <c s="36">
        <f>ROUND(G155*H155,6)</f>
      </c>
      <c r="L155" s="38">
        <v>0</v>
      </c>
      <c s="32">
        <f>ROUND(ROUND(L155,2)*ROUND(G155,3),2)</f>
      </c>
      <c s="36" t="s">
        <v>54</v>
      </c>
      <c>
        <f>(M155*21)/100</f>
      </c>
      <c t="s">
        <v>27</v>
      </c>
    </row>
    <row r="156" spans="1:5" ht="12.75">
      <c r="A156" s="35" t="s">
        <v>55</v>
      </c>
      <c r="E156" s="39" t="s">
        <v>5</v>
      </c>
    </row>
    <row r="157" spans="1:5" ht="25.5">
      <c r="A157" s="35" t="s">
        <v>56</v>
      </c>
      <c r="E157" s="40" t="s">
        <v>1005</v>
      </c>
    </row>
    <row r="158" spans="1:5" ht="165.75">
      <c r="A158" t="s">
        <v>58</v>
      </c>
      <c r="E158" s="39" t="s">
        <v>1006</v>
      </c>
    </row>
    <row r="159" spans="1:16" ht="25.5">
      <c r="A159" t="s">
        <v>49</v>
      </c>
      <c s="34" t="s">
        <v>387</v>
      </c>
      <c s="34" t="s">
        <v>1007</v>
      </c>
      <c s="35" t="s">
        <v>5</v>
      </c>
      <c s="6" t="s">
        <v>1008</v>
      </c>
      <c s="36" t="s">
        <v>80</v>
      </c>
      <c s="37">
        <v>184.2</v>
      </c>
      <c s="36">
        <v>0</v>
      </c>
      <c s="36">
        <f>ROUND(G159*H159,6)</f>
      </c>
      <c r="L159" s="38">
        <v>0</v>
      </c>
      <c s="32">
        <f>ROUND(ROUND(L159,2)*ROUND(G159,3),2)</f>
      </c>
      <c s="36" t="s">
        <v>54</v>
      </c>
      <c>
        <f>(M159*21)/100</f>
      </c>
      <c t="s">
        <v>27</v>
      </c>
    </row>
    <row r="160" spans="1:5" ht="12.75">
      <c r="A160" s="35" t="s">
        <v>55</v>
      </c>
      <c r="E160" s="39" t="s">
        <v>5</v>
      </c>
    </row>
    <row r="161" spans="1:5" ht="12.75">
      <c r="A161" s="35" t="s">
        <v>56</v>
      </c>
      <c r="E161" s="40" t="s">
        <v>1009</v>
      </c>
    </row>
    <row r="162" spans="1:5" ht="89.25">
      <c r="A162" t="s">
        <v>58</v>
      </c>
      <c r="E162" s="39" t="s">
        <v>1010</v>
      </c>
    </row>
    <row r="163" spans="1:16" ht="12.75">
      <c r="A163" t="s">
        <v>49</v>
      </c>
      <c s="34" t="s">
        <v>1011</v>
      </c>
      <c s="34" t="s">
        <v>1012</v>
      </c>
      <c s="35" t="s">
        <v>5</v>
      </c>
      <c s="6" t="s">
        <v>1013</v>
      </c>
      <c s="36" t="s">
        <v>1014</v>
      </c>
      <c s="37">
        <v>1</v>
      </c>
      <c s="36">
        <v>0</v>
      </c>
      <c s="36">
        <f>ROUND(G163*H163,6)</f>
      </c>
      <c r="L163" s="38">
        <v>0</v>
      </c>
      <c s="32">
        <f>ROUND(ROUND(L163,2)*ROUND(G163,3),2)</f>
      </c>
      <c s="36" t="s">
        <v>54</v>
      </c>
      <c>
        <f>(M163*21)/100</f>
      </c>
      <c t="s">
        <v>27</v>
      </c>
    </row>
    <row r="164" spans="1:5" ht="12.75">
      <c r="A164" s="35" t="s">
        <v>55</v>
      </c>
      <c r="E164" s="39" t="s">
        <v>5</v>
      </c>
    </row>
    <row r="165" spans="1:5" ht="12.75">
      <c r="A165" s="35" t="s">
        <v>56</v>
      </c>
      <c r="E165" s="40" t="s">
        <v>1015</v>
      </c>
    </row>
    <row r="166" spans="1:5" ht="25.5">
      <c r="A166" t="s">
        <v>58</v>
      </c>
      <c r="E166" s="39" t="s">
        <v>1016</v>
      </c>
    </row>
    <row r="167" spans="1:16" ht="12.75">
      <c r="A167" t="s">
        <v>49</v>
      </c>
      <c s="34" t="s">
        <v>1017</v>
      </c>
      <c s="34" t="s">
        <v>1018</v>
      </c>
      <c s="35" t="s">
        <v>5</v>
      </c>
      <c s="6" t="s">
        <v>1019</v>
      </c>
      <c s="36" t="s">
        <v>80</v>
      </c>
      <c s="37">
        <v>30</v>
      </c>
      <c s="36">
        <v>0</v>
      </c>
      <c s="36">
        <f>ROUND(G167*H167,6)</f>
      </c>
      <c r="L167" s="38">
        <v>0</v>
      </c>
      <c s="32">
        <f>ROUND(ROUND(L167,2)*ROUND(G167,3),2)</f>
      </c>
      <c s="36" t="s">
        <v>54</v>
      </c>
      <c>
        <f>(M167*21)/100</f>
      </c>
      <c t="s">
        <v>27</v>
      </c>
    </row>
    <row r="168" spans="1:5" ht="12.75">
      <c r="A168" s="35" t="s">
        <v>55</v>
      </c>
      <c r="E168" s="39" t="s">
        <v>5</v>
      </c>
    </row>
    <row r="169" spans="1:5" ht="12.75">
      <c r="A169" s="35" t="s">
        <v>56</v>
      </c>
      <c r="E169" s="40" t="s">
        <v>1020</v>
      </c>
    </row>
    <row r="170" spans="1:5" ht="12.75">
      <c r="A170" t="s">
        <v>58</v>
      </c>
      <c r="E170" s="39" t="s">
        <v>1021</v>
      </c>
    </row>
    <row r="171" spans="1:16" ht="12.75">
      <c r="A171" t="s">
        <v>49</v>
      </c>
      <c s="34" t="s">
        <v>713</v>
      </c>
      <c s="34" t="s">
        <v>1022</v>
      </c>
      <c s="35" t="s">
        <v>5</v>
      </c>
      <c s="6" t="s">
        <v>1023</v>
      </c>
      <c s="36" t="s">
        <v>80</v>
      </c>
      <c s="37">
        <v>5</v>
      </c>
      <c s="36">
        <v>0</v>
      </c>
      <c s="36">
        <f>ROUND(G171*H171,6)</f>
      </c>
      <c r="L171" s="38">
        <v>0</v>
      </c>
      <c s="32">
        <f>ROUND(ROUND(L171,2)*ROUND(G171,3),2)</f>
      </c>
      <c s="36" t="s">
        <v>54</v>
      </c>
      <c>
        <f>(M171*21)/100</f>
      </c>
      <c t="s">
        <v>27</v>
      </c>
    </row>
    <row r="172" spans="1:5" ht="12.75">
      <c r="A172" s="35" t="s">
        <v>55</v>
      </c>
      <c r="E172" s="39" t="s">
        <v>5</v>
      </c>
    </row>
    <row r="173" spans="1:5" ht="12.75">
      <c r="A173" s="35" t="s">
        <v>56</v>
      </c>
      <c r="E173" s="40" t="s">
        <v>1024</v>
      </c>
    </row>
    <row r="174" spans="1:5" ht="12.75">
      <c r="A174" t="s">
        <v>58</v>
      </c>
      <c r="E174" s="39" t="s">
        <v>1021</v>
      </c>
    </row>
    <row r="175" spans="1:16" ht="12.75">
      <c r="A175" t="s">
        <v>49</v>
      </c>
      <c s="34" t="s">
        <v>1025</v>
      </c>
      <c s="34" t="s">
        <v>1026</v>
      </c>
      <c s="35" t="s">
        <v>5</v>
      </c>
      <c s="6" t="s">
        <v>1027</v>
      </c>
      <c s="36" t="s">
        <v>80</v>
      </c>
      <c s="37">
        <v>180</v>
      </c>
      <c s="36">
        <v>0</v>
      </c>
      <c s="36">
        <f>ROUND(G175*H175,6)</f>
      </c>
      <c r="L175" s="38">
        <v>0</v>
      </c>
      <c s="32">
        <f>ROUND(ROUND(L175,2)*ROUND(G175,3),2)</f>
      </c>
      <c s="36" t="s">
        <v>438</v>
      </c>
      <c>
        <f>(M175*21)/100</f>
      </c>
      <c t="s">
        <v>27</v>
      </c>
    </row>
    <row r="176" spans="1:5" ht="12.75">
      <c r="A176" s="35" t="s">
        <v>55</v>
      </c>
      <c r="E176" s="39" t="s">
        <v>5</v>
      </c>
    </row>
    <row r="177" spans="1:5" ht="25.5">
      <c r="A177" s="35" t="s">
        <v>56</v>
      </c>
      <c r="E177" s="40" t="s">
        <v>1028</v>
      </c>
    </row>
    <row r="178" spans="1:5" ht="229.5">
      <c r="A178" t="s">
        <v>58</v>
      </c>
      <c r="E178" s="39" t="s">
        <v>1029</v>
      </c>
    </row>
    <row r="179" spans="1:13" ht="12.75">
      <c r="A179" t="s">
        <v>46</v>
      </c>
      <c r="C179" s="31" t="s">
        <v>587</v>
      </c>
      <c r="E179" s="33" t="s">
        <v>1030</v>
      </c>
      <c r="J179" s="32">
        <f>0</f>
      </c>
      <c s="32">
        <f>0</f>
      </c>
      <c s="32">
        <f>0+L180+L184+L188+L192</f>
      </c>
      <c s="32">
        <f>0+M180+M184+M188+M192</f>
      </c>
    </row>
    <row r="180" spans="1:16" ht="12.75">
      <c r="A180" t="s">
        <v>49</v>
      </c>
      <c s="34" t="s">
        <v>307</v>
      </c>
      <c s="34" t="s">
        <v>1031</v>
      </c>
      <c s="35" t="s">
        <v>5</v>
      </c>
      <c s="6" t="s">
        <v>1032</v>
      </c>
      <c s="36" t="s">
        <v>80</v>
      </c>
      <c s="37">
        <v>159</v>
      </c>
      <c s="36">
        <v>0</v>
      </c>
      <c s="36">
        <f>ROUND(G180*H180,6)</f>
      </c>
      <c r="L180" s="38">
        <v>0</v>
      </c>
      <c s="32">
        <f>ROUND(ROUND(L180,2)*ROUND(G180,3),2)</f>
      </c>
      <c s="36" t="s">
        <v>54</v>
      </c>
      <c>
        <f>(M180*21)/100</f>
      </c>
      <c t="s">
        <v>27</v>
      </c>
    </row>
    <row r="181" spans="1:5" ht="12.75">
      <c r="A181" s="35" t="s">
        <v>55</v>
      </c>
      <c r="E181" s="39" t="s">
        <v>5</v>
      </c>
    </row>
    <row r="182" spans="1:5" ht="63.75">
      <c r="A182" s="35" t="s">
        <v>56</v>
      </c>
      <c r="E182" s="40" t="s">
        <v>1033</v>
      </c>
    </row>
    <row r="183" spans="1:5" ht="165.75">
      <c r="A183" t="s">
        <v>58</v>
      </c>
      <c r="E183" s="39" t="s">
        <v>1034</v>
      </c>
    </row>
    <row r="184" spans="1:16" ht="25.5">
      <c r="A184" t="s">
        <v>49</v>
      </c>
      <c s="34" t="s">
        <v>1035</v>
      </c>
      <c s="34" t="s">
        <v>1036</v>
      </c>
      <c s="35" t="s">
        <v>5</v>
      </c>
      <c s="6" t="s">
        <v>1037</v>
      </c>
      <c s="36" t="s">
        <v>1038</v>
      </c>
      <c s="37">
        <v>5138.88</v>
      </c>
      <c s="36">
        <v>0</v>
      </c>
      <c s="36">
        <f>ROUND(G184*H184,6)</f>
      </c>
      <c r="L184" s="38">
        <v>0</v>
      </c>
      <c s="32">
        <f>ROUND(ROUND(L184,2)*ROUND(G184,3),2)</f>
      </c>
      <c s="36" t="s">
        <v>54</v>
      </c>
      <c>
        <f>(M184*21)/100</f>
      </c>
      <c t="s">
        <v>27</v>
      </c>
    </row>
    <row r="185" spans="1:5" ht="12.75">
      <c r="A185" s="35" t="s">
        <v>55</v>
      </c>
      <c r="E185" s="39" t="s">
        <v>5</v>
      </c>
    </row>
    <row r="186" spans="1:5" ht="12.75">
      <c r="A186" s="35" t="s">
        <v>56</v>
      </c>
      <c r="E186" s="40" t="s">
        <v>1039</v>
      </c>
    </row>
    <row r="187" spans="1:5" ht="127.5">
      <c r="A187" t="s">
        <v>58</v>
      </c>
      <c r="E187" s="39" t="s">
        <v>1040</v>
      </c>
    </row>
    <row r="188" spans="1:16" ht="12.75">
      <c r="A188" t="s">
        <v>49</v>
      </c>
      <c s="34" t="s">
        <v>807</v>
      </c>
      <c s="34" t="s">
        <v>1041</v>
      </c>
      <c s="35" t="s">
        <v>5</v>
      </c>
      <c s="6" t="s">
        <v>1042</v>
      </c>
      <c s="36" t="s">
        <v>71</v>
      </c>
      <c s="37">
        <v>53.53</v>
      </c>
      <c s="36">
        <v>0</v>
      </c>
      <c s="36">
        <f>ROUND(G188*H188,6)</f>
      </c>
      <c r="L188" s="38">
        <v>0</v>
      </c>
      <c s="32">
        <f>ROUND(ROUND(L188,2)*ROUND(G188,3),2)</f>
      </c>
      <c s="36" t="s">
        <v>54</v>
      </c>
      <c>
        <f>(M188*21)/100</f>
      </c>
      <c t="s">
        <v>27</v>
      </c>
    </row>
    <row r="189" spans="1:5" ht="12.75">
      <c r="A189" s="35" t="s">
        <v>55</v>
      </c>
      <c r="E189" s="39" t="s">
        <v>5</v>
      </c>
    </row>
    <row r="190" spans="1:5" ht="38.25">
      <c r="A190" s="35" t="s">
        <v>56</v>
      </c>
      <c r="E190" s="40" t="s">
        <v>1043</v>
      </c>
    </row>
    <row r="191" spans="1:5" ht="114.75">
      <c r="A191" t="s">
        <v>58</v>
      </c>
      <c r="E191" s="39" t="s">
        <v>1044</v>
      </c>
    </row>
    <row r="192" spans="1:16" ht="12.75">
      <c r="A192" t="s">
        <v>49</v>
      </c>
      <c s="34" t="s">
        <v>392</v>
      </c>
      <c s="34" t="s">
        <v>1045</v>
      </c>
      <c s="35" t="s">
        <v>5</v>
      </c>
      <c s="6" t="s">
        <v>1046</v>
      </c>
      <c s="36" t="s">
        <v>905</v>
      </c>
      <c s="37">
        <v>5138.88</v>
      </c>
      <c s="36">
        <v>0</v>
      </c>
      <c s="36">
        <f>ROUND(G192*H192,6)</f>
      </c>
      <c r="L192" s="38">
        <v>0</v>
      </c>
      <c s="32">
        <f>ROUND(ROUND(L192,2)*ROUND(G192,3),2)</f>
      </c>
      <c s="36" t="s">
        <v>54</v>
      </c>
      <c>
        <f>(M192*21)/100</f>
      </c>
      <c t="s">
        <v>27</v>
      </c>
    </row>
    <row r="193" spans="1:5" ht="12.75">
      <c r="A193" s="35" t="s">
        <v>55</v>
      </c>
      <c r="E193" s="39" t="s">
        <v>5</v>
      </c>
    </row>
    <row r="194" spans="1:5" ht="25.5">
      <c r="A194" s="35" t="s">
        <v>56</v>
      </c>
      <c r="E194" s="40" t="s">
        <v>1047</v>
      </c>
    </row>
    <row r="195" spans="1:5" ht="25.5">
      <c r="A195" t="s">
        <v>58</v>
      </c>
      <c r="E195" s="39" t="s">
        <v>907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1050</v>
      </c>
      <c r="E8" s="30" t="s">
        <v>1049</v>
      </c>
      <c r="J8" s="29">
        <f>0+J9</f>
      </c>
      <c s="29">
        <f>0+K9</f>
      </c>
      <c s="29">
        <f>0+L9</f>
      </c>
      <c s="29">
        <f>0+M9</f>
      </c>
    </row>
    <row r="9" spans="1:13" ht="12.75">
      <c r="A9" t="s">
        <v>46</v>
      </c>
      <c r="C9" s="31" t="s">
        <v>580</v>
      </c>
      <c r="E9" s="33" t="s">
        <v>581</v>
      </c>
      <c r="J9" s="32">
        <f>0</f>
      </c>
      <c s="32">
        <f>0</f>
      </c>
      <c s="32">
        <f>0+L10+L14+L18+L22+L26+L30+L34+L38+L42+L46+L50+L54+L58</f>
      </c>
      <c s="32">
        <f>0+M10+M14+M18+M22+M26+M30+M34+M38+M42+M46+M50+M54+M58</f>
      </c>
    </row>
    <row r="10" spans="1:16" ht="12.75">
      <c r="A10" t="s">
        <v>49</v>
      </c>
      <c s="34" t="s">
        <v>725</v>
      </c>
      <c s="34" t="s">
        <v>1051</v>
      </c>
      <c s="35" t="s">
        <v>5</v>
      </c>
      <c s="6" t="s">
        <v>1052</v>
      </c>
      <c s="36" t="s">
        <v>88</v>
      </c>
      <c s="37">
        <v>6</v>
      </c>
      <c s="36">
        <v>0</v>
      </c>
      <c s="36">
        <f>ROUND(G10*H10,6)</f>
      </c>
      <c r="L10" s="38">
        <v>0</v>
      </c>
      <c s="32">
        <f>ROUND(ROUND(L10,2)*ROUND(G10,3),2)</f>
      </c>
      <c s="36" t="s">
        <v>1053</v>
      </c>
      <c>
        <f>(M10*21)/100</f>
      </c>
      <c t="s">
        <v>27</v>
      </c>
    </row>
    <row r="11" spans="1:5" ht="12.75">
      <c r="A11" s="35" t="s">
        <v>55</v>
      </c>
      <c r="E11" s="39" t="s">
        <v>5</v>
      </c>
    </row>
    <row r="12" spans="1:5" ht="12.75">
      <c r="A12" s="35" t="s">
        <v>56</v>
      </c>
      <c r="E12" s="40" t="s">
        <v>1054</v>
      </c>
    </row>
    <row r="13" spans="1:5" ht="127.5">
      <c r="A13" t="s">
        <v>58</v>
      </c>
      <c r="E13" s="39" t="s">
        <v>1055</v>
      </c>
    </row>
    <row r="14" spans="1:16" ht="25.5">
      <c r="A14" t="s">
        <v>49</v>
      </c>
      <c s="34" t="s">
        <v>945</v>
      </c>
      <c s="34" t="s">
        <v>1056</v>
      </c>
      <c s="35" t="s">
        <v>5</v>
      </c>
      <c s="6" t="s">
        <v>1057</v>
      </c>
      <c s="36" t="s">
        <v>88</v>
      </c>
      <c s="37">
        <v>4</v>
      </c>
      <c s="36">
        <v>0</v>
      </c>
      <c s="36">
        <f>ROUND(G14*H14,6)</f>
      </c>
      <c r="L14" s="38">
        <v>0</v>
      </c>
      <c s="32">
        <f>ROUND(ROUND(L14,2)*ROUND(G14,3),2)</f>
      </c>
      <c s="36" t="s">
        <v>1053</v>
      </c>
      <c>
        <f>(M14*21)/100</f>
      </c>
      <c t="s">
        <v>27</v>
      </c>
    </row>
    <row r="15" spans="1:5" ht="12.75">
      <c r="A15" s="35" t="s">
        <v>55</v>
      </c>
      <c r="E15" s="39" t="s">
        <v>5</v>
      </c>
    </row>
    <row r="16" spans="1:5" ht="12.75">
      <c r="A16" s="35" t="s">
        <v>56</v>
      </c>
      <c r="E16" s="40" t="s">
        <v>1058</v>
      </c>
    </row>
    <row r="17" spans="1:5" ht="127.5">
      <c r="A17" t="s">
        <v>58</v>
      </c>
      <c r="E17" s="39" t="s">
        <v>1055</v>
      </c>
    </row>
    <row r="18" spans="1:16" ht="12.75">
      <c r="A18" t="s">
        <v>49</v>
      </c>
      <c s="34" t="s">
        <v>597</v>
      </c>
      <c s="34" t="s">
        <v>1059</v>
      </c>
      <c s="35" t="s">
        <v>5</v>
      </c>
      <c s="6" t="s">
        <v>1060</v>
      </c>
      <c s="36" t="s">
        <v>88</v>
      </c>
      <c s="37">
        <v>2</v>
      </c>
      <c s="36">
        <v>0</v>
      </c>
      <c s="36">
        <f>ROUND(G18*H18,6)</f>
      </c>
      <c r="L18" s="38">
        <v>0</v>
      </c>
      <c s="32">
        <f>ROUND(ROUND(L18,2)*ROUND(G18,3),2)</f>
      </c>
      <c s="36" t="s">
        <v>1053</v>
      </c>
      <c>
        <f>(M18*21)/100</f>
      </c>
      <c t="s">
        <v>27</v>
      </c>
    </row>
    <row r="19" spans="1:5" ht="12.75">
      <c r="A19" s="35" t="s">
        <v>55</v>
      </c>
      <c r="E19" s="39" t="s">
        <v>5</v>
      </c>
    </row>
    <row r="20" spans="1:5" ht="12.75">
      <c r="A20" s="35" t="s">
        <v>56</v>
      </c>
      <c r="E20" s="40" t="s">
        <v>1061</v>
      </c>
    </row>
    <row r="21" spans="1:5" ht="127.5">
      <c r="A21" t="s">
        <v>58</v>
      </c>
      <c r="E21" s="39" t="s">
        <v>1055</v>
      </c>
    </row>
    <row r="22" spans="1:16" ht="12.75">
      <c r="A22" t="s">
        <v>49</v>
      </c>
      <c s="34" t="s">
        <v>958</v>
      </c>
      <c s="34" t="s">
        <v>1062</v>
      </c>
      <c s="35" t="s">
        <v>5</v>
      </c>
      <c s="6" t="s">
        <v>1063</v>
      </c>
      <c s="36" t="s">
        <v>88</v>
      </c>
      <c s="37">
        <v>12</v>
      </c>
      <c s="36">
        <v>0</v>
      </c>
      <c s="36">
        <f>ROUND(G22*H22,6)</f>
      </c>
      <c r="L22" s="38">
        <v>0</v>
      </c>
      <c s="32">
        <f>ROUND(ROUND(L22,2)*ROUND(G22,3),2)</f>
      </c>
      <c s="36" t="s">
        <v>1053</v>
      </c>
      <c>
        <f>(M22*21)/100</f>
      </c>
      <c t="s">
        <v>27</v>
      </c>
    </row>
    <row r="23" spans="1:5" ht="12.75">
      <c r="A23" s="35" t="s">
        <v>55</v>
      </c>
      <c r="E23" s="39" t="s">
        <v>5</v>
      </c>
    </row>
    <row r="24" spans="1:5" ht="12.75">
      <c r="A24" s="35" t="s">
        <v>56</v>
      </c>
      <c r="E24" s="40" t="s">
        <v>1064</v>
      </c>
    </row>
    <row r="25" spans="1:5" ht="127.5">
      <c r="A25" t="s">
        <v>58</v>
      </c>
      <c r="E25" s="39" t="s">
        <v>1055</v>
      </c>
    </row>
    <row r="26" spans="1:16" ht="12.75">
      <c r="A26" t="s">
        <v>49</v>
      </c>
      <c s="34" t="s">
        <v>966</v>
      </c>
      <c s="34" t="s">
        <v>1065</v>
      </c>
      <c s="35" t="s">
        <v>5</v>
      </c>
      <c s="6" t="s">
        <v>1066</v>
      </c>
      <c s="36" t="s">
        <v>88</v>
      </c>
      <c s="37">
        <v>1</v>
      </c>
      <c s="36">
        <v>0</v>
      </c>
      <c s="36">
        <f>ROUND(G26*H26,6)</f>
      </c>
      <c r="L26" s="38">
        <v>0</v>
      </c>
      <c s="32">
        <f>ROUND(ROUND(L26,2)*ROUND(G26,3),2)</f>
      </c>
      <c s="36" t="s">
        <v>1053</v>
      </c>
      <c>
        <f>(M26*21)/100</f>
      </c>
      <c t="s">
        <v>27</v>
      </c>
    </row>
    <row r="27" spans="1:5" ht="12.75">
      <c r="A27" s="35" t="s">
        <v>55</v>
      </c>
      <c r="E27" s="39" t="s">
        <v>5</v>
      </c>
    </row>
    <row r="28" spans="1:5" ht="12.75">
      <c r="A28" s="35" t="s">
        <v>56</v>
      </c>
      <c r="E28" s="40" t="s">
        <v>1067</v>
      </c>
    </row>
    <row r="29" spans="1:5" ht="127.5">
      <c r="A29" t="s">
        <v>58</v>
      </c>
      <c r="E29" s="39" t="s">
        <v>1055</v>
      </c>
    </row>
    <row r="30" spans="1:16" ht="12.75">
      <c r="A30" t="s">
        <v>49</v>
      </c>
      <c s="34" t="s">
        <v>706</v>
      </c>
      <c s="34" t="s">
        <v>1068</v>
      </c>
      <c s="35" t="s">
        <v>5</v>
      </c>
      <c s="6" t="s">
        <v>1069</v>
      </c>
      <c s="36" t="s">
        <v>88</v>
      </c>
      <c s="37">
        <v>1</v>
      </c>
      <c s="36">
        <v>0</v>
      </c>
      <c s="36">
        <f>ROUND(G30*H30,6)</f>
      </c>
      <c r="L30" s="38">
        <v>0</v>
      </c>
      <c s="32">
        <f>ROUND(ROUND(L30,2)*ROUND(G30,3),2)</f>
      </c>
      <c s="36" t="s">
        <v>1053</v>
      </c>
      <c>
        <f>(M30*21)/100</f>
      </c>
      <c t="s">
        <v>27</v>
      </c>
    </row>
    <row r="31" spans="1:5" ht="12.75">
      <c r="A31" s="35" t="s">
        <v>55</v>
      </c>
      <c r="E31" s="39" t="s">
        <v>5</v>
      </c>
    </row>
    <row r="32" spans="1:5" ht="12.75">
      <c r="A32" s="35" t="s">
        <v>56</v>
      </c>
      <c r="E32" s="40" t="s">
        <v>1067</v>
      </c>
    </row>
    <row r="33" spans="1:5" ht="127.5">
      <c r="A33" t="s">
        <v>58</v>
      </c>
      <c r="E33" s="39" t="s">
        <v>1055</v>
      </c>
    </row>
    <row r="34" spans="1:16" ht="12.75">
      <c r="A34" t="s">
        <v>49</v>
      </c>
      <c s="34" t="s">
        <v>708</v>
      </c>
      <c s="34" t="s">
        <v>1070</v>
      </c>
      <c s="35" t="s">
        <v>5</v>
      </c>
      <c s="6" t="s">
        <v>1071</v>
      </c>
      <c s="36" t="s">
        <v>88</v>
      </c>
      <c s="37">
        <v>2</v>
      </c>
      <c s="36">
        <v>0</v>
      </c>
      <c s="36">
        <f>ROUND(G34*H34,6)</f>
      </c>
      <c r="L34" s="38">
        <v>0</v>
      </c>
      <c s="32">
        <f>ROUND(ROUND(L34,2)*ROUND(G34,3),2)</f>
      </c>
      <c s="36" t="s">
        <v>1053</v>
      </c>
      <c>
        <f>(M34*21)/100</f>
      </c>
      <c t="s">
        <v>27</v>
      </c>
    </row>
    <row r="35" spans="1:5" ht="12.75">
      <c r="A35" s="35" t="s">
        <v>55</v>
      </c>
      <c r="E35" s="39" t="s">
        <v>5</v>
      </c>
    </row>
    <row r="36" spans="1:5" ht="12.75">
      <c r="A36" s="35" t="s">
        <v>56</v>
      </c>
      <c r="E36" s="40" t="s">
        <v>1061</v>
      </c>
    </row>
    <row r="37" spans="1:5" ht="127.5">
      <c r="A37" t="s">
        <v>58</v>
      </c>
      <c r="E37" s="39" t="s">
        <v>1055</v>
      </c>
    </row>
    <row r="38" spans="1:16" ht="12.75">
      <c r="A38" t="s">
        <v>49</v>
      </c>
      <c s="34" t="s">
        <v>1011</v>
      </c>
      <c s="34" t="s">
        <v>1072</v>
      </c>
      <c s="35" t="s">
        <v>5</v>
      </c>
      <c s="6" t="s">
        <v>1073</v>
      </c>
      <c s="36" t="s">
        <v>88</v>
      </c>
      <c s="37">
        <v>2</v>
      </c>
      <c s="36">
        <v>0</v>
      </c>
      <c s="36">
        <f>ROUND(G38*H38,6)</f>
      </c>
      <c r="L38" s="38">
        <v>0</v>
      </c>
      <c s="32">
        <f>ROUND(ROUND(L38,2)*ROUND(G38,3),2)</f>
      </c>
      <c s="36" t="s">
        <v>1053</v>
      </c>
      <c>
        <f>(M38*21)/100</f>
      </c>
      <c t="s">
        <v>27</v>
      </c>
    </row>
    <row r="39" spans="1:5" ht="12.75">
      <c r="A39" s="35" t="s">
        <v>55</v>
      </c>
      <c r="E39" s="39" t="s">
        <v>5</v>
      </c>
    </row>
    <row r="40" spans="1:5" ht="12.75">
      <c r="A40" s="35" t="s">
        <v>56</v>
      </c>
      <c r="E40" s="40" t="s">
        <v>1074</v>
      </c>
    </row>
    <row r="41" spans="1:5" ht="127.5">
      <c r="A41" t="s">
        <v>58</v>
      </c>
      <c r="E41" s="39" t="s">
        <v>1055</v>
      </c>
    </row>
    <row r="42" spans="1:16" ht="12.75">
      <c r="A42" t="s">
        <v>49</v>
      </c>
      <c s="34" t="s">
        <v>1017</v>
      </c>
      <c s="34" t="s">
        <v>1075</v>
      </c>
      <c s="35" t="s">
        <v>5</v>
      </c>
      <c s="6" t="s">
        <v>1076</v>
      </c>
      <c s="36" t="s">
        <v>88</v>
      </c>
      <c s="37">
        <v>8</v>
      </c>
      <c s="36">
        <v>0</v>
      </c>
      <c s="36">
        <f>ROUND(G42*H42,6)</f>
      </c>
      <c r="L42" s="38">
        <v>0</v>
      </c>
      <c s="32">
        <f>ROUND(ROUND(L42,2)*ROUND(G42,3),2)</f>
      </c>
      <c s="36" t="s">
        <v>1053</v>
      </c>
      <c>
        <f>(M42*21)/100</f>
      </c>
      <c t="s">
        <v>27</v>
      </c>
    </row>
    <row r="43" spans="1:5" ht="12.75">
      <c r="A43" s="35" t="s">
        <v>55</v>
      </c>
      <c r="E43" s="39" t="s">
        <v>5</v>
      </c>
    </row>
    <row r="44" spans="1:5" ht="12.75">
      <c r="A44" s="35" t="s">
        <v>56</v>
      </c>
      <c r="E44" s="40" t="s">
        <v>1077</v>
      </c>
    </row>
    <row r="45" spans="1:5" ht="114.75">
      <c r="A45" t="s">
        <v>58</v>
      </c>
      <c r="E45" s="39" t="s">
        <v>1078</v>
      </c>
    </row>
    <row r="46" spans="1:16" ht="12.75">
      <c r="A46" t="s">
        <v>49</v>
      </c>
      <c s="34" t="s">
        <v>713</v>
      </c>
      <c s="34" t="s">
        <v>1079</v>
      </c>
      <c s="35" t="s">
        <v>5</v>
      </c>
      <c s="6" t="s">
        <v>1080</v>
      </c>
      <c s="36" t="s">
        <v>88</v>
      </c>
      <c s="37">
        <v>10</v>
      </c>
      <c s="36">
        <v>0</v>
      </c>
      <c s="36">
        <f>ROUND(G46*H46,6)</f>
      </c>
      <c r="L46" s="38">
        <v>0</v>
      </c>
      <c s="32">
        <f>ROUND(ROUND(L46,2)*ROUND(G46,3),2)</f>
      </c>
      <c s="36" t="s">
        <v>1053</v>
      </c>
      <c>
        <f>(M46*21)/100</f>
      </c>
      <c t="s">
        <v>27</v>
      </c>
    </row>
    <row r="47" spans="1:5" ht="12.75">
      <c r="A47" s="35" t="s">
        <v>55</v>
      </c>
      <c r="E47" s="39" t="s">
        <v>5</v>
      </c>
    </row>
    <row r="48" spans="1:5" ht="12.75">
      <c r="A48" s="35" t="s">
        <v>56</v>
      </c>
      <c r="E48" s="40" t="s">
        <v>1081</v>
      </c>
    </row>
    <row r="49" spans="1:5" ht="114.75">
      <c r="A49" t="s">
        <v>58</v>
      </c>
      <c r="E49" s="39" t="s">
        <v>1078</v>
      </c>
    </row>
    <row r="50" spans="1:16" ht="12.75">
      <c r="A50" t="s">
        <v>49</v>
      </c>
      <c s="34" t="s">
        <v>715</v>
      </c>
      <c s="34" t="s">
        <v>1082</v>
      </c>
      <c s="35" t="s">
        <v>5</v>
      </c>
      <c s="6" t="s">
        <v>1083</v>
      </c>
      <c s="36" t="s">
        <v>88</v>
      </c>
      <c s="37">
        <v>4</v>
      </c>
      <c s="36">
        <v>0</v>
      </c>
      <c s="36">
        <f>ROUND(G50*H50,6)</f>
      </c>
      <c r="L50" s="38">
        <v>0</v>
      </c>
      <c s="32">
        <f>ROUND(ROUND(L50,2)*ROUND(G50,3),2)</f>
      </c>
      <c s="36" t="s">
        <v>1053</v>
      </c>
      <c>
        <f>(M50*21)/100</f>
      </c>
      <c t="s">
        <v>27</v>
      </c>
    </row>
    <row r="51" spans="1:5" ht="12.75">
      <c r="A51" s="35" t="s">
        <v>55</v>
      </c>
      <c r="E51" s="39" t="s">
        <v>5</v>
      </c>
    </row>
    <row r="52" spans="1:5" ht="12.75">
      <c r="A52" s="35" t="s">
        <v>56</v>
      </c>
      <c r="E52" s="40" t="s">
        <v>1058</v>
      </c>
    </row>
    <row r="53" spans="1:5" ht="114.75">
      <c r="A53" t="s">
        <v>58</v>
      </c>
      <c r="E53" s="39" t="s">
        <v>1078</v>
      </c>
    </row>
    <row r="54" spans="1:16" ht="12.75">
      <c r="A54" t="s">
        <v>49</v>
      </c>
      <c s="34" t="s">
        <v>719</v>
      </c>
      <c s="34" t="s">
        <v>1084</v>
      </c>
      <c s="35" t="s">
        <v>5</v>
      </c>
      <c s="6" t="s">
        <v>1085</v>
      </c>
      <c s="36" t="s">
        <v>88</v>
      </c>
      <c s="37">
        <v>2</v>
      </c>
      <c s="36">
        <v>0</v>
      </c>
      <c s="36">
        <f>ROUND(G54*H54,6)</f>
      </c>
      <c r="L54" s="38">
        <v>0</v>
      </c>
      <c s="32">
        <f>ROUND(ROUND(L54,2)*ROUND(G54,3),2)</f>
      </c>
      <c s="36" t="s">
        <v>1053</v>
      </c>
      <c>
        <f>(M54*21)/100</f>
      </c>
      <c t="s">
        <v>27</v>
      </c>
    </row>
    <row r="55" spans="1:5" ht="12.75">
      <c r="A55" s="35" t="s">
        <v>55</v>
      </c>
      <c r="E55" s="39" t="s">
        <v>5</v>
      </c>
    </row>
    <row r="56" spans="1:5" ht="12.75">
      <c r="A56" s="35" t="s">
        <v>56</v>
      </c>
      <c r="E56" s="40" t="s">
        <v>1061</v>
      </c>
    </row>
    <row r="57" spans="1:5" ht="76.5">
      <c r="A57" t="s">
        <v>58</v>
      </c>
      <c r="E57" s="39" t="s">
        <v>1086</v>
      </c>
    </row>
    <row r="58" spans="1:16" ht="12.75">
      <c r="A58" t="s">
        <v>49</v>
      </c>
      <c s="34" t="s">
        <v>721</v>
      </c>
      <c s="34" t="s">
        <v>1087</v>
      </c>
      <c s="35" t="s">
        <v>5</v>
      </c>
      <c s="6" t="s">
        <v>1088</v>
      </c>
      <c s="36" t="s">
        <v>88</v>
      </c>
      <c s="37">
        <v>2</v>
      </c>
      <c s="36">
        <v>0</v>
      </c>
      <c s="36">
        <f>ROUND(G58*H58,6)</f>
      </c>
      <c r="L58" s="38">
        <v>0</v>
      </c>
      <c s="32">
        <f>ROUND(ROUND(L58,2)*ROUND(G58,3),2)</f>
      </c>
      <c s="36" t="s">
        <v>1053</v>
      </c>
      <c>
        <f>(M58*21)/100</f>
      </c>
      <c t="s">
        <v>27</v>
      </c>
    </row>
    <row r="59" spans="1:5" ht="12.75">
      <c r="A59" s="35" t="s">
        <v>55</v>
      </c>
      <c r="E59" s="39" t="s">
        <v>5</v>
      </c>
    </row>
    <row r="60" spans="1:5" ht="12.75">
      <c r="A60" s="35" t="s">
        <v>56</v>
      </c>
      <c r="E60" s="40" t="s">
        <v>1061</v>
      </c>
    </row>
    <row r="61" spans="1:5" ht="76.5">
      <c r="A61" t="s">
        <v>58</v>
      </c>
      <c r="E61" s="39" t="s">
        <v>1089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1092</v>
      </c>
      <c r="E8" s="30" t="s">
        <v>1091</v>
      </c>
      <c r="J8" s="29">
        <f>0+J9+J18+J43+J64+J81+J90+J99+J112+J121+J138+J163+J176</f>
      </c>
      <c s="29">
        <f>0+K9+K18+K43+K64+K81+K90+K99+K112+K121+K138+K163+K176</f>
      </c>
      <c s="29">
        <f>0+L9+L18+L43+L64+L81+L90+L99+L112+L121+L138+L163+L176</f>
      </c>
      <c s="29">
        <f>0+M9+M18+M43+M64+M81+M90+M99+M112+M121+M138+M163+M176</f>
      </c>
    </row>
    <row r="9" spans="1:13" ht="12.75">
      <c r="A9" t="s">
        <v>46</v>
      </c>
      <c r="C9" s="31" t="s">
        <v>890</v>
      </c>
      <c r="E9" s="33" t="s">
        <v>891</v>
      </c>
      <c r="J9" s="32">
        <f>0</f>
      </c>
      <c s="32">
        <f>0</f>
      </c>
      <c s="32">
        <f>0+L10+L14</f>
      </c>
      <c s="32">
        <f>0+M10+M14</f>
      </c>
    </row>
    <row r="10" spans="1:16" ht="25.5">
      <c r="A10" t="s">
        <v>49</v>
      </c>
      <c s="34" t="s">
        <v>68</v>
      </c>
      <c s="34" t="s">
        <v>892</v>
      </c>
      <c s="35" t="s">
        <v>5</v>
      </c>
      <c s="6" t="s">
        <v>893</v>
      </c>
      <c s="36" t="s">
        <v>498</v>
      </c>
      <c s="37">
        <v>33</v>
      </c>
      <c s="36">
        <v>0</v>
      </c>
      <c s="36">
        <f>ROUND(G10*H10,6)</f>
      </c>
      <c r="L10" s="38">
        <v>0</v>
      </c>
      <c s="32">
        <f>ROUND(ROUND(L10,2)*ROUND(G10,3),2)</f>
      </c>
      <c s="36" t="s">
        <v>54</v>
      </c>
      <c>
        <f>(M10*21)/100</f>
      </c>
      <c t="s">
        <v>27</v>
      </c>
    </row>
    <row r="11" spans="1:5" ht="12.75">
      <c r="A11" s="35" t="s">
        <v>55</v>
      </c>
      <c r="E11" s="39" t="s">
        <v>5</v>
      </c>
    </row>
    <row r="12" spans="1:5" ht="12.75">
      <c r="A12" s="35" t="s">
        <v>56</v>
      </c>
      <c r="E12" s="40" t="s">
        <v>1093</v>
      </c>
    </row>
    <row r="13" spans="1:5" ht="140.25">
      <c r="A13" t="s">
        <v>58</v>
      </c>
      <c r="E13" s="39" t="s">
        <v>895</v>
      </c>
    </row>
    <row r="14" spans="1:16" ht="25.5">
      <c r="A14" t="s">
        <v>49</v>
      </c>
      <c s="34" t="s">
        <v>27</v>
      </c>
      <c s="34" t="s">
        <v>896</v>
      </c>
      <c s="35" t="s">
        <v>5</v>
      </c>
      <c s="6" t="s">
        <v>897</v>
      </c>
      <c s="36" t="s">
        <v>498</v>
      </c>
      <c s="37">
        <v>200.2</v>
      </c>
      <c s="36">
        <v>0</v>
      </c>
      <c s="36">
        <f>ROUND(G14*H14,6)</f>
      </c>
      <c r="L14" s="38">
        <v>0</v>
      </c>
      <c s="32">
        <f>ROUND(ROUND(L14,2)*ROUND(G14,3),2)</f>
      </c>
      <c s="36" t="s">
        <v>54</v>
      </c>
      <c>
        <f>(M14*21)/100</f>
      </c>
      <c t="s">
        <v>27</v>
      </c>
    </row>
    <row r="15" spans="1:5" ht="12.75">
      <c r="A15" s="35" t="s">
        <v>55</v>
      </c>
      <c r="E15" s="39" t="s">
        <v>5</v>
      </c>
    </row>
    <row r="16" spans="1:5" ht="12.75">
      <c r="A16" s="35" t="s">
        <v>56</v>
      </c>
      <c r="E16" s="40" t="s">
        <v>1094</v>
      </c>
    </row>
    <row r="17" spans="1:5" ht="140.25">
      <c r="A17" t="s">
        <v>58</v>
      </c>
      <c r="E17" s="39" t="s">
        <v>895</v>
      </c>
    </row>
    <row r="18" spans="1:13" ht="12.75">
      <c r="A18" t="s">
        <v>46</v>
      </c>
      <c r="C18" s="31" t="s">
        <v>139</v>
      </c>
      <c r="E18" s="33" t="s">
        <v>337</v>
      </c>
      <c r="J18" s="32">
        <f>0</f>
      </c>
      <c s="32">
        <f>0</f>
      </c>
      <c s="32">
        <f>0+L19+L23+L27+L31+L35+L39</f>
      </c>
      <c s="32">
        <f>0+M19+M23+M27+M31+M35+M39</f>
      </c>
    </row>
    <row r="19" spans="1:16" ht="25.5">
      <c r="A19" t="s">
        <v>49</v>
      </c>
      <c s="34" t="s">
        <v>26</v>
      </c>
      <c s="34" t="s">
        <v>899</v>
      </c>
      <c s="35" t="s">
        <v>5</v>
      </c>
      <c s="6" t="s">
        <v>900</v>
      </c>
      <c s="36" t="s">
        <v>71</v>
      </c>
      <c s="37">
        <v>15</v>
      </c>
      <c s="36">
        <v>0</v>
      </c>
      <c s="36">
        <f>ROUND(G19*H19,6)</f>
      </c>
      <c r="L19" s="38">
        <v>0</v>
      </c>
      <c s="32">
        <f>ROUND(ROUND(L19,2)*ROUND(G19,3),2)</f>
      </c>
      <c s="36" t="s">
        <v>54</v>
      </c>
      <c>
        <f>(M19*21)/100</f>
      </c>
      <c t="s">
        <v>27</v>
      </c>
    </row>
    <row r="20" spans="1:5" ht="12.75">
      <c r="A20" s="35" t="s">
        <v>55</v>
      </c>
      <c r="E20" s="39" t="s">
        <v>5</v>
      </c>
    </row>
    <row r="21" spans="1:5" ht="25.5">
      <c r="A21" s="35" t="s">
        <v>56</v>
      </c>
      <c r="E21" s="40" t="s">
        <v>1095</v>
      </c>
    </row>
    <row r="22" spans="1:5" ht="63.75">
      <c r="A22" t="s">
        <v>58</v>
      </c>
      <c r="E22" s="39" t="s">
        <v>902</v>
      </c>
    </row>
    <row r="23" spans="1:16" ht="25.5">
      <c r="A23" t="s">
        <v>49</v>
      </c>
      <c s="34" t="s">
        <v>121</v>
      </c>
      <c s="34" t="s">
        <v>903</v>
      </c>
      <c s="35" t="s">
        <v>5</v>
      </c>
      <c s="6" t="s">
        <v>904</v>
      </c>
      <c s="36" t="s">
        <v>905</v>
      </c>
      <c s="37">
        <v>1320</v>
      </c>
      <c s="36">
        <v>0</v>
      </c>
      <c s="36">
        <f>ROUND(G23*H23,6)</f>
      </c>
      <c r="L23" s="38">
        <v>0</v>
      </c>
      <c s="32">
        <f>ROUND(ROUND(L23,2)*ROUND(G23,3),2)</f>
      </c>
      <c s="36" t="s">
        <v>54</v>
      </c>
      <c>
        <f>(M23*21)/100</f>
      </c>
      <c t="s">
        <v>27</v>
      </c>
    </row>
    <row r="24" spans="1:5" ht="12.75">
      <c r="A24" s="35" t="s">
        <v>55</v>
      </c>
      <c r="E24" s="39" t="s">
        <v>5</v>
      </c>
    </row>
    <row r="25" spans="1:5" ht="25.5">
      <c r="A25" s="35" t="s">
        <v>56</v>
      </c>
      <c r="E25" s="40" t="s">
        <v>1096</v>
      </c>
    </row>
    <row r="26" spans="1:5" ht="25.5">
      <c r="A26" t="s">
        <v>58</v>
      </c>
      <c r="E26" s="39" t="s">
        <v>907</v>
      </c>
    </row>
    <row r="27" spans="1:16" ht="12.75">
      <c r="A27" t="s">
        <v>49</v>
      </c>
      <c s="34" t="s">
        <v>77</v>
      </c>
      <c s="34" t="s">
        <v>1097</v>
      </c>
      <c s="35" t="s">
        <v>5</v>
      </c>
      <c s="6" t="s">
        <v>1098</v>
      </c>
      <c s="36" t="s">
        <v>71</v>
      </c>
      <c s="37">
        <v>12.2</v>
      </c>
      <c s="36">
        <v>0</v>
      </c>
      <c s="36">
        <f>ROUND(G27*H27,6)</f>
      </c>
      <c r="L27" s="38">
        <v>0</v>
      </c>
      <c s="32">
        <f>ROUND(ROUND(L27,2)*ROUND(G27,3),2)</f>
      </c>
      <c s="36" t="s">
        <v>54</v>
      </c>
      <c>
        <f>(M27*21)/100</f>
      </c>
      <c t="s">
        <v>27</v>
      </c>
    </row>
    <row r="28" spans="1:5" ht="12.75">
      <c r="A28" s="35" t="s">
        <v>55</v>
      </c>
      <c r="E28" s="39" t="s">
        <v>5</v>
      </c>
    </row>
    <row r="29" spans="1:5" ht="12.75">
      <c r="A29" s="35" t="s">
        <v>56</v>
      </c>
      <c r="E29" s="40" t="s">
        <v>1099</v>
      </c>
    </row>
    <row r="30" spans="1:5" ht="369.75">
      <c r="A30" t="s">
        <v>58</v>
      </c>
      <c r="E30" s="39" t="s">
        <v>1100</v>
      </c>
    </row>
    <row r="31" spans="1:16" ht="12.75">
      <c r="A31" t="s">
        <v>49</v>
      </c>
      <c s="34" t="s">
        <v>134</v>
      </c>
      <c s="34" t="s">
        <v>908</v>
      </c>
      <c s="35" t="s">
        <v>5</v>
      </c>
      <c s="6" t="s">
        <v>909</v>
      </c>
      <c s="36" t="s">
        <v>71</v>
      </c>
      <c s="37">
        <v>1086.36</v>
      </c>
      <c s="36">
        <v>0</v>
      </c>
      <c s="36">
        <f>ROUND(G31*H31,6)</f>
      </c>
      <c r="L31" s="38">
        <v>0</v>
      </c>
      <c s="32">
        <f>ROUND(ROUND(L31,2)*ROUND(G31,3),2)</f>
      </c>
      <c s="36" t="s">
        <v>54</v>
      </c>
      <c>
        <f>(M31*21)/100</f>
      </c>
      <c t="s">
        <v>27</v>
      </c>
    </row>
    <row r="32" spans="1:5" ht="12.75">
      <c r="A32" s="35" t="s">
        <v>55</v>
      </c>
      <c r="E32" s="39" t="s">
        <v>5</v>
      </c>
    </row>
    <row r="33" spans="1:5" ht="12.75">
      <c r="A33" s="35" t="s">
        <v>56</v>
      </c>
      <c r="E33" s="40" t="s">
        <v>1101</v>
      </c>
    </row>
    <row r="34" spans="1:5" ht="280.5">
      <c r="A34" t="s">
        <v>58</v>
      </c>
      <c r="E34" s="39" t="s">
        <v>911</v>
      </c>
    </row>
    <row r="35" spans="1:16" ht="12.75">
      <c r="A35" t="s">
        <v>49</v>
      </c>
      <c s="34" t="s">
        <v>100</v>
      </c>
      <c s="34" t="s">
        <v>393</v>
      </c>
      <c s="35" t="s">
        <v>5</v>
      </c>
      <c s="6" t="s">
        <v>394</v>
      </c>
      <c s="36" t="s">
        <v>395</v>
      </c>
      <c s="37">
        <v>476.7</v>
      </c>
      <c s="36">
        <v>0</v>
      </c>
      <c s="36">
        <f>ROUND(G35*H35,6)</f>
      </c>
      <c r="L35" s="38">
        <v>0</v>
      </c>
      <c s="32">
        <f>ROUND(ROUND(L35,2)*ROUND(G35,3),2)</f>
      </c>
      <c s="36" t="s">
        <v>54</v>
      </c>
      <c>
        <f>(M35*21)/100</f>
      </c>
      <c t="s">
        <v>27</v>
      </c>
    </row>
    <row r="36" spans="1:5" ht="12.75">
      <c r="A36" s="35" t="s">
        <v>55</v>
      </c>
      <c r="E36" s="39" t="s">
        <v>5</v>
      </c>
    </row>
    <row r="37" spans="1:5" ht="38.25">
      <c r="A37" s="35" t="s">
        <v>56</v>
      </c>
      <c r="E37" s="40" t="s">
        <v>1102</v>
      </c>
    </row>
    <row r="38" spans="1:5" ht="25.5">
      <c r="A38" t="s">
        <v>58</v>
      </c>
      <c r="E38" s="39" t="s">
        <v>397</v>
      </c>
    </row>
    <row r="39" spans="1:16" ht="12.75">
      <c r="A39" t="s">
        <v>49</v>
      </c>
      <c s="34" t="s">
        <v>312</v>
      </c>
      <c s="34" t="s">
        <v>1103</v>
      </c>
      <c s="35" t="s">
        <v>5</v>
      </c>
      <c s="6" t="s">
        <v>1104</v>
      </c>
      <c s="36" t="s">
        <v>71</v>
      </c>
      <c s="37">
        <v>3.24</v>
      </c>
      <c s="36">
        <v>0</v>
      </c>
      <c s="36">
        <f>ROUND(G39*H39,6)</f>
      </c>
      <c r="L39" s="38">
        <v>0</v>
      </c>
      <c s="32">
        <f>ROUND(ROUND(L39,2)*ROUND(G39,3),2)</f>
      </c>
      <c s="36" t="s">
        <v>438</v>
      </c>
      <c>
        <f>(M39*21)/100</f>
      </c>
      <c t="s">
        <v>27</v>
      </c>
    </row>
    <row r="40" spans="1:5" ht="12.75">
      <c r="A40" s="35" t="s">
        <v>55</v>
      </c>
      <c r="E40" s="39" t="s">
        <v>5</v>
      </c>
    </row>
    <row r="41" spans="1:5" ht="12.75">
      <c r="A41" s="35" t="s">
        <v>56</v>
      </c>
      <c r="E41" s="40" t="s">
        <v>1105</v>
      </c>
    </row>
    <row r="42" spans="1:5" ht="318.75">
      <c r="A42" t="s">
        <v>58</v>
      </c>
      <c r="E42" s="39" t="s">
        <v>128</v>
      </c>
    </row>
    <row r="43" spans="1:13" ht="12.75">
      <c r="A43" t="s">
        <v>46</v>
      </c>
      <c r="C43" s="31" t="s">
        <v>375</v>
      </c>
      <c r="E43" s="33" t="s">
        <v>404</v>
      </c>
      <c r="J43" s="32">
        <f>0</f>
      </c>
      <c s="32">
        <f>0</f>
      </c>
      <c s="32">
        <f>0+L44+L48+L52+L56+L60</f>
      </c>
      <c s="32">
        <f>0+M44+M48+M52+M56+M60</f>
      </c>
    </row>
    <row r="44" spans="1:16" ht="12.75">
      <c r="A44" t="s">
        <v>49</v>
      </c>
      <c s="34" t="s">
        <v>139</v>
      </c>
      <c s="34" t="s">
        <v>921</v>
      </c>
      <c s="35" t="s">
        <v>5</v>
      </c>
      <c s="6" t="s">
        <v>922</v>
      </c>
      <c s="36" t="s">
        <v>395</v>
      </c>
      <c s="37">
        <v>1127.49</v>
      </c>
      <c s="36">
        <v>0</v>
      </c>
      <c s="36">
        <f>ROUND(G44*H44,6)</f>
      </c>
      <c r="L44" s="38">
        <v>0</v>
      </c>
      <c s="32">
        <f>ROUND(ROUND(L44,2)*ROUND(G44,3),2)</f>
      </c>
      <c s="36" t="s">
        <v>54</v>
      </c>
      <c>
        <f>(M44*21)/100</f>
      </c>
      <c t="s">
        <v>27</v>
      </c>
    </row>
    <row r="45" spans="1:5" ht="12.75">
      <c r="A45" s="35" t="s">
        <v>55</v>
      </c>
      <c r="E45" s="39" t="s">
        <v>5</v>
      </c>
    </row>
    <row r="46" spans="1:5" ht="12.75">
      <c r="A46" s="35" t="s">
        <v>56</v>
      </c>
      <c r="E46" s="40" t="s">
        <v>1106</v>
      </c>
    </row>
    <row r="47" spans="1:5" ht="38.25">
      <c r="A47" t="s">
        <v>58</v>
      </c>
      <c r="E47" s="39" t="s">
        <v>924</v>
      </c>
    </row>
    <row r="48" spans="1:16" ht="12.75">
      <c r="A48" t="s">
        <v>49</v>
      </c>
      <c s="34" t="s">
        <v>357</v>
      </c>
      <c s="34" t="s">
        <v>406</v>
      </c>
      <c s="35" t="s">
        <v>5</v>
      </c>
      <c s="6" t="s">
        <v>407</v>
      </c>
      <c s="36" t="s">
        <v>395</v>
      </c>
      <c s="37">
        <v>1127.49</v>
      </c>
      <c s="36">
        <v>0</v>
      </c>
      <c s="36">
        <f>ROUND(G48*H48,6)</f>
      </c>
      <c r="L48" s="38">
        <v>0</v>
      </c>
      <c s="32">
        <f>ROUND(ROUND(L48,2)*ROUND(G48,3),2)</f>
      </c>
      <c s="36" t="s">
        <v>54</v>
      </c>
      <c>
        <f>(M48*21)/100</f>
      </c>
      <c t="s">
        <v>27</v>
      </c>
    </row>
    <row r="49" spans="1:5" ht="12.75">
      <c r="A49" s="35" t="s">
        <v>55</v>
      </c>
      <c r="E49" s="39" t="s">
        <v>5</v>
      </c>
    </row>
    <row r="50" spans="1:5" ht="12.75">
      <c r="A50" s="35" t="s">
        <v>56</v>
      </c>
      <c r="E50" s="40" t="s">
        <v>1107</v>
      </c>
    </row>
    <row r="51" spans="1:5" ht="25.5">
      <c r="A51" t="s">
        <v>58</v>
      </c>
      <c r="E51" s="39" t="s">
        <v>409</v>
      </c>
    </row>
    <row r="52" spans="1:16" ht="12.75">
      <c r="A52" t="s">
        <v>49</v>
      </c>
      <c s="34" t="s">
        <v>302</v>
      </c>
      <c s="34" t="s">
        <v>411</v>
      </c>
      <c s="35" t="s">
        <v>5</v>
      </c>
      <c s="6" t="s">
        <v>412</v>
      </c>
      <c s="36" t="s">
        <v>395</v>
      </c>
      <c s="37">
        <v>1127.49</v>
      </c>
      <c s="36">
        <v>0</v>
      </c>
      <c s="36">
        <f>ROUND(G52*H52,6)</f>
      </c>
      <c r="L52" s="38">
        <v>0</v>
      </c>
      <c s="32">
        <f>ROUND(ROUND(L52,2)*ROUND(G52,3),2)</f>
      </c>
      <c s="36" t="s">
        <v>54</v>
      </c>
      <c>
        <f>(M52*21)/100</f>
      </c>
      <c t="s">
        <v>27</v>
      </c>
    </row>
    <row r="53" spans="1:5" ht="12.75">
      <c r="A53" s="35" t="s">
        <v>55</v>
      </c>
      <c r="E53" s="39" t="s">
        <v>5</v>
      </c>
    </row>
    <row r="54" spans="1:5" ht="12.75">
      <c r="A54" s="35" t="s">
        <v>56</v>
      </c>
      <c r="E54" s="40" t="s">
        <v>1106</v>
      </c>
    </row>
    <row r="55" spans="1:5" ht="25.5">
      <c r="A55" t="s">
        <v>58</v>
      </c>
      <c r="E55" s="39" t="s">
        <v>413</v>
      </c>
    </row>
    <row r="56" spans="1:16" ht="12.75">
      <c r="A56" t="s">
        <v>49</v>
      </c>
      <c s="34" t="s">
        <v>629</v>
      </c>
      <c s="34" t="s">
        <v>415</v>
      </c>
      <c s="35" t="s">
        <v>5</v>
      </c>
      <c s="6" t="s">
        <v>416</v>
      </c>
      <c s="36" t="s">
        <v>71</v>
      </c>
      <c s="37">
        <v>90.199</v>
      </c>
      <c s="36">
        <v>0</v>
      </c>
      <c s="36">
        <f>ROUND(G56*H56,6)</f>
      </c>
      <c r="L56" s="38">
        <v>0</v>
      </c>
      <c s="32">
        <f>ROUND(ROUND(L56,2)*ROUND(G56,3),2)</f>
      </c>
      <c s="36" t="s">
        <v>54</v>
      </c>
      <c>
        <f>(M56*21)/100</f>
      </c>
      <c t="s">
        <v>27</v>
      </c>
    </row>
    <row r="57" spans="1:5" ht="12.75">
      <c r="A57" s="35" t="s">
        <v>55</v>
      </c>
      <c r="E57" s="39" t="s">
        <v>5</v>
      </c>
    </row>
    <row r="58" spans="1:5" ht="12.75">
      <c r="A58" s="35" t="s">
        <v>56</v>
      </c>
      <c r="E58" s="40" t="s">
        <v>1108</v>
      </c>
    </row>
    <row r="59" spans="1:5" ht="38.25">
      <c r="A59" t="s">
        <v>58</v>
      </c>
      <c r="E59" s="39" t="s">
        <v>418</v>
      </c>
    </row>
    <row r="60" spans="1:16" ht="12.75">
      <c r="A60" t="s">
        <v>49</v>
      </c>
      <c s="34" t="s">
        <v>435</v>
      </c>
      <c s="34" t="s">
        <v>917</v>
      </c>
      <c s="35" t="s">
        <v>5</v>
      </c>
      <c s="6" t="s">
        <v>918</v>
      </c>
      <c s="36" t="s">
        <v>71</v>
      </c>
      <c s="37">
        <v>169.124</v>
      </c>
      <c s="36">
        <v>0</v>
      </c>
      <c s="36">
        <f>ROUND(G60*H60,6)</f>
      </c>
      <c r="L60" s="38">
        <v>0</v>
      </c>
      <c s="32">
        <f>ROUND(ROUND(L60,2)*ROUND(G60,3),2)</f>
      </c>
      <c s="36" t="s">
        <v>54</v>
      </c>
      <c>
        <f>(M60*21)/100</f>
      </c>
      <c t="s">
        <v>27</v>
      </c>
    </row>
    <row r="61" spans="1:5" ht="12.75">
      <c r="A61" s="35" t="s">
        <v>55</v>
      </c>
      <c r="E61" s="39" t="s">
        <v>5</v>
      </c>
    </row>
    <row r="62" spans="1:5" ht="38.25">
      <c r="A62" s="35" t="s">
        <v>56</v>
      </c>
      <c r="E62" s="40" t="s">
        <v>1109</v>
      </c>
    </row>
    <row r="63" spans="1:5" ht="318.75">
      <c r="A63" t="s">
        <v>58</v>
      </c>
      <c r="E63" s="39" t="s">
        <v>920</v>
      </c>
    </row>
    <row r="64" spans="1:13" ht="12.75">
      <c r="A64" t="s">
        <v>46</v>
      </c>
      <c r="C64" s="31" t="s">
        <v>419</v>
      </c>
      <c r="E64" s="33" t="s">
        <v>872</v>
      </c>
      <c r="J64" s="32">
        <f>0</f>
      </c>
      <c s="32">
        <f>0</f>
      </c>
      <c s="32">
        <f>0+L65+L69+L73+L77</f>
      </c>
      <c s="32">
        <f>0+M65+M69+M73+M77</f>
      </c>
    </row>
    <row r="65" spans="1:16" ht="12.75">
      <c r="A65" t="s">
        <v>49</v>
      </c>
      <c s="34" t="s">
        <v>318</v>
      </c>
      <c s="34" t="s">
        <v>930</v>
      </c>
      <c s="35" t="s">
        <v>5</v>
      </c>
      <c s="6" t="s">
        <v>931</v>
      </c>
      <c s="36" t="s">
        <v>71</v>
      </c>
      <c s="37">
        <v>18.89</v>
      </c>
      <c s="36">
        <v>0</v>
      </c>
      <c s="36">
        <f>ROUND(G65*H65,6)</f>
      </c>
      <c r="L65" s="38">
        <v>0</v>
      </c>
      <c s="32">
        <f>ROUND(ROUND(L65,2)*ROUND(G65,3),2)</f>
      </c>
      <c s="36" t="s">
        <v>438</v>
      </c>
      <c>
        <f>(M65*21)/100</f>
      </c>
      <c t="s">
        <v>27</v>
      </c>
    </row>
    <row r="66" spans="1:5" ht="12.75">
      <c r="A66" s="35" t="s">
        <v>55</v>
      </c>
      <c r="E66" s="39" t="s">
        <v>5</v>
      </c>
    </row>
    <row r="67" spans="1:5" ht="12.75">
      <c r="A67" s="35" t="s">
        <v>56</v>
      </c>
      <c r="E67" s="40" t="s">
        <v>1110</v>
      </c>
    </row>
    <row r="68" spans="1:5" ht="25.5">
      <c r="A68" t="s">
        <v>58</v>
      </c>
      <c r="E68" s="39" t="s">
        <v>933</v>
      </c>
    </row>
    <row r="69" spans="1:16" ht="12.75">
      <c r="A69" t="s">
        <v>49</v>
      </c>
      <c s="34" t="s">
        <v>323</v>
      </c>
      <c s="34" t="s">
        <v>935</v>
      </c>
      <c s="35" t="s">
        <v>5</v>
      </c>
      <c s="6" t="s">
        <v>432</v>
      </c>
      <c s="36" t="s">
        <v>395</v>
      </c>
      <c s="37">
        <v>196.89</v>
      </c>
      <c s="36">
        <v>0</v>
      </c>
      <c s="36">
        <f>ROUND(G69*H69,6)</f>
      </c>
      <c r="L69" s="38">
        <v>0</v>
      </c>
      <c s="32">
        <f>ROUND(ROUND(L69,2)*ROUND(G69,3),2)</f>
      </c>
      <c s="36" t="s">
        <v>438</v>
      </c>
      <c>
        <f>(M69*21)/100</f>
      </c>
      <c t="s">
        <v>27</v>
      </c>
    </row>
    <row r="70" spans="1:5" ht="12.75">
      <c r="A70" s="35" t="s">
        <v>55</v>
      </c>
      <c r="E70" s="39" t="s">
        <v>5</v>
      </c>
    </row>
    <row r="71" spans="1:5" ht="12.75">
      <c r="A71" s="35" t="s">
        <v>56</v>
      </c>
      <c r="E71" s="40" t="s">
        <v>1111</v>
      </c>
    </row>
    <row r="72" spans="1:5" ht="25.5">
      <c r="A72" t="s">
        <v>58</v>
      </c>
      <c r="E72" s="39" t="s">
        <v>434</v>
      </c>
    </row>
    <row r="73" spans="1:16" ht="12.75">
      <c r="A73" t="s">
        <v>49</v>
      </c>
      <c s="34" t="s">
        <v>286</v>
      </c>
      <c s="34" t="s">
        <v>938</v>
      </c>
      <c s="35" t="s">
        <v>5</v>
      </c>
      <c s="6" t="s">
        <v>182</v>
      </c>
      <c s="36" t="s">
        <v>71</v>
      </c>
      <c s="37">
        <v>1.772</v>
      </c>
      <c s="36">
        <v>0</v>
      </c>
      <c s="36">
        <f>ROUND(G73*H73,6)</f>
      </c>
      <c r="L73" s="38">
        <v>0</v>
      </c>
      <c s="32">
        <f>ROUND(ROUND(L73,2)*ROUND(G73,3),2)</f>
      </c>
      <c s="36" t="s">
        <v>438</v>
      </c>
      <c>
        <f>(M73*21)/100</f>
      </c>
      <c t="s">
        <v>27</v>
      </c>
    </row>
    <row r="74" spans="1:5" ht="12.75">
      <c r="A74" s="35" t="s">
        <v>55</v>
      </c>
      <c r="E74" s="39" t="s">
        <v>5</v>
      </c>
    </row>
    <row r="75" spans="1:5" ht="25.5">
      <c r="A75" s="35" t="s">
        <v>56</v>
      </c>
      <c r="E75" s="40" t="s">
        <v>1112</v>
      </c>
    </row>
    <row r="76" spans="1:5" ht="369.75">
      <c r="A76" t="s">
        <v>58</v>
      </c>
      <c r="E76" s="39" t="s">
        <v>929</v>
      </c>
    </row>
    <row r="77" spans="1:16" ht="12.75">
      <c r="A77" t="s">
        <v>49</v>
      </c>
      <c s="34" t="s">
        <v>292</v>
      </c>
      <c s="34" t="s">
        <v>941</v>
      </c>
      <c s="35" t="s">
        <v>5</v>
      </c>
      <c s="6" t="s">
        <v>942</v>
      </c>
      <c s="36" t="s">
        <v>71</v>
      </c>
      <c s="37">
        <v>168.36</v>
      </c>
      <c s="36">
        <v>0</v>
      </c>
      <c s="36">
        <f>ROUND(G77*H77,6)</f>
      </c>
      <c r="L77" s="38">
        <v>0</v>
      </c>
      <c s="32">
        <f>ROUND(ROUND(L77,2)*ROUND(G77,3),2)</f>
      </c>
      <c s="36" t="s">
        <v>438</v>
      </c>
      <c>
        <f>(M77*21)/100</f>
      </c>
      <c t="s">
        <v>27</v>
      </c>
    </row>
    <row r="78" spans="1:5" ht="12.75">
      <c r="A78" s="35" t="s">
        <v>55</v>
      </c>
      <c r="E78" s="39" t="s">
        <v>5</v>
      </c>
    </row>
    <row r="79" spans="1:5" ht="25.5">
      <c r="A79" s="35" t="s">
        <v>56</v>
      </c>
      <c r="E79" s="40" t="s">
        <v>1113</v>
      </c>
    </row>
    <row r="80" spans="1:5" ht="369.75">
      <c r="A80" t="s">
        <v>58</v>
      </c>
      <c r="E80" s="39" t="s">
        <v>929</v>
      </c>
    </row>
    <row r="81" spans="1:13" ht="12.75">
      <c r="A81" t="s">
        <v>46</v>
      </c>
      <c r="C81" s="31" t="s">
        <v>807</v>
      </c>
      <c r="E81" s="33" t="s">
        <v>808</v>
      </c>
      <c r="J81" s="32">
        <f>0</f>
      </c>
      <c s="32">
        <f>0</f>
      </c>
      <c s="32">
        <f>0+L82+L86</f>
      </c>
      <c s="32">
        <f>0+M82+M86</f>
      </c>
    </row>
    <row r="82" spans="1:16" ht="12.75">
      <c r="A82" t="s">
        <v>49</v>
      </c>
      <c s="34" t="s">
        <v>361</v>
      </c>
      <c s="34" t="s">
        <v>1114</v>
      </c>
      <c s="35" t="s">
        <v>5</v>
      </c>
      <c s="6" t="s">
        <v>1115</v>
      </c>
      <c s="36" t="s">
        <v>71</v>
      </c>
      <c s="37">
        <v>8.3</v>
      </c>
      <c s="36">
        <v>0</v>
      </c>
      <c s="36">
        <f>ROUND(G82*H82,6)</f>
      </c>
      <c r="L82" s="38">
        <v>0</v>
      </c>
      <c s="32">
        <f>ROUND(ROUND(L82,2)*ROUND(G82,3),2)</f>
      </c>
      <c s="36" t="s">
        <v>54</v>
      </c>
      <c>
        <f>(M82*21)/100</f>
      </c>
      <c t="s">
        <v>27</v>
      </c>
    </row>
    <row r="83" spans="1:5" ht="12.75">
      <c r="A83" s="35" t="s">
        <v>55</v>
      </c>
      <c r="E83" s="39" t="s">
        <v>5</v>
      </c>
    </row>
    <row r="84" spans="1:5" ht="25.5">
      <c r="A84" s="35" t="s">
        <v>56</v>
      </c>
      <c r="E84" s="40" t="s">
        <v>1116</v>
      </c>
    </row>
    <row r="85" spans="1:5" ht="369.75">
      <c r="A85" t="s">
        <v>58</v>
      </c>
      <c r="E85" s="39" t="s">
        <v>471</v>
      </c>
    </row>
    <row r="86" spans="1:16" ht="12.75">
      <c r="A86" t="s">
        <v>49</v>
      </c>
      <c s="34" t="s">
        <v>1117</v>
      </c>
      <c s="34" t="s">
        <v>1118</v>
      </c>
      <c s="35" t="s">
        <v>5</v>
      </c>
      <c s="6" t="s">
        <v>1119</v>
      </c>
      <c s="36" t="s">
        <v>498</v>
      </c>
      <c s="37">
        <v>1.01</v>
      </c>
      <c s="36">
        <v>0</v>
      </c>
      <c s="36">
        <f>ROUND(G86*H86,6)</f>
      </c>
      <c r="L86" s="38">
        <v>0</v>
      </c>
      <c s="32">
        <f>ROUND(ROUND(L86,2)*ROUND(G86,3),2)</f>
      </c>
      <c s="36" t="s">
        <v>438</v>
      </c>
      <c>
        <f>(M86*21)/100</f>
      </c>
      <c t="s">
        <v>27</v>
      </c>
    </row>
    <row r="87" spans="1:5" ht="12.75">
      <c r="A87" s="35" t="s">
        <v>55</v>
      </c>
      <c r="E87" s="39" t="s">
        <v>5</v>
      </c>
    </row>
    <row r="88" spans="1:5" ht="12.75">
      <c r="A88" s="35" t="s">
        <v>56</v>
      </c>
      <c r="E88" s="40" t="s">
        <v>1120</v>
      </c>
    </row>
    <row r="89" spans="1:5" ht="267.75">
      <c r="A89" t="s">
        <v>58</v>
      </c>
      <c r="E89" s="39" t="s">
        <v>1121</v>
      </c>
    </row>
    <row r="90" spans="1:13" ht="12.75">
      <c r="A90" t="s">
        <v>46</v>
      </c>
      <c r="C90" s="31" t="s">
        <v>410</v>
      </c>
      <c r="E90" s="33" t="s">
        <v>467</v>
      </c>
      <c r="J90" s="32">
        <f>0</f>
      </c>
      <c s="32">
        <f>0</f>
      </c>
      <c s="32">
        <f>0+L91+L95</f>
      </c>
      <c s="32">
        <f>0+M91+M95</f>
      </c>
    </row>
    <row r="91" spans="1:16" ht="12.75">
      <c r="A91" t="s">
        <v>49</v>
      </c>
      <c s="34" t="s">
        <v>366</v>
      </c>
      <c s="34" t="s">
        <v>479</v>
      </c>
      <c s="35" t="s">
        <v>5</v>
      </c>
      <c s="6" t="s">
        <v>480</v>
      </c>
      <c s="36" t="s">
        <v>71</v>
      </c>
      <c s="37">
        <v>0.7</v>
      </c>
      <c s="36">
        <v>0</v>
      </c>
      <c s="36">
        <f>ROUND(G91*H91,6)</f>
      </c>
      <c r="L91" s="38">
        <v>0</v>
      </c>
      <c s="32">
        <f>ROUND(ROUND(L91,2)*ROUND(G91,3),2)</f>
      </c>
      <c s="36" t="s">
        <v>54</v>
      </c>
      <c>
        <f>(M91*21)/100</f>
      </c>
      <c t="s">
        <v>27</v>
      </c>
    </row>
    <row r="92" spans="1:5" ht="12.75">
      <c r="A92" s="35" t="s">
        <v>55</v>
      </c>
      <c r="E92" s="39" t="s">
        <v>5</v>
      </c>
    </row>
    <row r="93" spans="1:5" ht="12.75">
      <c r="A93" s="35" t="s">
        <v>56</v>
      </c>
      <c r="E93" s="40" t="s">
        <v>1122</v>
      </c>
    </row>
    <row r="94" spans="1:5" ht="38.25">
      <c r="A94" t="s">
        <v>58</v>
      </c>
      <c r="E94" s="39" t="s">
        <v>482</v>
      </c>
    </row>
    <row r="95" spans="1:16" ht="12.75">
      <c r="A95" t="s">
        <v>49</v>
      </c>
      <c s="34" t="s">
        <v>1123</v>
      </c>
      <c s="34" t="s">
        <v>734</v>
      </c>
      <c s="35" t="s">
        <v>5</v>
      </c>
      <c s="6" t="s">
        <v>477</v>
      </c>
      <c s="36" t="s">
        <v>71</v>
      </c>
      <c s="37">
        <v>43.07</v>
      </c>
      <c s="36">
        <v>0</v>
      </c>
      <c s="36">
        <f>ROUND(G95*H95,6)</f>
      </c>
      <c r="L95" s="38">
        <v>0</v>
      </c>
      <c s="32">
        <f>ROUND(ROUND(L95,2)*ROUND(G95,3),2)</f>
      </c>
      <c s="36" t="s">
        <v>438</v>
      </c>
      <c>
        <f>(M95*21)/100</f>
      </c>
      <c t="s">
        <v>27</v>
      </c>
    </row>
    <row r="96" spans="1:5" ht="12.75">
      <c r="A96" s="35" t="s">
        <v>55</v>
      </c>
      <c r="E96" s="39" t="s">
        <v>5</v>
      </c>
    </row>
    <row r="97" spans="1:5" ht="63.75">
      <c r="A97" s="35" t="s">
        <v>56</v>
      </c>
      <c r="E97" s="40" t="s">
        <v>1124</v>
      </c>
    </row>
    <row r="98" spans="1:5" ht="409.5">
      <c r="A98" t="s">
        <v>58</v>
      </c>
      <c r="E98" s="39" t="s">
        <v>949</v>
      </c>
    </row>
    <row r="99" spans="1:13" ht="12.75">
      <c r="A99" t="s">
        <v>46</v>
      </c>
      <c r="C99" s="31" t="s">
        <v>246</v>
      </c>
      <c r="E99" s="33" t="s">
        <v>501</v>
      </c>
      <c r="J99" s="32">
        <f>0</f>
      </c>
      <c s="32">
        <f>0</f>
      </c>
      <c s="32">
        <f>0+L100+L104+L108</f>
      </c>
      <c s="32">
        <f>0+M100+M104+M108</f>
      </c>
    </row>
    <row r="100" spans="1:16" ht="12.75">
      <c r="A100" t="s">
        <v>49</v>
      </c>
      <c s="34" t="s">
        <v>371</v>
      </c>
      <c s="34" t="s">
        <v>950</v>
      </c>
      <c s="35" t="s">
        <v>5</v>
      </c>
      <c s="6" t="s">
        <v>951</v>
      </c>
      <c s="36" t="s">
        <v>395</v>
      </c>
      <c s="37">
        <v>852.867</v>
      </c>
      <c s="36">
        <v>0</v>
      </c>
      <c s="36">
        <f>ROUND(G100*H100,6)</f>
      </c>
      <c r="L100" s="38">
        <v>0</v>
      </c>
      <c s="32">
        <f>ROUND(ROUND(L100,2)*ROUND(G100,3),2)</f>
      </c>
      <c s="36" t="s">
        <v>54</v>
      </c>
      <c>
        <f>(M100*21)/100</f>
      </c>
      <c t="s">
        <v>27</v>
      </c>
    </row>
    <row r="101" spans="1:5" ht="12.75">
      <c r="A101" s="35" t="s">
        <v>55</v>
      </c>
      <c r="E101" s="39" t="s">
        <v>5</v>
      </c>
    </row>
    <row r="102" spans="1:5" ht="12.75">
      <c r="A102" s="35" t="s">
        <v>56</v>
      </c>
      <c r="E102" s="40" t="s">
        <v>1125</v>
      </c>
    </row>
    <row r="103" spans="1:5" ht="51">
      <c r="A103" t="s">
        <v>58</v>
      </c>
      <c r="E103" s="39" t="s">
        <v>953</v>
      </c>
    </row>
    <row r="104" spans="1:16" ht="25.5">
      <c r="A104" t="s">
        <v>49</v>
      </c>
      <c s="34" t="s">
        <v>1126</v>
      </c>
      <c s="34" t="s">
        <v>954</v>
      </c>
      <c s="35" t="s">
        <v>5</v>
      </c>
      <c s="6" t="s">
        <v>955</v>
      </c>
      <c s="36" t="s">
        <v>395</v>
      </c>
      <c s="37">
        <v>741.21</v>
      </c>
      <c s="36">
        <v>0</v>
      </c>
      <c s="36">
        <f>ROUND(G104*H104,6)</f>
      </c>
      <c r="L104" s="38">
        <v>0</v>
      </c>
      <c s="32">
        <f>ROUND(ROUND(L104,2)*ROUND(G104,3),2)</f>
      </c>
      <c s="36" t="s">
        <v>54</v>
      </c>
      <c>
        <f>(M104*21)/100</f>
      </c>
      <c t="s">
        <v>27</v>
      </c>
    </row>
    <row r="105" spans="1:5" ht="12.75">
      <c r="A105" s="35" t="s">
        <v>55</v>
      </c>
      <c r="E105" s="39" t="s">
        <v>5</v>
      </c>
    </row>
    <row r="106" spans="1:5" ht="25.5">
      <c r="A106" s="35" t="s">
        <v>56</v>
      </c>
      <c r="E106" s="40" t="s">
        <v>1127</v>
      </c>
    </row>
    <row r="107" spans="1:5" ht="153">
      <c r="A107" t="s">
        <v>58</v>
      </c>
      <c r="E107" s="39" t="s">
        <v>957</v>
      </c>
    </row>
    <row r="108" spans="1:16" ht="25.5">
      <c r="A108" t="s">
        <v>49</v>
      </c>
      <c s="34" t="s">
        <v>1128</v>
      </c>
      <c s="34" t="s">
        <v>963</v>
      </c>
      <c s="35" t="s">
        <v>5</v>
      </c>
      <c s="6" t="s">
        <v>964</v>
      </c>
      <c s="36" t="s">
        <v>395</v>
      </c>
      <c s="37">
        <v>3.64</v>
      </c>
      <c s="36">
        <v>0</v>
      </c>
      <c s="36">
        <f>ROUND(G108*H108,6)</f>
      </c>
      <c r="L108" s="38">
        <v>0</v>
      </c>
      <c s="32">
        <f>ROUND(ROUND(L108,2)*ROUND(G108,3),2)</f>
      </c>
      <c s="36" t="s">
        <v>438</v>
      </c>
      <c>
        <f>(M108*21)/100</f>
      </c>
      <c t="s">
        <v>27</v>
      </c>
    </row>
    <row r="109" spans="1:5" ht="12.75">
      <c r="A109" s="35" t="s">
        <v>55</v>
      </c>
      <c r="E109" s="39" t="s">
        <v>5</v>
      </c>
    </row>
    <row r="110" spans="1:5" ht="12.75">
      <c r="A110" s="35" t="s">
        <v>56</v>
      </c>
      <c r="E110" s="40" t="s">
        <v>1129</v>
      </c>
    </row>
    <row r="111" spans="1:5" ht="153">
      <c r="A111" t="s">
        <v>58</v>
      </c>
      <c r="E111" s="39" t="s">
        <v>957</v>
      </c>
    </row>
    <row r="112" spans="1:13" ht="12.75">
      <c r="A112" t="s">
        <v>46</v>
      </c>
      <c r="C112" s="31" t="s">
        <v>844</v>
      </c>
      <c r="E112" s="33" t="s">
        <v>845</v>
      </c>
      <c r="J112" s="32">
        <f>0</f>
      </c>
      <c s="32">
        <f>0</f>
      </c>
      <c s="32">
        <f>0+L113+L117</f>
      </c>
      <c s="32">
        <f>0+M113+M117</f>
      </c>
    </row>
    <row r="113" spans="1:16" ht="25.5">
      <c r="A113" t="s">
        <v>49</v>
      </c>
      <c s="34" t="s">
        <v>1130</v>
      </c>
      <c s="34" t="s">
        <v>1131</v>
      </c>
      <c s="35" t="s">
        <v>5</v>
      </c>
      <c s="6" t="s">
        <v>1132</v>
      </c>
      <c s="36" t="s">
        <v>395</v>
      </c>
      <c s="37">
        <v>30.5</v>
      </c>
      <c s="36">
        <v>0</v>
      </c>
      <c s="36">
        <f>ROUND(G113*H113,6)</f>
      </c>
      <c r="L113" s="38">
        <v>0</v>
      </c>
      <c s="32">
        <f>ROUND(ROUND(L113,2)*ROUND(G113,3),2)</f>
      </c>
      <c s="36" t="s">
        <v>438</v>
      </c>
      <c>
        <f>(M113*21)/100</f>
      </c>
      <c t="s">
        <v>27</v>
      </c>
    </row>
    <row r="114" spans="1:5" ht="12.75">
      <c r="A114" s="35" t="s">
        <v>55</v>
      </c>
      <c r="E114" s="39" t="s">
        <v>5</v>
      </c>
    </row>
    <row r="115" spans="1:5" ht="12.75">
      <c r="A115" s="35" t="s">
        <v>56</v>
      </c>
      <c r="E115" s="40" t="s">
        <v>1133</v>
      </c>
    </row>
    <row r="116" spans="1:5" ht="191.25">
      <c r="A116" t="s">
        <v>58</v>
      </c>
      <c r="E116" s="39" t="s">
        <v>849</v>
      </c>
    </row>
    <row r="117" spans="1:16" ht="12.75">
      <c r="A117" t="s">
        <v>49</v>
      </c>
      <c s="34" t="s">
        <v>1134</v>
      </c>
      <c s="34" t="s">
        <v>1135</v>
      </c>
      <c s="35" t="s">
        <v>5</v>
      </c>
      <c s="6" t="s">
        <v>1136</v>
      </c>
      <c s="36" t="s">
        <v>395</v>
      </c>
      <c s="37">
        <v>30.5</v>
      </c>
      <c s="36">
        <v>0</v>
      </c>
      <c s="36">
        <f>ROUND(G117*H117,6)</f>
      </c>
      <c r="L117" s="38">
        <v>0</v>
      </c>
      <c s="32">
        <f>ROUND(ROUND(L117,2)*ROUND(G117,3),2)</f>
      </c>
      <c s="36" t="s">
        <v>438</v>
      </c>
      <c>
        <f>(M117*21)/100</f>
      </c>
      <c t="s">
        <v>27</v>
      </c>
    </row>
    <row r="118" spans="1:5" ht="12.75">
      <c r="A118" s="35" t="s">
        <v>55</v>
      </c>
      <c r="E118" s="39" t="s">
        <v>5</v>
      </c>
    </row>
    <row r="119" spans="1:5" ht="12.75">
      <c r="A119" s="35" t="s">
        <v>56</v>
      </c>
      <c r="E119" s="40" t="s">
        <v>1133</v>
      </c>
    </row>
    <row r="120" spans="1:5" ht="38.25">
      <c r="A120" t="s">
        <v>58</v>
      </c>
      <c r="E120" s="39" t="s">
        <v>1137</v>
      </c>
    </row>
    <row r="121" spans="1:13" ht="12.75">
      <c r="A121" t="s">
        <v>46</v>
      </c>
      <c r="C121" s="31" t="s">
        <v>548</v>
      </c>
      <c r="E121" s="33" t="s">
        <v>549</v>
      </c>
      <c r="J121" s="32">
        <f>0</f>
      </c>
      <c s="32">
        <f>0</f>
      </c>
      <c s="32">
        <f>0+L122+L126+L130+L134</f>
      </c>
      <c s="32">
        <f>0+M122+M126+M130+M134</f>
      </c>
    </row>
    <row r="122" spans="1:16" ht="12.75">
      <c r="A122" t="s">
        <v>49</v>
      </c>
      <c s="34" t="s">
        <v>1138</v>
      </c>
      <c s="34" t="s">
        <v>967</v>
      </c>
      <c s="35" t="s">
        <v>5</v>
      </c>
      <c s="6" t="s">
        <v>968</v>
      </c>
      <c s="36" t="s">
        <v>88</v>
      </c>
      <c s="37">
        <v>2</v>
      </c>
      <c s="36">
        <v>0</v>
      </c>
      <c s="36">
        <f>ROUND(G122*H122,6)</f>
      </c>
      <c r="L122" s="38">
        <v>0</v>
      </c>
      <c s="32">
        <f>ROUND(ROUND(L122,2)*ROUND(G122,3),2)</f>
      </c>
      <c s="36" t="s">
        <v>54</v>
      </c>
      <c>
        <f>(M122*21)/100</f>
      </c>
      <c t="s">
        <v>27</v>
      </c>
    </row>
    <row r="123" spans="1:5" ht="12.75">
      <c r="A123" s="35" t="s">
        <v>55</v>
      </c>
      <c r="E123" s="39" t="s">
        <v>5</v>
      </c>
    </row>
    <row r="124" spans="1:5" ht="12.75">
      <c r="A124" s="35" t="s">
        <v>56</v>
      </c>
      <c r="E124" s="40" t="s">
        <v>1139</v>
      </c>
    </row>
    <row r="125" spans="1:5" ht="25.5">
      <c r="A125" t="s">
        <v>58</v>
      </c>
      <c r="E125" s="39" t="s">
        <v>970</v>
      </c>
    </row>
    <row r="126" spans="1:16" ht="12.75">
      <c r="A126" t="s">
        <v>49</v>
      </c>
      <c s="34" t="s">
        <v>1140</v>
      </c>
      <c s="34" t="s">
        <v>577</v>
      </c>
      <c s="35" t="s">
        <v>5</v>
      </c>
      <c s="6" t="s">
        <v>578</v>
      </c>
      <c s="36" t="s">
        <v>80</v>
      </c>
      <c s="37">
        <v>6.5</v>
      </c>
      <c s="36">
        <v>0</v>
      </c>
      <c s="36">
        <f>ROUND(G126*H126,6)</f>
      </c>
      <c r="L126" s="38">
        <v>0</v>
      </c>
      <c s="32">
        <f>ROUND(ROUND(L126,2)*ROUND(G126,3),2)</f>
      </c>
      <c s="36" t="s">
        <v>438</v>
      </c>
      <c>
        <f>(M126*21)/100</f>
      </c>
      <c t="s">
        <v>27</v>
      </c>
    </row>
    <row r="127" spans="1:5" ht="12.75">
      <c r="A127" s="35" t="s">
        <v>55</v>
      </c>
      <c r="E127" s="39" t="s">
        <v>5</v>
      </c>
    </row>
    <row r="128" spans="1:5" ht="25.5">
      <c r="A128" s="35" t="s">
        <v>56</v>
      </c>
      <c r="E128" s="40" t="s">
        <v>1141</v>
      </c>
    </row>
    <row r="129" spans="1:5" ht="255">
      <c r="A129" t="s">
        <v>58</v>
      </c>
      <c r="E129" s="39" t="s">
        <v>554</v>
      </c>
    </row>
    <row r="130" spans="1:16" ht="12.75">
      <c r="A130" t="s">
        <v>49</v>
      </c>
      <c s="34" t="s">
        <v>1142</v>
      </c>
      <c s="34" t="s">
        <v>577</v>
      </c>
      <c s="35" t="s">
        <v>68</v>
      </c>
      <c s="6" t="s">
        <v>974</v>
      </c>
      <c s="36" t="s">
        <v>80</v>
      </c>
      <c s="37">
        <v>357.5</v>
      </c>
      <c s="36">
        <v>0</v>
      </c>
      <c s="36">
        <f>ROUND(G130*H130,6)</f>
      </c>
      <c r="L130" s="38">
        <v>0</v>
      </c>
      <c s="32">
        <f>ROUND(ROUND(L130,2)*ROUND(G130,3),2)</f>
      </c>
      <c s="36" t="s">
        <v>438</v>
      </c>
      <c>
        <f>(M130*21)/100</f>
      </c>
      <c t="s">
        <v>27</v>
      </c>
    </row>
    <row r="131" spans="1:5" ht="12.75">
      <c r="A131" s="35" t="s">
        <v>55</v>
      </c>
      <c r="E131" s="39" t="s">
        <v>5</v>
      </c>
    </row>
    <row r="132" spans="1:5" ht="12.75">
      <c r="A132" s="35" t="s">
        <v>56</v>
      </c>
      <c r="E132" s="40" t="s">
        <v>1143</v>
      </c>
    </row>
    <row r="133" spans="1:5" ht="255">
      <c r="A133" t="s">
        <v>58</v>
      </c>
      <c r="E133" s="39" t="s">
        <v>554</v>
      </c>
    </row>
    <row r="134" spans="1:16" ht="12.75">
      <c r="A134" t="s">
        <v>49</v>
      </c>
      <c s="34" t="s">
        <v>1144</v>
      </c>
      <c s="34" t="s">
        <v>977</v>
      </c>
      <c s="35" t="s">
        <v>5</v>
      </c>
      <c s="6" t="s">
        <v>978</v>
      </c>
      <c s="36" t="s">
        <v>88</v>
      </c>
      <c s="37">
        <v>9</v>
      </c>
      <c s="36">
        <v>0</v>
      </c>
      <c s="36">
        <f>ROUND(G134*H134,6)</f>
      </c>
      <c r="L134" s="38">
        <v>0</v>
      </c>
      <c s="32">
        <f>ROUND(ROUND(L134,2)*ROUND(G134,3),2)</f>
      </c>
      <c s="36" t="s">
        <v>438</v>
      </c>
      <c>
        <f>(M134*21)/100</f>
      </c>
      <c t="s">
        <v>27</v>
      </c>
    </row>
    <row r="135" spans="1:5" ht="12.75">
      <c r="A135" s="35" t="s">
        <v>55</v>
      </c>
      <c r="E135" s="39" t="s">
        <v>5</v>
      </c>
    </row>
    <row r="136" spans="1:5" ht="12.75">
      <c r="A136" s="35" t="s">
        <v>56</v>
      </c>
      <c r="E136" s="40" t="s">
        <v>1145</v>
      </c>
    </row>
    <row r="137" spans="1:5" ht="12.75">
      <c r="A137" t="s">
        <v>58</v>
      </c>
      <c r="E137" s="39" t="s">
        <v>980</v>
      </c>
    </row>
    <row r="138" spans="1:13" ht="12.75">
      <c r="A138" t="s">
        <v>46</v>
      </c>
      <c r="C138" s="31" t="s">
        <v>580</v>
      </c>
      <c r="E138" s="33" t="s">
        <v>581</v>
      </c>
      <c r="J138" s="32">
        <f>0</f>
      </c>
      <c s="32">
        <f>0</f>
      </c>
      <c s="32">
        <f>0+L139+L143+L147+L151+L155+L159</f>
      </c>
      <c s="32">
        <f>0+M139+M143+M147+M151+M155+M159</f>
      </c>
    </row>
    <row r="139" spans="1:16" ht="12.75">
      <c r="A139" t="s">
        <v>49</v>
      </c>
      <c s="34" t="s">
        <v>669</v>
      </c>
      <c s="34" t="s">
        <v>981</v>
      </c>
      <c s="35" t="s">
        <v>5</v>
      </c>
      <c s="6" t="s">
        <v>982</v>
      </c>
      <c s="36" t="s">
        <v>80</v>
      </c>
      <c s="37">
        <v>160.3</v>
      </c>
      <c s="36">
        <v>0</v>
      </c>
      <c s="36">
        <f>ROUND(G139*H139,6)</f>
      </c>
      <c r="L139" s="38">
        <v>0</v>
      </c>
      <c s="32">
        <f>ROUND(ROUND(L139,2)*ROUND(G139,3),2)</f>
      </c>
      <c s="36" t="s">
        <v>54</v>
      </c>
      <c>
        <f>(M139*21)/100</f>
      </c>
      <c t="s">
        <v>27</v>
      </c>
    </row>
    <row r="140" spans="1:5" ht="12.75">
      <c r="A140" s="35" t="s">
        <v>55</v>
      </c>
      <c r="E140" s="39" t="s">
        <v>5</v>
      </c>
    </row>
    <row r="141" spans="1:5" ht="12.75">
      <c r="A141" s="35" t="s">
        <v>56</v>
      </c>
      <c r="E141" s="40" t="s">
        <v>1146</v>
      </c>
    </row>
    <row r="142" spans="1:5" ht="63.75">
      <c r="A142" t="s">
        <v>58</v>
      </c>
      <c r="E142" s="39" t="s">
        <v>984</v>
      </c>
    </row>
    <row r="143" spans="1:16" ht="12.75">
      <c r="A143" t="s">
        <v>49</v>
      </c>
      <c s="34" t="s">
        <v>797</v>
      </c>
      <c s="34" t="s">
        <v>985</v>
      </c>
      <c s="35" t="s">
        <v>5</v>
      </c>
      <c s="6" t="s">
        <v>986</v>
      </c>
      <c s="36" t="s">
        <v>80</v>
      </c>
      <c s="37">
        <v>235</v>
      </c>
      <c s="36">
        <v>0</v>
      </c>
      <c s="36">
        <f>ROUND(G143*H143,6)</f>
      </c>
      <c r="L143" s="38">
        <v>0</v>
      </c>
      <c s="32">
        <f>ROUND(ROUND(L143,2)*ROUND(G143,3),2)</f>
      </c>
      <c s="36" t="s">
        <v>54</v>
      </c>
      <c>
        <f>(M143*21)/100</f>
      </c>
      <c t="s">
        <v>27</v>
      </c>
    </row>
    <row r="144" spans="1:5" ht="12.75">
      <c r="A144" s="35" t="s">
        <v>55</v>
      </c>
      <c r="E144" s="39" t="s">
        <v>5</v>
      </c>
    </row>
    <row r="145" spans="1:5" ht="25.5">
      <c r="A145" s="35" t="s">
        <v>56</v>
      </c>
      <c r="E145" s="40" t="s">
        <v>1147</v>
      </c>
    </row>
    <row r="146" spans="1:5" ht="51">
      <c r="A146" t="s">
        <v>58</v>
      </c>
      <c r="E146" s="39" t="s">
        <v>988</v>
      </c>
    </row>
    <row r="147" spans="1:16" ht="12.75">
      <c r="A147" t="s">
        <v>49</v>
      </c>
      <c s="34" t="s">
        <v>307</v>
      </c>
      <c s="34" t="s">
        <v>989</v>
      </c>
      <c s="35" t="s">
        <v>5</v>
      </c>
      <c s="6" t="s">
        <v>990</v>
      </c>
      <c s="36" t="s">
        <v>88</v>
      </c>
      <c s="37">
        <v>2</v>
      </c>
      <c s="36">
        <v>0</v>
      </c>
      <c s="36">
        <f>ROUND(G147*H147,6)</f>
      </c>
      <c r="L147" s="38">
        <v>0</v>
      </c>
      <c s="32">
        <f>ROUND(ROUND(L147,2)*ROUND(G147,3),2)</f>
      </c>
      <c s="36" t="s">
        <v>54</v>
      </c>
      <c>
        <f>(M147*21)/100</f>
      </c>
      <c t="s">
        <v>27</v>
      </c>
    </row>
    <row r="148" spans="1:5" ht="12.75">
      <c r="A148" s="35" t="s">
        <v>55</v>
      </c>
      <c r="E148" s="39" t="s">
        <v>5</v>
      </c>
    </row>
    <row r="149" spans="1:5" ht="12.75">
      <c r="A149" s="35" t="s">
        <v>56</v>
      </c>
      <c r="E149" s="40" t="s">
        <v>1148</v>
      </c>
    </row>
    <row r="150" spans="1:5" ht="165.75">
      <c r="A150" t="s">
        <v>58</v>
      </c>
      <c r="E150" s="39" t="s">
        <v>992</v>
      </c>
    </row>
    <row r="151" spans="1:16" ht="12.75">
      <c r="A151" t="s">
        <v>49</v>
      </c>
      <c s="34" t="s">
        <v>727</v>
      </c>
      <c s="34" t="s">
        <v>765</v>
      </c>
      <c s="35" t="s">
        <v>5</v>
      </c>
      <c s="6" t="s">
        <v>766</v>
      </c>
      <c s="36" t="s">
        <v>80</v>
      </c>
      <c s="37">
        <v>92.62</v>
      </c>
      <c s="36">
        <v>0</v>
      </c>
      <c s="36">
        <f>ROUND(G151*H151,6)</f>
      </c>
      <c r="L151" s="38">
        <v>0</v>
      </c>
      <c s="32">
        <f>ROUND(ROUND(L151,2)*ROUND(G151,3),2)</f>
      </c>
      <c s="36" t="s">
        <v>54</v>
      </c>
      <c>
        <f>(M151*21)/100</f>
      </c>
      <c t="s">
        <v>27</v>
      </c>
    </row>
    <row r="152" spans="1:5" ht="12.75">
      <c r="A152" s="35" t="s">
        <v>55</v>
      </c>
      <c r="E152" s="39" t="s">
        <v>5</v>
      </c>
    </row>
    <row r="153" spans="1:5" ht="38.25">
      <c r="A153" s="35" t="s">
        <v>56</v>
      </c>
      <c r="E153" s="40" t="s">
        <v>1149</v>
      </c>
    </row>
    <row r="154" spans="1:5" ht="89.25">
      <c r="A154" t="s">
        <v>58</v>
      </c>
      <c r="E154" s="39" t="s">
        <v>596</v>
      </c>
    </row>
    <row r="155" spans="1:16" ht="12.75">
      <c r="A155" t="s">
        <v>49</v>
      </c>
      <c s="34" t="s">
        <v>1150</v>
      </c>
      <c s="34" t="s">
        <v>994</v>
      </c>
      <c s="35" t="s">
        <v>5</v>
      </c>
      <c s="6" t="s">
        <v>995</v>
      </c>
      <c s="36" t="s">
        <v>80</v>
      </c>
      <c s="37">
        <v>57</v>
      </c>
      <c s="36">
        <v>0</v>
      </c>
      <c s="36">
        <f>ROUND(G155*H155,6)</f>
      </c>
      <c r="L155" s="38">
        <v>0</v>
      </c>
      <c s="32">
        <f>ROUND(ROUND(L155,2)*ROUND(G155,3),2)</f>
      </c>
      <c s="36" t="s">
        <v>54</v>
      </c>
      <c>
        <f>(M155*21)/100</f>
      </c>
      <c t="s">
        <v>27</v>
      </c>
    </row>
    <row r="156" spans="1:5" ht="12.75">
      <c r="A156" s="35" t="s">
        <v>55</v>
      </c>
      <c r="E156" s="39" t="s">
        <v>5</v>
      </c>
    </row>
    <row r="157" spans="1:5" ht="12.75">
      <c r="A157" s="35" t="s">
        <v>56</v>
      </c>
      <c r="E157" s="40" t="s">
        <v>1151</v>
      </c>
    </row>
    <row r="158" spans="1:5" ht="76.5">
      <c r="A158" t="s">
        <v>58</v>
      </c>
      <c r="E158" s="39" t="s">
        <v>997</v>
      </c>
    </row>
    <row r="159" spans="1:16" ht="12.75">
      <c r="A159" t="s">
        <v>49</v>
      </c>
      <c s="34" t="s">
        <v>1152</v>
      </c>
      <c s="34" t="s">
        <v>999</v>
      </c>
      <c s="35" t="s">
        <v>5</v>
      </c>
      <c s="6" t="s">
        <v>1000</v>
      </c>
      <c s="36" t="s">
        <v>80</v>
      </c>
      <c s="37">
        <v>276.7</v>
      </c>
      <c s="36">
        <v>0</v>
      </c>
      <c s="36">
        <f>ROUND(G159*H159,6)</f>
      </c>
      <c r="L159" s="38">
        <v>0</v>
      </c>
      <c s="32">
        <f>ROUND(ROUND(L159,2)*ROUND(G159,3),2)</f>
      </c>
      <c s="36" t="s">
        <v>438</v>
      </c>
      <c>
        <f>(M159*21)/100</f>
      </c>
      <c t="s">
        <v>27</v>
      </c>
    </row>
    <row r="160" spans="1:5" ht="12.75">
      <c r="A160" s="35" t="s">
        <v>55</v>
      </c>
      <c r="E160" s="39" t="s">
        <v>5</v>
      </c>
    </row>
    <row r="161" spans="1:5" ht="25.5">
      <c r="A161" s="35" t="s">
        <v>56</v>
      </c>
      <c r="E161" s="40" t="s">
        <v>1153</v>
      </c>
    </row>
    <row r="162" spans="1:5" ht="229.5">
      <c r="A162" t="s">
        <v>58</v>
      </c>
      <c r="E162" s="39" t="s">
        <v>1002</v>
      </c>
    </row>
    <row r="163" spans="1:13" ht="12.75">
      <c r="A163" t="s">
        <v>46</v>
      </c>
      <c r="C163" s="31" t="s">
        <v>327</v>
      </c>
      <c r="E163" s="33" t="s">
        <v>328</v>
      </c>
      <c r="J163" s="32">
        <f>0</f>
      </c>
      <c s="32">
        <f>0</f>
      </c>
      <c s="32">
        <f>0+L164+L168+L172</f>
      </c>
      <c s="32">
        <f>0+M164+M168+M172</f>
      </c>
    </row>
    <row r="164" spans="1:16" ht="25.5">
      <c r="A164" t="s">
        <v>49</v>
      </c>
      <c s="34" t="s">
        <v>807</v>
      </c>
      <c s="34" t="s">
        <v>1003</v>
      </c>
      <c s="35" t="s">
        <v>5</v>
      </c>
      <c s="6" t="s">
        <v>1004</v>
      </c>
      <c s="36" t="s">
        <v>88</v>
      </c>
      <c s="37">
        <v>2</v>
      </c>
      <c s="36">
        <v>0</v>
      </c>
      <c s="36">
        <f>ROUND(G164*H164,6)</f>
      </c>
      <c r="L164" s="38">
        <v>0</v>
      </c>
      <c s="32">
        <f>ROUND(ROUND(L164,2)*ROUND(G164,3),2)</f>
      </c>
      <c s="36" t="s">
        <v>54</v>
      </c>
      <c>
        <f>(M164*21)/100</f>
      </c>
      <c t="s">
        <v>27</v>
      </c>
    </row>
    <row r="165" spans="1:5" ht="12.75">
      <c r="A165" s="35" t="s">
        <v>55</v>
      </c>
      <c r="E165" s="39" t="s">
        <v>5</v>
      </c>
    </row>
    <row r="166" spans="1:5" ht="25.5">
      <c r="A166" s="35" t="s">
        <v>56</v>
      </c>
      <c r="E166" s="40" t="s">
        <v>1154</v>
      </c>
    </row>
    <row r="167" spans="1:5" ht="165.75">
      <c r="A167" t="s">
        <v>58</v>
      </c>
      <c r="E167" s="39" t="s">
        <v>1006</v>
      </c>
    </row>
    <row r="168" spans="1:16" ht="25.5">
      <c r="A168" t="s">
        <v>49</v>
      </c>
      <c s="34" t="s">
        <v>392</v>
      </c>
      <c s="34" t="s">
        <v>1007</v>
      </c>
      <c s="35" t="s">
        <v>5</v>
      </c>
      <c s="6" t="s">
        <v>1008</v>
      </c>
      <c s="36" t="s">
        <v>80</v>
      </c>
      <c s="37">
        <v>276.733</v>
      </c>
      <c s="36">
        <v>0</v>
      </c>
      <c s="36">
        <f>ROUND(G168*H168,6)</f>
      </c>
      <c r="L168" s="38">
        <v>0</v>
      </c>
      <c s="32">
        <f>ROUND(ROUND(L168,2)*ROUND(G168,3),2)</f>
      </c>
      <c s="36" t="s">
        <v>54</v>
      </c>
      <c>
        <f>(M168*21)/100</f>
      </c>
      <c t="s">
        <v>27</v>
      </c>
    </row>
    <row r="169" spans="1:5" ht="12.75">
      <c r="A169" s="35" t="s">
        <v>55</v>
      </c>
      <c r="E169" s="39" t="s">
        <v>5</v>
      </c>
    </row>
    <row r="170" spans="1:5" ht="12.75">
      <c r="A170" s="35" t="s">
        <v>56</v>
      </c>
      <c r="E170" s="40" t="s">
        <v>1155</v>
      </c>
    </row>
    <row r="171" spans="1:5" ht="89.25">
      <c r="A171" t="s">
        <v>58</v>
      </c>
      <c r="E171" s="39" t="s">
        <v>1010</v>
      </c>
    </row>
    <row r="172" spans="1:16" ht="12.75">
      <c r="A172" t="s">
        <v>49</v>
      </c>
      <c s="34" t="s">
        <v>1156</v>
      </c>
      <c s="34" t="s">
        <v>1026</v>
      </c>
      <c s="35" t="s">
        <v>5</v>
      </c>
      <c s="6" t="s">
        <v>1027</v>
      </c>
      <c s="36" t="s">
        <v>80</v>
      </c>
      <c s="37">
        <v>275</v>
      </c>
      <c s="36">
        <v>0</v>
      </c>
      <c s="36">
        <f>ROUND(G172*H172,6)</f>
      </c>
      <c r="L172" s="38">
        <v>0</v>
      </c>
      <c s="32">
        <f>ROUND(ROUND(L172,2)*ROUND(G172,3),2)</f>
      </c>
      <c s="36" t="s">
        <v>438</v>
      </c>
      <c>
        <f>(M172*21)/100</f>
      </c>
      <c t="s">
        <v>27</v>
      </c>
    </row>
    <row r="173" spans="1:5" ht="12.75">
      <c r="A173" s="35" t="s">
        <v>55</v>
      </c>
      <c r="E173" s="39" t="s">
        <v>5</v>
      </c>
    </row>
    <row r="174" spans="1:5" ht="25.5">
      <c r="A174" s="35" t="s">
        <v>56</v>
      </c>
      <c r="E174" s="40" t="s">
        <v>1157</v>
      </c>
    </row>
    <row r="175" spans="1:5" ht="229.5">
      <c r="A175" t="s">
        <v>58</v>
      </c>
      <c r="E175" s="39" t="s">
        <v>1029</v>
      </c>
    </row>
    <row r="176" spans="1:13" ht="12.75">
      <c r="A176" t="s">
        <v>46</v>
      </c>
      <c r="C176" s="31" t="s">
        <v>587</v>
      </c>
      <c r="E176" s="33" t="s">
        <v>1030</v>
      </c>
      <c r="J176" s="32">
        <f>0</f>
      </c>
      <c s="32">
        <f>0</f>
      </c>
      <c s="32">
        <f>0+L177+L181+L185+L189</f>
      </c>
      <c s="32">
        <f>0+M177+M181+M185+M189</f>
      </c>
    </row>
    <row r="177" spans="1:16" ht="12.75">
      <c r="A177" t="s">
        <v>49</v>
      </c>
      <c s="34" t="s">
        <v>1158</v>
      </c>
      <c s="34" t="s">
        <v>1159</v>
      </c>
      <c s="35" t="s">
        <v>5</v>
      </c>
      <c s="6" t="s">
        <v>1160</v>
      </c>
      <c s="36" t="s">
        <v>395</v>
      </c>
      <c s="37">
        <v>20</v>
      </c>
      <c s="36">
        <v>0</v>
      </c>
      <c s="36">
        <f>ROUND(G177*H177,6)</f>
      </c>
      <c r="L177" s="38">
        <v>0</v>
      </c>
      <c s="32">
        <f>ROUND(ROUND(L177,2)*ROUND(G177,3),2)</f>
      </c>
      <c s="36" t="s">
        <v>54</v>
      </c>
      <c>
        <f>(M177*21)/100</f>
      </c>
      <c t="s">
        <v>27</v>
      </c>
    </row>
    <row r="178" spans="1:5" ht="12.75">
      <c r="A178" s="35" t="s">
        <v>55</v>
      </c>
      <c r="E178" s="39" t="s">
        <v>5</v>
      </c>
    </row>
    <row r="179" spans="1:5" ht="25.5">
      <c r="A179" s="35" t="s">
        <v>56</v>
      </c>
      <c r="E179" s="40" t="s">
        <v>1161</v>
      </c>
    </row>
    <row r="180" spans="1:5" ht="178.5">
      <c r="A180" t="s">
        <v>58</v>
      </c>
      <c r="E180" s="39" t="s">
        <v>1162</v>
      </c>
    </row>
    <row r="181" spans="1:16" ht="25.5">
      <c r="A181" t="s">
        <v>49</v>
      </c>
      <c s="34" t="s">
        <v>399</v>
      </c>
      <c s="34" t="s">
        <v>1163</v>
      </c>
      <c s="35" t="s">
        <v>5</v>
      </c>
      <c s="6" t="s">
        <v>1164</v>
      </c>
      <c s="36" t="s">
        <v>1038</v>
      </c>
      <c s="37">
        <v>288</v>
      </c>
      <c s="36">
        <v>0</v>
      </c>
      <c s="36">
        <f>ROUND(G181*H181,6)</f>
      </c>
      <c r="L181" s="38">
        <v>0</v>
      </c>
      <c s="32">
        <f>ROUND(ROUND(L181,2)*ROUND(G181,3),2)</f>
      </c>
      <c s="36" t="s">
        <v>54</v>
      </c>
      <c>
        <f>(M181*21)/100</f>
      </c>
      <c t="s">
        <v>27</v>
      </c>
    </row>
    <row r="182" spans="1:5" ht="12.75">
      <c r="A182" s="35" t="s">
        <v>55</v>
      </c>
      <c r="E182" s="39" t="s">
        <v>5</v>
      </c>
    </row>
    <row r="183" spans="1:5" ht="12.75">
      <c r="A183" s="35" t="s">
        <v>56</v>
      </c>
      <c r="E183" s="40" t="s">
        <v>1165</v>
      </c>
    </row>
    <row r="184" spans="1:5" ht="127.5">
      <c r="A184" t="s">
        <v>58</v>
      </c>
      <c r="E184" s="39" t="s">
        <v>1040</v>
      </c>
    </row>
    <row r="185" spans="1:16" ht="12.75">
      <c r="A185" t="s">
        <v>49</v>
      </c>
      <c s="34" t="s">
        <v>1166</v>
      </c>
      <c s="34" t="s">
        <v>1031</v>
      </c>
      <c s="35" t="s">
        <v>5</v>
      </c>
      <c s="6" t="s">
        <v>1032</v>
      </c>
      <c s="36" t="s">
        <v>80</v>
      </c>
      <c s="37">
        <v>473</v>
      </c>
      <c s="36">
        <v>0</v>
      </c>
      <c s="36">
        <f>ROUND(G185*H185,6)</f>
      </c>
      <c r="L185" s="38">
        <v>0</v>
      </c>
      <c s="32">
        <f>ROUND(ROUND(L185,2)*ROUND(G185,3),2)</f>
      </c>
      <c s="36" t="s">
        <v>54</v>
      </c>
      <c>
        <f>(M185*21)/100</f>
      </c>
      <c t="s">
        <v>27</v>
      </c>
    </row>
    <row r="186" spans="1:5" ht="12.75">
      <c r="A186" s="35" t="s">
        <v>55</v>
      </c>
      <c r="E186" s="39" t="s">
        <v>5</v>
      </c>
    </row>
    <row r="187" spans="1:5" ht="12.75">
      <c r="A187" s="35" t="s">
        <v>56</v>
      </c>
      <c r="E187" s="40" t="s">
        <v>1167</v>
      </c>
    </row>
    <row r="188" spans="1:5" ht="165.75">
      <c r="A188" t="s">
        <v>58</v>
      </c>
      <c r="E188" s="39" t="s">
        <v>1034</v>
      </c>
    </row>
    <row r="189" spans="1:16" ht="25.5">
      <c r="A189" t="s">
        <v>49</v>
      </c>
      <c s="34" t="s">
        <v>673</v>
      </c>
      <c s="34" t="s">
        <v>1036</v>
      </c>
      <c s="35" t="s">
        <v>5</v>
      </c>
      <c s="6" t="s">
        <v>1037</v>
      </c>
      <c s="36" t="s">
        <v>1038</v>
      </c>
      <c s="37">
        <v>7720</v>
      </c>
      <c s="36">
        <v>0</v>
      </c>
      <c s="36">
        <f>ROUND(G189*H189,6)</f>
      </c>
      <c r="L189" s="38">
        <v>0</v>
      </c>
      <c s="32">
        <f>ROUND(ROUND(L189,2)*ROUND(G189,3),2)</f>
      </c>
      <c s="36" t="s">
        <v>54</v>
      </c>
      <c>
        <f>(M189*21)/100</f>
      </c>
      <c t="s">
        <v>27</v>
      </c>
    </row>
    <row r="190" spans="1:5" ht="12.75">
      <c r="A190" s="35" t="s">
        <v>55</v>
      </c>
      <c r="E190" s="39" t="s">
        <v>5</v>
      </c>
    </row>
    <row r="191" spans="1:5" ht="12.75">
      <c r="A191" s="35" t="s">
        <v>56</v>
      </c>
      <c r="E191" s="40" t="s">
        <v>1168</v>
      </c>
    </row>
    <row r="192" spans="1:5" ht="127.5">
      <c r="A192" t="s">
        <v>58</v>
      </c>
      <c r="E192" s="39" t="s">
        <v>1040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45</v>
      </c>
      <c r="E8" s="30" t="s">
        <v>17</v>
      </c>
      <c r="J8" s="29">
        <f>0+J9</f>
      </c>
      <c s="29">
        <f>0+K9</f>
      </c>
      <c s="29">
        <f>0+L9</f>
      </c>
      <c s="29">
        <f>0+M9</f>
      </c>
    </row>
    <row r="9" spans="1:13" ht="12.75">
      <c r="A9" t="s">
        <v>46</v>
      </c>
      <c r="C9" s="31" t="s">
        <v>47</v>
      </c>
      <c r="E9" s="33" t="s">
        <v>48</v>
      </c>
      <c r="J9" s="32">
        <f>0</f>
      </c>
      <c s="32">
        <f>0</f>
      </c>
      <c s="32">
        <f>0+L10+L14</f>
      </c>
      <c s="32">
        <f>0+M10+M14</f>
      </c>
    </row>
    <row r="10" spans="1:16" ht="12.75">
      <c r="A10" t="s">
        <v>49</v>
      </c>
      <c s="34" t="s">
        <v>50</v>
      </c>
      <c s="34" t="s">
        <v>51</v>
      </c>
      <c s="35" t="s">
        <v>5</v>
      </c>
      <c s="6" t="s">
        <v>52</v>
      </c>
      <c s="36" t="s">
        <v>53</v>
      </c>
      <c s="37">
        <v>135</v>
      </c>
      <c s="36">
        <v>0</v>
      </c>
      <c s="36">
        <f>ROUND(G10*H10,6)</f>
      </c>
      <c r="L10" s="38">
        <v>0</v>
      </c>
      <c s="32">
        <f>ROUND(ROUND(L10,2)*ROUND(G10,3),2)</f>
      </c>
      <c s="36" t="s">
        <v>54</v>
      </c>
      <c>
        <f>(M10*21)/100</f>
      </c>
      <c t="s">
        <v>27</v>
      </c>
    </row>
    <row r="11" spans="1:5" ht="12.75">
      <c r="A11" s="35" t="s">
        <v>55</v>
      </c>
      <c r="E11" s="39" t="s">
        <v>5</v>
      </c>
    </row>
    <row r="12" spans="1:5" ht="12.75">
      <c r="A12" s="35" t="s">
        <v>56</v>
      </c>
      <c r="E12" s="40" t="s">
        <v>57</v>
      </c>
    </row>
    <row r="13" spans="1:5" ht="76.5">
      <c r="A13" t="s">
        <v>58</v>
      </c>
      <c r="E13" s="39" t="s">
        <v>59</v>
      </c>
    </row>
    <row r="14" spans="1:16" ht="12.75">
      <c r="A14" t="s">
        <v>49</v>
      </c>
      <c s="34" t="s">
        <v>60</v>
      </c>
      <c s="34" t="s">
        <v>61</v>
      </c>
      <c s="35" t="s">
        <v>5</v>
      </c>
      <c s="6" t="s">
        <v>62</v>
      </c>
      <c s="36" t="s">
        <v>53</v>
      </c>
      <c s="37">
        <v>135</v>
      </c>
      <c s="36">
        <v>0</v>
      </c>
      <c s="36">
        <f>ROUND(G14*H14,6)</f>
      </c>
      <c r="L14" s="38">
        <v>0</v>
      </c>
      <c s="32">
        <f>ROUND(ROUND(L14,2)*ROUND(G14,3),2)</f>
      </c>
      <c s="36" t="s">
        <v>54</v>
      </c>
      <c>
        <f>(M14*21)/100</f>
      </c>
      <c t="s">
        <v>27</v>
      </c>
    </row>
    <row r="15" spans="1:5" ht="12.75">
      <c r="A15" s="35" t="s">
        <v>55</v>
      </c>
      <c r="E15" s="39" t="s">
        <v>5</v>
      </c>
    </row>
    <row r="16" spans="1:5" ht="12.75">
      <c r="A16" s="35" t="s">
        <v>56</v>
      </c>
      <c r="E16" s="40" t="s">
        <v>57</v>
      </c>
    </row>
    <row r="17" spans="1:5" ht="204">
      <c r="A17" t="s">
        <v>58</v>
      </c>
      <c r="E17" s="39" t="s">
        <v>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1171</v>
      </c>
      <c r="E8" s="30" t="s">
        <v>1170</v>
      </c>
      <c r="J8" s="29">
        <f>0+J9</f>
      </c>
      <c s="29">
        <f>0+K9</f>
      </c>
      <c s="29">
        <f>0+L9</f>
      </c>
      <c s="29">
        <f>0+M9</f>
      </c>
    </row>
    <row r="9" spans="1:13" ht="12.75">
      <c r="A9" t="s">
        <v>46</v>
      </c>
      <c r="C9" s="31" t="s">
        <v>580</v>
      </c>
      <c r="E9" s="33" t="s">
        <v>581</v>
      </c>
      <c r="J9" s="32">
        <f>0</f>
      </c>
      <c s="32">
        <f>0</f>
      </c>
      <c s="32">
        <f>0+L10+L14+L18+L22+L26+L30+L34+L38+L42</f>
      </c>
      <c s="32">
        <f>0+M10+M14+M18+M22+M26+M30+M34+M38+M42</f>
      </c>
    </row>
    <row r="10" spans="1:16" ht="12.75">
      <c r="A10" t="s">
        <v>49</v>
      </c>
      <c s="34" t="s">
        <v>725</v>
      </c>
      <c s="34" t="s">
        <v>1172</v>
      </c>
      <c s="35" t="s">
        <v>5</v>
      </c>
      <c s="6" t="s">
        <v>1173</v>
      </c>
      <c s="36" t="s">
        <v>88</v>
      </c>
      <c s="37">
        <v>8</v>
      </c>
      <c s="36">
        <v>0</v>
      </c>
      <c s="36">
        <f>ROUND(G10*H10,6)</f>
      </c>
      <c r="L10" s="38">
        <v>0</v>
      </c>
      <c s="32">
        <f>ROUND(ROUND(L10,2)*ROUND(G10,3),2)</f>
      </c>
      <c s="36" t="s">
        <v>1053</v>
      </c>
      <c>
        <f>(M10*21)/100</f>
      </c>
      <c t="s">
        <v>27</v>
      </c>
    </row>
    <row r="11" spans="1:5" ht="12.75">
      <c r="A11" s="35" t="s">
        <v>55</v>
      </c>
      <c r="E11" s="39" t="s">
        <v>5</v>
      </c>
    </row>
    <row r="12" spans="1:5" ht="12.75">
      <c r="A12" s="35" t="s">
        <v>56</v>
      </c>
      <c r="E12" s="40" t="s">
        <v>1077</v>
      </c>
    </row>
    <row r="13" spans="1:5" ht="127.5">
      <c r="A13" t="s">
        <v>58</v>
      </c>
      <c r="E13" s="39" t="s">
        <v>1055</v>
      </c>
    </row>
    <row r="14" spans="1:16" ht="25.5">
      <c r="A14" t="s">
        <v>49</v>
      </c>
      <c s="34" t="s">
        <v>945</v>
      </c>
      <c s="34" t="s">
        <v>1056</v>
      </c>
      <c s="35" t="s">
        <v>5</v>
      </c>
      <c s="6" t="s">
        <v>1057</v>
      </c>
      <c s="36" t="s">
        <v>88</v>
      </c>
      <c s="37">
        <v>4</v>
      </c>
      <c s="36">
        <v>0</v>
      </c>
      <c s="36">
        <f>ROUND(G14*H14,6)</f>
      </c>
      <c r="L14" s="38">
        <v>0</v>
      </c>
      <c s="32">
        <f>ROUND(ROUND(L14,2)*ROUND(G14,3),2)</f>
      </c>
      <c s="36" t="s">
        <v>1053</v>
      </c>
      <c>
        <f>(M14*21)/100</f>
      </c>
      <c t="s">
        <v>27</v>
      </c>
    </row>
    <row r="15" spans="1:5" ht="12.75">
      <c r="A15" s="35" t="s">
        <v>55</v>
      </c>
      <c r="E15" s="39" t="s">
        <v>5</v>
      </c>
    </row>
    <row r="16" spans="1:5" ht="12.75">
      <c r="A16" s="35" t="s">
        <v>56</v>
      </c>
      <c r="E16" s="40" t="s">
        <v>1058</v>
      </c>
    </row>
    <row r="17" spans="1:5" ht="127.5">
      <c r="A17" t="s">
        <v>58</v>
      </c>
      <c r="E17" s="39" t="s">
        <v>1055</v>
      </c>
    </row>
    <row r="18" spans="1:16" ht="12.75">
      <c r="A18" t="s">
        <v>49</v>
      </c>
      <c s="34" t="s">
        <v>597</v>
      </c>
      <c s="34" t="s">
        <v>1059</v>
      </c>
      <c s="35" t="s">
        <v>5</v>
      </c>
      <c s="6" t="s">
        <v>1060</v>
      </c>
      <c s="36" t="s">
        <v>88</v>
      </c>
      <c s="37">
        <v>2</v>
      </c>
      <c s="36">
        <v>0</v>
      </c>
      <c s="36">
        <f>ROUND(G18*H18,6)</f>
      </c>
      <c r="L18" s="38">
        <v>0</v>
      </c>
      <c s="32">
        <f>ROUND(ROUND(L18,2)*ROUND(G18,3),2)</f>
      </c>
      <c s="36" t="s">
        <v>1053</v>
      </c>
      <c>
        <f>(M18*21)/100</f>
      </c>
      <c t="s">
        <v>27</v>
      </c>
    </row>
    <row r="19" spans="1:5" ht="12.75">
      <c r="A19" s="35" t="s">
        <v>55</v>
      </c>
      <c r="E19" s="39" t="s">
        <v>5</v>
      </c>
    </row>
    <row r="20" spans="1:5" ht="12.75">
      <c r="A20" s="35" t="s">
        <v>56</v>
      </c>
      <c r="E20" s="40" t="s">
        <v>1061</v>
      </c>
    </row>
    <row r="21" spans="1:5" ht="127.5">
      <c r="A21" t="s">
        <v>58</v>
      </c>
      <c r="E21" s="39" t="s">
        <v>1055</v>
      </c>
    </row>
    <row r="22" spans="1:16" ht="12.75">
      <c r="A22" t="s">
        <v>49</v>
      </c>
      <c s="34" t="s">
        <v>958</v>
      </c>
      <c s="34" t="s">
        <v>1174</v>
      </c>
      <c s="35" t="s">
        <v>5</v>
      </c>
      <c s="6" t="s">
        <v>1175</v>
      </c>
      <c s="36" t="s">
        <v>88</v>
      </c>
      <c s="37">
        <v>16</v>
      </c>
      <c s="36">
        <v>0</v>
      </c>
      <c s="36">
        <f>ROUND(G22*H22,6)</f>
      </c>
      <c r="L22" s="38">
        <v>0</v>
      </c>
      <c s="32">
        <f>ROUND(ROUND(L22,2)*ROUND(G22,3),2)</f>
      </c>
      <c s="36" t="s">
        <v>1053</v>
      </c>
      <c>
        <f>(M22*21)/100</f>
      </c>
      <c t="s">
        <v>27</v>
      </c>
    </row>
    <row r="23" spans="1:5" ht="12.75">
      <c r="A23" s="35" t="s">
        <v>55</v>
      </c>
      <c r="E23" s="39" t="s">
        <v>5</v>
      </c>
    </row>
    <row r="24" spans="1:5" ht="12.75">
      <c r="A24" s="35" t="s">
        <v>56</v>
      </c>
      <c r="E24" s="40" t="s">
        <v>1176</v>
      </c>
    </row>
    <row r="25" spans="1:5" ht="127.5">
      <c r="A25" t="s">
        <v>58</v>
      </c>
      <c r="E25" s="39" t="s">
        <v>1055</v>
      </c>
    </row>
    <row r="26" spans="1:16" ht="12.75">
      <c r="A26" t="s">
        <v>49</v>
      </c>
      <c s="34" t="s">
        <v>966</v>
      </c>
      <c s="34" t="s">
        <v>1065</v>
      </c>
      <c s="35" t="s">
        <v>5</v>
      </c>
      <c s="6" t="s">
        <v>1066</v>
      </c>
      <c s="36" t="s">
        <v>88</v>
      </c>
      <c s="37">
        <v>1</v>
      </c>
      <c s="36">
        <v>0</v>
      </c>
      <c s="36">
        <f>ROUND(G26*H26,6)</f>
      </c>
      <c r="L26" s="38">
        <v>0</v>
      </c>
      <c s="32">
        <f>ROUND(ROUND(L26,2)*ROUND(G26,3),2)</f>
      </c>
      <c s="36" t="s">
        <v>1053</v>
      </c>
      <c>
        <f>(M26*21)/100</f>
      </c>
      <c t="s">
        <v>27</v>
      </c>
    </row>
    <row r="27" spans="1:5" ht="12.75">
      <c r="A27" s="35" t="s">
        <v>55</v>
      </c>
      <c r="E27" s="39" t="s">
        <v>5</v>
      </c>
    </row>
    <row r="28" spans="1:5" ht="12.75">
      <c r="A28" s="35" t="s">
        <v>56</v>
      </c>
      <c r="E28" s="40" t="s">
        <v>1067</v>
      </c>
    </row>
    <row r="29" spans="1:5" ht="127.5">
      <c r="A29" t="s">
        <v>58</v>
      </c>
      <c r="E29" s="39" t="s">
        <v>1055</v>
      </c>
    </row>
    <row r="30" spans="1:16" ht="12.75">
      <c r="A30" t="s">
        <v>49</v>
      </c>
      <c s="34" t="s">
        <v>708</v>
      </c>
      <c s="34" t="s">
        <v>1177</v>
      </c>
      <c s="35" t="s">
        <v>5</v>
      </c>
      <c s="6" t="s">
        <v>1178</v>
      </c>
      <c s="36" t="s">
        <v>88</v>
      </c>
      <c s="37">
        <v>8</v>
      </c>
      <c s="36">
        <v>0</v>
      </c>
      <c s="36">
        <f>ROUND(G30*H30,6)</f>
      </c>
      <c r="L30" s="38">
        <v>0</v>
      </c>
      <c s="32">
        <f>ROUND(ROUND(L30,2)*ROUND(G30,3),2)</f>
      </c>
      <c s="36" t="s">
        <v>1053</v>
      </c>
      <c>
        <f>(M30*21)/100</f>
      </c>
      <c t="s">
        <v>27</v>
      </c>
    </row>
    <row r="31" spans="1:5" ht="12.75">
      <c r="A31" s="35" t="s">
        <v>55</v>
      </c>
      <c r="E31" s="39" t="s">
        <v>5</v>
      </c>
    </row>
    <row r="32" spans="1:5" ht="12.75">
      <c r="A32" s="35" t="s">
        <v>56</v>
      </c>
      <c r="E32" s="40" t="s">
        <v>1077</v>
      </c>
    </row>
    <row r="33" spans="1:5" ht="114.75">
      <c r="A33" t="s">
        <v>58</v>
      </c>
      <c r="E33" s="39" t="s">
        <v>1078</v>
      </c>
    </row>
    <row r="34" spans="1:16" ht="12.75">
      <c r="A34" t="s">
        <v>49</v>
      </c>
      <c s="34" t="s">
        <v>1011</v>
      </c>
      <c s="34" t="s">
        <v>1079</v>
      </c>
      <c s="35" t="s">
        <v>5</v>
      </c>
      <c s="6" t="s">
        <v>1080</v>
      </c>
      <c s="36" t="s">
        <v>88</v>
      </c>
      <c s="37">
        <v>6</v>
      </c>
      <c s="36">
        <v>0</v>
      </c>
      <c s="36">
        <f>ROUND(G34*H34,6)</f>
      </c>
      <c r="L34" s="38">
        <v>0</v>
      </c>
      <c s="32">
        <f>ROUND(ROUND(L34,2)*ROUND(G34,3),2)</f>
      </c>
      <c s="36" t="s">
        <v>1053</v>
      </c>
      <c>
        <f>(M34*21)/100</f>
      </c>
      <c t="s">
        <v>27</v>
      </c>
    </row>
    <row r="35" spans="1:5" ht="12.75">
      <c r="A35" s="35" t="s">
        <v>55</v>
      </c>
      <c r="E35" s="39" t="s">
        <v>5</v>
      </c>
    </row>
    <row r="36" spans="1:5" ht="12.75">
      <c r="A36" s="35" t="s">
        <v>56</v>
      </c>
      <c r="E36" s="40" t="s">
        <v>1054</v>
      </c>
    </row>
    <row r="37" spans="1:5" ht="114.75">
      <c r="A37" t="s">
        <v>58</v>
      </c>
      <c r="E37" s="39" t="s">
        <v>1078</v>
      </c>
    </row>
    <row r="38" spans="1:16" ht="12.75">
      <c r="A38" t="s">
        <v>49</v>
      </c>
      <c s="34" t="s">
        <v>1017</v>
      </c>
      <c s="34" t="s">
        <v>1075</v>
      </c>
      <c s="35" t="s">
        <v>5</v>
      </c>
      <c s="6" t="s">
        <v>1076</v>
      </c>
      <c s="36" t="s">
        <v>88</v>
      </c>
      <c s="37">
        <v>8</v>
      </c>
      <c s="36">
        <v>0</v>
      </c>
      <c s="36">
        <f>ROUND(G38*H38,6)</f>
      </c>
      <c r="L38" s="38">
        <v>0</v>
      </c>
      <c s="32">
        <f>ROUND(ROUND(L38,2)*ROUND(G38,3),2)</f>
      </c>
      <c s="36" t="s">
        <v>1053</v>
      </c>
      <c>
        <f>(M38*21)/100</f>
      </c>
      <c t="s">
        <v>27</v>
      </c>
    </row>
    <row r="39" spans="1:5" ht="12.75">
      <c r="A39" s="35" t="s">
        <v>55</v>
      </c>
      <c r="E39" s="39" t="s">
        <v>5</v>
      </c>
    </row>
    <row r="40" spans="1:5" ht="12.75">
      <c r="A40" s="35" t="s">
        <v>56</v>
      </c>
      <c r="E40" s="40" t="s">
        <v>1077</v>
      </c>
    </row>
    <row r="41" spans="1:5" ht="114.75">
      <c r="A41" t="s">
        <v>58</v>
      </c>
      <c r="E41" s="39" t="s">
        <v>1078</v>
      </c>
    </row>
    <row r="42" spans="1:16" ht="12.75">
      <c r="A42" t="s">
        <v>49</v>
      </c>
      <c s="34" t="s">
        <v>713</v>
      </c>
      <c s="34" t="s">
        <v>1084</v>
      </c>
      <c s="35" t="s">
        <v>5</v>
      </c>
      <c s="6" t="s">
        <v>1085</v>
      </c>
      <c s="36" t="s">
        <v>88</v>
      </c>
      <c s="37">
        <v>2</v>
      </c>
      <c s="36">
        <v>0</v>
      </c>
      <c s="36">
        <f>ROUND(G42*H42,6)</f>
      </c>
      <c r="L42" s="38">
        <v>0</v>
      </c>
      <c s="32">
        <f>ROUND(ROUND(L42,2)*ROUND(G42,3),2)</f>
      </c>
      <c s="36" t="s">
        <v>1053</v>
      </c>
      <c>
        <f>(M42*21)/100</f>
      </c>
      <c t="s">
        <v>27</v>
      </c>
    </row>
    <row r="43" spans="1:5" ht="12.75">
      <c r="A43" s="35" t="s">
        <v>55</v>
      </c>
      <c r="E43" s="39" t="s">
        <v>5</v>
      </c>
    </row>
    <row r="44" spans="1:5" ht="12.75">
      <c r="A44" s="35" t="s">
        <v>56</v>
      </c>
      <c r="E44" s="40" t="s">
        <v>1061</v>
      </c>
    </row>
    <row r="45" spans="1:5" ht="76.5">
      <c r="A45" t="s">
        <v>58</v>
      </c>
      <c r="E45" s="39" t="s">
        <v>1086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COUNTIFS(L8:L25,"=0",A8:A25,"P")+COUNTIFS(L8:L25,"",A8:A25,"P")+SUM(Q8:Q25)</f>
      </c>
    </row>
    <row r="8" spans="1:13" ht="12.75">
      <c r="A8" t="s">
        <v>44</v>
      </c>
      <c r="C8" s="28" t="s">
        <v>1181</v>
      </c>
      <c r="E8" s="30" t="s">
        <v>1180</v>
      </c>
      <c r="J8" s="29">
        <f>0+J9+J14+J19+J24</f>
      </c>
      <c s="29">
        <f>0+K9+K14+K19+K24</f>
      </c>
      <c s="29">
        <f>0+L9+L14+L19+L24</f>
      </c>
      <c s="29">
        <f>0+M9+M14+M19+M24</f>
      </c>
    </row>
    <row r="9" spans="1:13" ht="12.75">
      <c r="A9" t="s">
        <v>46</v>
      </c>
      <c r="C9" s="31" t="s">
        <v>419</v>
      </c>
      <c r="E9" s="33" t="s">
        <v>420</v>
      </c>
      <c r="J9" s="32">
        <f>0</f>
      </c>
      <c s="32">
        <f>0</f>
      </c>
      <c s="32">
        <f>0+L10</f>
      </c>
      <c s="32">
        <f>0+M10</f>
      </c>
    </row>
    <row r="10" spans="1:16" ht="12.75">
      <c r="A10" t="s">
        <v>49</v>
      </c>
      <c s="34" t="s">
        <v>725</v>
      </c>
      <c s="34" t="s">
        <v>938</v>
      </c>
      <c s="35" t="s">
        <v>5</v>
      </c>
      <c s="6" t="s">
        <v>182</v>
      </c>
      <c s="36" t="s">
        <v>71</v>
      </c>
      <c s="37">
        <v>1.8</v>
      </c>
      <c s="36">
        <v>0</v>
      </c>
      <c s="36">
        <f>ROUND(G10*H10,6)</f>
      </c>
      <c r="L10" s="38">
        <v>0</v>
      </c>
      <c s="32">
        <f>ROUND(ROUND(L10,2)*ROUND(G10,3),2)</f>
      </c>
      <c s="36" t="s">
        <v>289</v>
      </c>
      <c>
        <f>(M10*21)/100</f>
      </c>
      <c t="s">
        <v>27</v>
      </c>
    </row>
    <row r="11" spans="1:5" ht="12.75">
      <c r="A11" s="35" t="s">
        <v>55</v>
      </c>
      <c r="E11" s="39" t="s">
        <v>5</v>
      </c>
    </row>
    <row r="12" spans="1:5" ht="12.75">
      <c r="A12" s="35" t="s">
        <v>56</v>
      </c>
      <c r="E12" s="40" t="s">
        <v>1182</v>
      </c>
    </row>
    <row r="13" spans="1:5" ht="369.75">
      <c r="A13" t="s">
        <v>58</v>
      </c>
      <c r="E13" s="39" t="s">
        <v>929</v>
      </c>
    </row>
    <row r="14" spans="1:13" ht="12.75">
      <c r="A14" t="s">
        <v>46</v>
      </c>
      <c r="C14" s="31" t="s">
        <v>410</v>
      </c>
      <c r="E14" s="33" t="s">
        <v>467</v>
      </c>
      <c r="J14" s="32">
        <f>0</f>
      </c>
      <c s="32">
        <f>0</f>
      </c>
      <c s="32">
        <f>0+L15</f>
      </c>
      <c s="32">
        <f>0+M15</f>
      </c>
    </row>
    <row r="15" spans="1:16" ht="12.75">
      <c r="A15" t="s">
        <v>49</v>
      </c>
      <c s="34" t="s">
        <v>361</v>
      </c>
      <c s="34" t="s">
        <v>472</v>
      </c>
      <c s="35" t="s">
        <v>5</v>
      </c>
      <c s="6" t="s">
        <v>473</v>
      </c>
      <c s="36" t="s">
        <v>71</v>
      </c>
      <c s="37">
        <v>1.8</v>
      </c>
      <c s="36">
        <v>0</v>
      </c>
      <c s="36">
        <f>ROUND(G15*H15,6)</f>
      </c>
      <c r="L15" s="38">
        <v>0</v>
      </c>
      <c s="32">
        <f>ROUND(ROUND(L15,2)*ROUND(G15,3),2)</f>
      </c>
      <c s="36" t="s">
        <v>289</v>
      </c>
      <c>
        <f>(M15*21)/100</f>
      </c>
      <c t="s">
        <v>27</v>
      </c>
    </row>
    <row r="16" spans="1:5" ht="12.75">
      <c r="A16" s="35" t="s">
        <v>55</v>
      </c>
      <c r="E16" s="39" t="s">
        <v>5</v>
      </c>
    </row>
    <row r="17" spans="1:5" ht="51">
      <c r="A17" s="35" t="s">
        <v>56</v>
      </c>
      <c r="E17" s="40" t="s">
        <v>1183</v>
      </c>
    </row>
    <row r="18" spans="1:5" ht="369.75">
      <c r="A18" t="s">
        <v>58</v>
      </c>
      <c r="E18" s="39" t="s">
        <v>471</v>
      </c>
    </row>
    <row r="19" spans="1:13" ht="12.75">
      <c r="A19" t="s">
        <v>46</v>
      </c>
      <c r="C19" s="31" t="s">
        <v>844</v>
      </c>
      <c r="E19" s="33" t="s">
        <v>845</v>
      </c>
      <c r="J19" s="32">
        <f>0</f>
      </c>
      <c s="32">
        <f>0</f>
      </c>
      <c s="32">
        <f>0+L20</f>
      </c>
      <c s="32">
        <f>0+M20</f>
      </c>
    </row>
    <row r="20" spans="1:16" ht="25.5">
      <c r="A20" t="s">
        <v>49</v>
      </c>
      <c s="34" t="s">
        <v>656</v>
      </c>
      <c s="34" t="s">
        <v>1184</v>
      </c>
      <c s="35" t="s">
        <v>5</v>
      </c>
      <c s="6" t="s">
        <v>1185</v>
      </c>
      <c s="36" t="s">
        <v>395</v>
      </c>
      <c s="37">
        <v>7.86</v>
      </c>
      <c s="36">
        <v>0</v>
      </c>
      <c s="36">
        <f>ROUND(G20*H20,6)</f>
      </c>
      <c r="L20" s="38">
        <v>0</v>
      </c>
      <c s="32">
        <f>ROUND(ROUND(L20,2)*ROUND(G20,3),2)</f>
      </c>
      <c s="36" t="s">
        <v>289</v>
      </c>
      <c>
        <f>(M20*21)/100</f>
      </c>
      <c t="s">
        <v>27</v>
      </c>
    </row>
    <row r="21" spans="1:5" ht="12.75">
      <c r="A21" s="35" t="s">
        <v>55</v>
      </c>
      <c r="E21" s="39" t="s">
        <v>5</v>
      </c>
    </row>
    <row r="22" spans="1:5" ht="51">
      <c r="A22" s="35" t="s">
        <v>56</v>
      </c>
      <c r="E22" s="40" t="s">
        <v>1186</v>
      </c>
    </row>
    <row r="23" spans="1:5" ht="191.25">
      <c r="A23" t="s">
        <v>58</v>
      </c>
      <c r="E23" s="39" t="s">
        <v>1187</v>
      </c>
    </row>
    <row r="24" spans="1:13" ht="12.75">
      <c r="A24" t="s">
        <v>46</v>
      </c>
      <c r="C24" s="31" t="s">
        <v>327</v>
      </c>
      <c r="E24" s="33" t="s">
        <v>328</v>
      </c>
      <c r="J24" s="32">
        <f>0</f>
      </c>
      <c s="32">
        <f>0</f>
      </c>
      <c s="32">
        <f>0+L25</f>
      </c>
      <c s="32">
        <f>0+M25</f>
      </c>
    </row>
    <row r="25" spans="1:16" ht="25.5">
      <c r="A25" t="s">
        <v>49</v>
      </c>
      <c s="34" t="s">
        <v>945</v>
      </c>
      <c s="34" t="s">
        <v>1188</v>
      </c>
      <c s="35" t="s">
        <v>5</v>
      </c>
      <c s="6" t="s">
        <v>1189</v>
      </c>
      <c s="36" t="s">
        <v>80</v>
      </c>
      <c s="37">
        <v>21.766</v>
      </c>
      <c s="36">
        <v>0</v>
      </c>
      <c s="36">
        <f>ROUND(G25*H25,6)</f>
      </c>
      <c r="L25" s="38">
        <v>0</v>
      </c>
      <c s="32">
        <f>ROUND(ROUND(L25,2)*ROUND(G25,3),2)</f>
      </c>
      <c s="36" t="s">
        <v>289</v>
      </c>
      <c>
        <f>(M25*21)/100</f>
      </c>
      <c t="s">
        <v>27</v>
      </c>
    </row>
    <row r="26" spans="1:5" ht="12.75">
      <c r="A26" s="35" t="s">
        <v>55</v>
      </c>
      <c r="E26" s="39" t="s">
        <v>5</v>
      </c>
    </row>
    <row r="27" spans="1:5" ht="51">
      <c r="A27" s="35" t="s">
        <v>56</v>
      </c>
      <c r="E27" s="40" t="s">
        <v>1190</v>
      </c>
    </row>
    <row r="28" spans="1:5" ht="267.75">
      <c r="A28" t="s">
        <v>58</v>
      </c>
      <c r="E28" s="39" t="s">
        <v>1191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1194</v>
      </c>
      <c r="E8" s="30" t="s">
        <v>1193</v>
      </c>
      <c r="J8" s="29">
        <f>0+J9</f>
      </c>
      <c s="29">
        <f>0+K9</f>
      </c>
      <c s="29">
        <f>0+L9</f>
      </c>
      <c s="29">
        <f>0+M9</f>
      </c>
    </row>
    <row r="9" spans="1:13" ht="12.75">
      <c r="A9" t="s">
        <v>46</v>
      </c>
      <c r="C9" s="31" t="s">
        <v>580</v>
      </c>
      <c r="E9" s="33" t="s">
        <v>581</v>
      </c>
      <c r="J9" s="32">
        <f>0</f>
      </c>
      <c s="32">
        <f>0</f>
      </c>
      <c s="32">
        <f>0+L10+L14+L18+L22+L26+L30+L34+L38+L42+L46</f>
      </c>
      <c s="32">
        <f>0+M10+M14+M18+M22+M26+M30+M34+M38+M42+M46</f>
      </c>
    </row>
    <row r="10" spans="1:16" ht="12.75">
      <c r="A10" t="s">
        <v>49</v>
      </c>
      <c s="34" t="s">
        <v>725</v>
      </c>
      <c s="34" t="s">
        <v>1195</v>
      </c>
      <c s="35" t="s">
        <v>5</v>
      </c>
      <c s="6" t="s">
        <v>1196</v>
      </c>
      <c s="36" t="s">
        <v>88</v>
      </c>
      <c s="37">
        <v>6</v>
      </c>
      <c s="36">
        <v>0</v>
      </c>
      <c s="36">
        <f>ROUND(G10*H10,6)</f>
      </c>
      <c r="L10" s="38">
        <v>0</v>
      </c>
      <c s="32">
        <f>ROUND(ROUND(L10,2)*ROUND(G10,3),2)</f>
      </c>
      <c s="36" t="s">
        <v>1053</v>
      </c>
      <c>
        <f>(M10*21)/100</f>
      </c>
      <c t="s">
        <v>27</v>
      </c>
    </row>
    <row r="11" spans="1:5" ht="12.75">
      <c r="A11" s="35" t="s">
        <v>55</v>
      </c>
      <c r="E11" s="39" t="s">
        <v>5</v>
      </c>
    </row>
    <row r="12" spans="1:5" ht="12.75">
      <c r="A12" s="35" t="s">
        <v>56</v>
      </c>
      <c r="E12" s="40" t="s">
        <v>1054</v>
      </c>
    </row>
    <row r="13" spans="1:5" ht="127.5">
      <c r="A13" t="s">
        <v>58</v>
      </c>
      <c r="E13" s="39" t="s">
        <v>1055</v>
      </c>
    </row>
    <row r="14" spans="1:16" ht="25.5">
      <c r="A14" t="s">
        <v>49</v>
      </c>
      <c s="34" t="s">
        <v>945</v>
      </c>
      <c s="34" t="s">
        <v>1056</v>
      </c>
      <c s="35" t="s">
        <v>5</v>
      </c>
      <c s="6" t="s">
        <v>1057</v>
      </c>
      <c s="36" t="s">
        <v>88</v>
      </c>
      <c s="37">
        <v>4</v>
      </c>
      <c s="36">
        <v>0</v>
      </c>
      <c s="36">
        <f>ROUND(G14*H14,6)</f>
      </c>
      <c r="L14" s="38">
        <v>0</v>
      </c>
      <c s="32">
        <f>ROUND(ROUND(L14,2)*ROUND(G14,3),2)</f>
      </c>
      <c s="36" t="s">
        <v>1053</v>
      </c>
      <c>
        <f>(M14*21)/100</f>
      </c>
      <c t="s">
        <v>27</v>
      </c>
    </row>
    <row r="15" spans="1:5" ht="12.75">
      <c r="A15" s="35" t="s">
        <v>55</v>
      </c>
      <c r="E15" s="39" t="s">
        <v>5</v>
      </c>
    </row>
    <row r="16" spans="1:5" ht="12.75">
      <c r="A16" s="35" t="s">
        <v>56</v>
      </c>
      <c r="E16" s="40" t="s">
        <v>1058</v>
      </c>
    </row>
    <row r="17" spans="1:5" ht="127.5">
      <c r="A17" t="s">
        <v>58</v>
      </c>
      <c r="E17" s="39" t="s">
        <v>1055</v>
      </c>
    </row>
    <row r="18" spans="1:16" ht="12.75">
      <c r="A18" t="s">
        <v>49</v>
      </c>
      <c s="34" t="s">
        <v>597</v>
      </c>
      <c s="34" t="s">
        <v>1059</v>
      </c>
      <c s="35" t="s">
        <v>5</v>
      </c>
      <c s="6" t="s">
        <v>1060</v>
      </c>
      <c s="36" t="s">
        <v>88</v>
      </c>
      <c s="37">
        <v>2</v>
      </c>
      <c s="36">
        <v>0</v>
      </c>
      <c s="36">
        <f>ROUND(G18*H18,6)</f>
      </c>
      <c r="L18" s="38">
        <v>0</v>
      </c>
      <c s="32">
        <f>ROUND(ROUND(L18,2)*ROUND(G18,3),2)</f>
      </c>
      <c s="36" t="s">
        <v>1053</v>
      </c>
      <c>
        <f>(M18*21)/100</f>
      </c>
      <c t="s">
        <v>27</v>
      </c>
    </row>
    <row r="19" spans="1:5" ht="12.75">
      <c r="A19" s="35" t="s">
        <v>55</v>
      </c>
      <c r="E19" s="39" t="s">
        <v>5</v>
      </c>
    </row>
    <row r="20" spans="1:5" ht="12.75">
      <c r="A20" s="35" t="s">
        <v>56</v>
      </c>
      <c r="E20" s="40" t="s">
        <v>1061</v>
      </c>
    </row>
    <row r="21" spans="1:5" ht="127.5">
      <c r="A21" t="s">
        <v>58</v>
      </c>
      <c r="E21" s="39" t="s">
        <v>1055</v>
      </c>
    </row>
    <row r="22" spans="1:16" ht="12.75">
      <c r="A22" t="s">
        <v>49</v>
      </c>
      <c s="34" t="s">
        <v>958</v>
      </c>
      <c s="34" t="s">
        <v>1062</v>
      </c>
      <c s="35" t="s">
        <v>5</v>
      </c>
      <c s="6" t="s">
        <v>1063</v>
      </c>
      <c s="36" t="s">
        <v>88</v>
      </c>
      <c s="37">
        <v>12</v>
      </c>
      <c s="36">
        <v>0</v>
      </c>
      <c s="36">
        <f>ROUND(G22*H22,6)</f>
      </c>
      <c r="L22" s="38">
        <v>0</v>
      </c>
      <c s="32">
        <f>ROUND(ROUND(L22,2)*ROUND(G22,3),2)</f>
      </c>
      <c s="36" t="s">
        <v>1053</v>
      </c>
      <c>
        <f>(M22*21)/100</f>
      </c>
      <c t="s">
        <v>27</v>
      </c>
    </row>
    <row r="23" spans="1:5" ht="12.75">
      <c r="A23" s="35" t="s">
        <v>55</v>
      </c>
      <c r="E23" s="39" t="s">
        <v>5</v>
      </c>
    </row>
    <row r="24" spans="1:5" ht="12.75">
      <c r="A24" s="35" t="s">
        <v>56</v>
      </c>
      <c r="E24" s="40" t="s">
        <v>1064</v>
      </c>
    </row>
    <row r="25" spans="1:5" ht="127.5">
      <c r="A25" t="s">
        <v>58</v>
      </c>
      <c r="E25" s="39" t="s">
        <v>1055</v>
      </c>
    </row>
    <row r="26" spans="1:16" ht="12.75">
      <c r="A26" t="s">
        <v>49</v>
      </c>
      <c s="34" t="s">
        <v>966</v>
      </c>
      <c s="34" t="s">
        <v>1065</v>
      </c>
      <c s="35" t="s">
        <v>5</v>
      </c>
      <c s="6" t="s">
        <v>1066</v>
      </c>
      <c s="36" t="s">
        <v>88</v>
      </c>
      <c s="37">
        <v>3</v>
      </c>
      <c s="36">
        <v>0</v>
      </c>
      <c s="36">
        <f>ROUND(G26*H26,6)</f>
      </c>
      <c r="L26" s="38">
        <v>0</v>
      </c>
      <c s="32">
        <f>ROUND(ROUND(L26,2)*ROUND(G26,3),2)</f>
      </c>
      <c s="36" t="s">
        <v>1053</v>
      </c>
      <c>
        <f>(M26*21)/100</f>
      </c>
      <c t="s">
        <v>27</v>
      </c>
    </row>
    <row r="27" spans="1:5" ht="12.75">
      <c r="A27" s="35" t="s">
        <v>55</v>
      </c>
      <c r="E27" s="39" t="s">
        <v>5</v>
      </c>
    </row>
    <row r="28" spans="1:5" ht="12.75">
      <c r="A28" s="35" t="s">
        <v>56</v>
      </c>
      <c r="E28" s="40" t="s">
        <v>1197</v>
      </c>
    </row>
    <row r="29" spans="1:5" ht="127.5">
      <c r="A29" t="s">
        <v>58</v>
      </c>
      <c r="E29" s="39" t="s">
        <v>1055</v>
      </c>
    </row>
    <row r="30" spans="1:16" ht="12.75">
      <c r="A30" t="s">
        <v>49</v>
      </c>
      <c s="34" t="s">
        <v>706</v>
      </c>
      <c s="34" t="s">
        <v>1198</v>
      </c>
      <c s="35" t="s">
        <v>5</v>
      </c>
      <c s="6" t="s">
        <v>1199</v>
      </c>
      <c s="36" t="s">
        <v>88</v>
      </c>
      <c s="37">
        <v>8</v>
      </c>
      <c s="36">
        <v>0</v>
      </c>
      <c s="36">
        <f>ROUND(G30*H30,6)</f>
      </c>
      <c r="L30" s="38">
        <v>0</v>
      </c>
      <c s="32">
        <f>ROUND(ROUND(L30,2)*ROUND(G30,3),2)</f>
      </c>
      <c s="36" t="s">
        <v>1053</v>
      </c>
      <c>
        <f>(M30*21)/100</f>
      </c>
      <c t="s">
        <v>27</v>
      </c>
    </row>
    <row r="31" spans="1:5" ht="12.75">
      <c r="A31" s="35" t="s">
        <v>55</v>
      </c>
      <c r="E31" s="39" t="s">
        <v>5</v>
      </c>
    </row>
    <row r="32" spans="1:5" ht="12.75">
      <c r="A32" s="35" t="s">
        <v>56</v>
      </c>
      <c r="E32" s="40" t="s">
        <v>1077</v>
      </c>
    </row>
    <row r="33" spans="1:5" ht="127.5">
      <c r="A33" t="s">
        <v>58</v>
      </c>
      <c r="E33" s="39" t="s">
        <v>1200</v>
      </c>
    </row>
    <row r="34" spans="1:16" ht="12.75">
      <c r="A34" t="s">
        <v>49</v>
      </c>
      <c s="34" t="s">
        <v>708</v>
      </c>
      <c s="34" t="s">
        <v>1177</v>
      </c>
      <c s="35" t="s">
        <v>5</v>
      </c>
      <c s="6" t="s">
        <v>1178</v>
      </c>
      <c s="36" t="s">
        <v>88</v>
      </c>
      <c s="37">
        <v>16</v>
      </c>
      <c s="36">
        <v>0</v>
      </c>
      <c s="36">
        <f>ROUND(G34*H34,6)</f>
      </c>
      <c r="L34" s="38">
        <v>0</v>
      </c>
      <c s="32">
        <f>ROUND(ROUND(L34,2)*ROUND(G34,3),2)</f>
      </c>
      <c s="36" t="s">
        <v>1053</v>
      </c>
      <c>
        <f>(M34*21)/100</f>
      </c>
      <c t="s">
        <v>27</v>
      </c>
    </row>
    <row r="35" spans="1:5" ht="12.75">
      <c r="A35" s="35" t="s">
        <v>55</v>
      </c>
      <c r="E35" s="39" t="s">
        <v>5</v>
      </c>
    </row>
    <row r="36" spans="1:5" ht="12.75">
      <c r="A36" s="35" t="s">
        <v>56</v>
      </c>
      <c r="E36" s="40" t="s">
        <v>1176</v>
      </c>
    </row>
    <row r="37" spans="1:5" ht="114.75">
      <c r="A37" t="s">
        <v>58</v>
      </c>
      <c r="E37" s="39" t="s">
        <v>1078</v>
      </c>
    </row>
    <row r="38" spans="1:16" ht="12.75">
      <c r="A38" t="s">
        <v>49</v>
      </c>
      <c s="34" t="s">
        <v>1011</v>
      </c>
      <c s="34" t="s">
        <v>1079</v>
      </c>
      <c s="35" t="s">
        <v>5</v>
      </c>
      <c s="6" t="s">
        <v>1080</v>
      </c>
      <c s="36" t="s">
        <v>88</v>
      </c>
      <c s="37">
        <v>6</v>
      </c>
      <c s="36">
        <v>0</v>
      </c>
      <c s="36">
        <f>ROUND(G38*H38,6)</f>
      </c>
      <c r="L38" s="38">
        <v>0</v>
      </c>
      <c s="32">
        <f>ROUND(ROUND(L38,2)*ROUND(G38,3),2)</f>
      </c>
      <c s="36" t="s">
        <v>1053</v>
      </c>
      <c>
        <f>(M38*21)/100</f>
      </c>
      <c t="s">
        <v>27</v>
      </c>
    </row>
    <row r="39" spans="1:5" ht="12.75">
      <c r="A39" s="35" t="s">
        <v>55</v>
      </c>
      <c r="E39" s="39" t="s">
        <v>5</v>
      </c>
    </row>
    <row r="40" spans="1:5" ht="12.75">
      <c r="A40" s="35" t="s">
        <v>56</v>
      </c>
      <c r="E40" s="40" t="s">
        <v>1054</v>
      </c>
    </row>
    <row r="41" spans="1:5" ht="114.75">
      <c r="A41" t="s">
        <v>58</v>
      </c>
      <c r="E41" s="39" t="s">
        <v>1078</v>
      </c>
    </row>
    <row r="42" spans="1:16" ht="12.75">
      <c r="A42" t="s">
        <v>49</v>
      </c>
      <c s="34" t="s">
        <v>1017</v>
      </c>
      <c s="34" t="s">
        <v>1201</v>
      </c>
      <c s="35" t="s">
        <v>5</v>
      </c>
      <c s="6" t="s">
        <v>1202</v>
      </c>
      <c s="36" t="s">
        <v>88</v>
      </c>
      <c s="37">
        <v>4</v>
      </c>
      <c s="36">
        <v>0</v>
      </c>
      <c s="36">
        <f>ROUND(G42*H42,6)</f>
      </c>
      <c r="L42" s="38">
        <v>0</v>
      </c>
      <c s="32">
        <f>ROUND(ROUND(L42,2)*ROUND(G42,3),2)</f>
      </c>
      <c s="36" t="s">
        <v>1053</v>
      </c>
      <c>
        <f>(M42*21)/100</f>
      </c>
      <c t="s">
        <v>27</v>
      </c>
    </row>
    <row r="43" spans="1:5" ht="12.75">
      <c r="A43" s="35" t="s">
        <v>55</v>
      </c>
      <c r="E43" s="39" t="s">
        <v>5</v>
      </c>
    </row>
    <row r="44" spans="1:5" ht="12.75">
      <c r="A44" s="35" t="s">
        <v>56</v>
      </c>
      <c r="E44" s="40" t="s">
        <v>1058</v>
      </c>
    </row>
    <row r="45" spans="1:5" ht="127.5">
      <c r="A45" t="s">
        <v>58</v>
      </c>
      <c r="E45" s="39" t="s">
        <v>1200</v>
      </c>
    </row>
    <row r="46" spans="1:16" ht="12.75">
      <c r="A46" t="s">
        <v>49</v>
      </c>
      <c s="34" t="s">
        <v>713</v>
      </c>
      <c s="34" t="s">
        <v>1084</v>
      </c>
      <c s="35" t="s">
        <v>5</v>
      </c>
      <c s="6" t="s">
        <v>1085</v>
      </c>
      <c s="36" t="s">
        <v>88</v>
      </c>
      <c s="37">
        <v>2</v>
      </c>
      <c s="36">
        <v>0</v>
      </c>
      <c s="36">
        <f>ROUND(G46*H46,6)</f>
      </c>
      <c r="L46" s="38">
        <v>0</v>
      </c>
      <c s="32">
        <f>ROUND(ROUND(L46,2)*ROUND(G46,3),2)</f>
      </c>
      <c s="36" t="s">
        <v>1053</v>
      </c>
      <c>
        <f>(M46*21)/100</f>
      </c>
      <c t="s">
        <v>27</v>
      </c>
    </row>
    <row r="47" spans="1:5" ht="12.75">
      <c r="A47" s="35" t="s">
        <v>55</v>
      </c>
      <c r="E47" s="39" t="s">
        <v>5</v>
      </c>
    </row>
    <row r="48" spans="1:5" ht="12.75">
      <c r="A48" s="35" t="s">
        <v>56</v>
      </c>
      <c r="E48" s="40" t="s">
        <v>1061</v>
      </c>
    </row>
    <row r="49" spans="1:5" ht="76.5">
      <c r="A49" t="s">
        <v>58</v>
      </c>
      <c r="E49" s="39" t="s">
        <v>1086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1205</v>
      </c>
      <c r="E8" s="30" t="s">
        <v>1204</v>
      </c>
      <c r="J8" s="29">
        <f>0+J9+J14+J31+J40+J65+J86+J99+J120+J137+J166+J183</f>
      </c>
      <c s="29">
        <f>0+K9+K14+K31+K40+K65+K86+K99+K120+K137+K166+K183</f>
      </c>
      <c s="29">
        <f>0+L9+L14+L31+L40+L65+L86+L99+L120+L137+L166+L183</f>
      </c>
      <c s="29">
        <f>0+M9+M14+M31+M40+M65+M86+M99+M120+M137+M166+M183</f>
      </c>
    </row>
    <row r="9" spans="1:13" ht="12.75">
      <c r="A9" t="s">
        <v>46</v>
      </c>
      <c r="C9" s="31" t="s">
        <v>890</v>
      </c>
      <c r="E9" s="33" t="s">
        <v>891</v>
      </c>
      <c r="J9" s="32">
        <f>0</f>
      </c>
      <c s="32">
        <f>0</f>
      </c>
      <c s="32">
        <f>0+L10</f>
      </c>
      <c s="32">
        <f>0+M10</f>
      </c>
    </row>
    <row r="10" spans="1:16" ht="25.5">
      <c r="A10" t="s">
        <v>49</v>
      </c>
      <c s="34" t="s">
        <v>68</v>
      </c>
      <c s="34" t="s">
        <v>896</v>
      </c>
      <c s="35" t="s">
        <v>5</v>
      </c>
      <c s="6" t="s">
        <v>897</v>
      </c>
      <c s="36" t="s">
        <v>498</v>
      </c>
      <c s="37">
        <v>54.6</v>
      </c>
      <c s="36">
        <v>0</v>
      </c>
      <c s="36">
        <f>ROUND(G10*H10,6)</f>
      </c>
      <c r="L10" s="38">
        <v>0</v>
      </c>
      <c s="32">
        <f>ROUND(ROUND(L10,2)*ROUND(G10,3),2)</f>
      </c>
      <c s="36" t="s">
        <v>54</v>
      </c>
      <c>
        <f>(M10*21)/100</f>
      </c>
      <c t="s">
        <v>27</v>
      </c>
    </row>
    <row r="11" spans="1:5" ht="12.75">
      <c r="A11" s="35" t="s">
        <v>55</v>
      </c>
      <c r="E11" s="39" t="s">
        <v>5</v>
      </c>
    </row>
    <row r="12" spans="1:5" ht="12.75">
      <c r="A12" s="35" t="s">
        <v>56</v>
      </c>
      <c r="E12" s="40" t="s">
        <v>1206</v>
      </c>
    </row>
    <row r="13" spans="1:5" ht="140.25">
      <c r="A13" t="s">
        <v>58</v>
      </c>
      <c r="E13" s="39" t="s">
        <v>895</v>
      </c>
    </row>
    <row r="14" spans="1:13" ht="12.75">
      <c r="A14" t="s">
        <v>46</v>
      </c>
      <c r="C14" s="31" t="s">
        <v>139</v>
      </c>
      <c r="E14" s="33" t="s">
        <v>337</v>
      </c>
      <c r="J14" s="32">
        <f>0</f>
      </c>
      <c s="32">
        <f>0</f>
      </c>
      <c s="32">
        <f>0+L15+L19+L23+L27</f>
      </c>
      <c s="32">
        <f>0+M15+M19+M23+M27</f>
      </c>
    </row>
    <row r="15" spans="1:16" ht="12.75">
      <c r="A15" t="s">
        <v>49</v>
      </c>
      <c s="34" t="s">
        <v>27</v>
      </c>
      <c s="34" t="s">
        <v>1207</v>
      </c>
      <c s="35" t="s">
        <v>5</v>
      </c>
      <c s="6" t="s">
        <v>1208</v>
      </c>
      <c s="36" t="s">
        <v>71</v>
      </c>
      <c s="37">
        <v>43.7</v>
      </c>
      <c s="36">
        <v>0</v>
      </c>
      <c s="36">
        <f>ROUND(G15*H15,6)</f>
      </c>
      <c r="L15" s="38">
        <v>0</v>
      </c>
      <c s="32">
        <f>ROUND(ROUND(L15,2)*ROUND(G15,3),2)</f>
      </c>
      <c s="36" t="s">
        <v>54</v>
      </c>
      <c>
        <f>(M15*21)/100</f>
      </c>
      <c t="s">
        <v>27</v>
      </c>
    </row>
    <row r="16" spans="1:5" ht="12.75">
      <c r="A16" s="35" t="s">
        <v>55</v>
      </c>
      <c r="E16" s="39" t="s">
        <v>5</v>
      </c>
    </row>
    <row r="17" spans="1:5" ht="25.5">
      <c r="A17" s="35" t="s">
        <v>56</v>
      </c>
      <c r="E17" s="40" t="s">
        <v>1209</v>
      </c>
    </row>
    <row r="18" spans="1:5" ht="369.75">
      <c r="A18" t="s">
        <v>58</v>
      </c>
      <c r="E18" s="39" t="s">
        <v>1100</v>
      </c>
    </row>
    <row r="19" spans="1:16" ht="12.75">
      <c r="A19" t="s">
        <v>49</v>
      </c>
      <c s="34" t="s">
        <v>26</v>
      </c>
      <c s="34" t="s">
        <v>1210</v>
      </c>
      <c s="35" t="s">
        <v>5</v>
      </c>
      <c s="6" t="s">
        <v>1211</v>
      </c>
      <c s="36" t="s">
        <v>71</v>
      </c>
      <c s="37">
        <v>1005.1</v>
      </c>
      <c s="36">
        <v>0</v>
      </c>
      <c s="36">
        <f>ROUND(G19*H19,6)</f>
      </c>
      <c r="L19" s="38">
        <v>0</v>
      </c>
      <c s="32">
        <f>ROUND(ROUND(L19,2)*ROUND(G19,3),2)</f>
      </c>
      <c s="36" t="s">
        <v>54</v>
      </c>
      <c>
        <f>(M19*21)/100</f>
      </c>
      <c t="s">
        <v>27</v>
      </c>
    </row>
    <row r="20" spans="1:5" ht="12.75">
      <c r="A20" s="35" t="s">
        <v>55</v>
      </c>
      <c r="E20" s="39" t="s">
        <v>5</v>
      </c>
    </row>
    <row r="21" spans="1:5" ht="25.5">
      <c r="A21" s="35" t="s">
        <v>56</v>
      </c>
      <c r="E21" s="40" t="s">
        <v>1212</v>
      </c>
    </row>
    <row r="22" spans="1:5" ht="25.5">
      <c r="A22" t="s">
        <v>58</v>
      </c>
      <c r="E22" s="39" t="s">
        <v>1213</v>
      </c>
    </row>
    <row r="23" spans="1:16" ht="12.75">
      <c r="A23" t="s">
        <v>49</v>
      </c>
      <c s="34" t="s">
        <v>121</v>
      </c>
      <c s="34" t="s">
        <v>908</v>
      </c>
      <c s="35" t="s">
        <v>5</v>
      </c>
      <c s="6" t="s">
        <v>909</v>
      </c>
      <c s="36" t="s">
        <v>71</v>
      </c>
      <c s="37">
        <v>637.3</v>
      </c>
      <c s="36">
        <v>0</v>
      </c>
      <c s="36">
        <f>ROUND(G23*H23,6)</f>
      </c>
      <c r="L23" s="38">
        <v>0</v>
      </c>
      <c s="32">
        <f>ROUND(ROUND(L23,2)*ROUND(G23,3),2)</f>
      </c>
      <c s="36" t="s">
        <v>54</v>
      </c>
      <c>
        <f>(M23*21)/100</f>
      </c>
      <c t="s">
        <v>27</v>
      </c>
    </row>
    <row r="24" spans="1:5" ht="12.75">
      <c r="A24" s="35" t="s">
        <v>55</v>
      </c>
      <c r="E24" s="39" t="s">
        <v>5</v>
      </c>
    </row>
    <row r="25" spans="1:5" ht="12.75">
      <c r="A25" s="35" t="s">
        <v>56</v>
      </c>
      <c r="E25" s="40" t="s">
        <v>1214</v>
      </c>
    </row>
    <row r="26" spans="1:5" ht="280.5">
      <c r="A26" t="s">
        <v>58</v>
      </c>
      <c r="E26" s="39" t="s">
        <v>911</v>
      </c>
    </row>
    <row r="27" spans="1:16" ht="12.75">
      <c r="A27" t="s">
        <v>49</v>
      </c>
      <c s="34" t="s">
        <v>77</v>
      </c>
      <c s="34" t="s">
        <v>393</v>
      </c>
      <c s="35" t="s">
        <v>5</v>
      </c>
      <c s="6" t="s">
        <v>394</v>
      </c>
      <c s="36" t="s">
        <v>395</v>
      </c>
      <c s="37">
        <v>348.2</v>
      </c>
      <c s="36">
        <v>0</v>
      </c>
      <c s="36">
        <f>ROUND(G27*H27,6)</f>
      </c>
      <c r="L27" s="38">
        <v>0</v>
      </c>
      <c s="32">
        <f>ROUND(ROUND(L27,2)*ROUND(G27,3),2)</f>
      </c>
      <c s="36" t="s">
        <v>54</v>
      </c>
      <c>
        <f>(M27*21)/100</f>
      </c>
      <c t="s">
        <v>27</v>
      </c>
    </row>
    <row r="28" spans="1:5" ht="12.75">
      <c r="A28" s="35" t="s">
        <v>55</v>
      </c>
      <c r="E28" s="39" t="s">
        <v>5</v>
      </c>
    </row>
    <row r="29" spans="1:5" ht="25.5">
      <c r="A29" s="35" t="s">
        <v>56</v>
      </c>
      <c r="E29" s="40" t="s">
        <v>1215</v>
      </c>
    </row>
    <row r="30" spans="1:5" ht="25.5">
      <c r="A30" t="s">
        <v>58</v>
      </c>
      <c r="E30" s="39" t="s">
        <v>397</v>
      </c>
    </row>
    <row r="31" spans="1:13" ht="12.75">
      <c r="A31" t="s">
        <v>46</v>
      </c>
      <c r="C31" s="31" t="s">
        <v>357</v>
      </c>
      <c r="E31" s="33" t="s">
        <v>398</v>
      </c>
      <c r="J31" s="32">
        <f>0</f>
      </c>
      <c s="32">
        <f>0</f>
      </c>
      <c s="32">
        <f>0+L32+L36</f>
      </c>
      <c s="32">
        <f>0+M32+M36</f>
      </c>
    </row>
    <row r="32" spans="1:16" ht="12.75">
      <c r="A32" t="s">
        <v>49</v>
      </c>
      <c s="34" t="s">
        <v>82</v>
      </c>
      <c s="34" t="s">
        <v>400</v>
      </c>
      <c s="35" t="s">
        <v>5</v>
      </c>
      <c s="6" t="s">
        <v>401</v>
      </c>
      <c s="36" t="s">
        <v>71</v>
      </c>
      <c s="37">
        <v>20.85</v>
      </c>
      <c s="36">
        <v>0</v>
      </c>
      <c s="36">
        <f>ROUND(G32*H32,6)</f>
      </c>
      <c r="L32" s="38">
        <v>0</v>
      </c>
      <c s="32">
        <f>ROUND(ROUND(L32,2)*ROUND(G32,3),2)</f>
      </c>
      <c s="36" t="s">
        <v>54</v>
      </c>
      <c>
        <f>(M32*21)/100</f>
      </c>
      <c t="s">
        <v>27</v>
      </c>
    </row>
    <row r="33" spans="1:5" ht="12.75">
      <c r="A33" s="35" t="s">
        <v>55</v>
      </c>
      <c r="E33" s="39" t="s">
        <v>5</v>
      </c>
    </row>
    <row r="34" spans="1:5" ht="12.75">
      <c r="A34" s="35" t="s">
        <v>56</v>
      </c>
      <c r="E34" s="40" t="s">
        <v>1216</v>
      </c>
    </row>
    <row r="35" spans="1:5" ht="38.25">
      <c r="A35" t="s">
        <v>58</v>
      </c>
      <c r="E35" s="39" t="s">
        <v>403</v>
      </c>
    </row>
    <row r="36" spans="1:16" ht="12.75">
      <c r="A36" t="s">
        <v>49</v>
      </c>
      <c s="34" t="s">
        <v>129</v>
      </c>
      <c s="34" t="s">
        <v>914</v>
      </c>
      <c s="35" t="s">
        <v>5</v>
      </c>
      <c s="6" t="s">
        <v>915</v>
      </c>
      <c s="36" t="s">
        <v>71</v>
      </c>
      <c s="37">
        <v>2.15</v>
      </c>
      <c s="36">
        <v>0</v>
      </c>
      <c s="36">
        <f>ROUND(G36*H36,6)</f>
      </c>
      <c r="L36" s="38">
        <v>0</v>
      </c>
      <c s="32">
        <f>ROUND(ROUND(L36,2)*ROUND(G36,3),2)</f>
      </c>
      <c s="36" t="s">
        <v>54</v>
      </c>
      <c>
        <f>(M36*21)/100</f>
      </c>
      <c t="s">
        <v>27</v>
      </c>
    </row>
    <row r="37" spans="1:5" ht="12.75">
      <c r="A37" s="35" t="s">
        <v>55</v>
      </c>
      <c r="E37" s="39" t="s">
        <v>5</v>
      </c>
    </row>
    <row r="38" spans="1:5" ht="38.25">
      <c r="A38" s="35" t="s">
        <v>56</v>
      </c>
      <c r="E38" s="40" t="s">
        <v>1217</v>
      </c>
    </row>
    <row r="39" spans="1:5" ht="38.25">
      <c r="A39" t="s">
        <v>58</v>
      </c>
      <c r="E39" s="39" t="s">
        <v>403</v>
      </c>
    </row>
    <row r="40" spans="1:13" ht="12.75">
      <c r="A40" t="s">
        <v>46</v>
      </c>
      <c r="C40" s="31" t="s">
        <v>375</v>
      </c>
      <c r="E40" s="33" t="s">
        <v>404</v>
      </c>
      <c r="J40" s="32">
        <f>0</f>
      </c>
      <c s="32">
        <f>0</f>
      </c>
      <c s="32">
        <f>0+L41+L45+L49+L53+L57+L61</f>
      </c>
      <c s="32">
        <f>0+M41+M45+M49+M53+M57+M61</f>
      </c>
    </row>
    <row r="41" spans="1:16" ht="12.75">
      <c r="A41" t="s">
        <v>49</v>
      </c>
      <c s="34" t="s">
        <v>134</v>
      </c>
      <c s="34" t="s">
        <v>917</v>
      </c>
      <c s="35" t="s">
        <v>5</v>
      </c>
      <c s="6" t="s">
        <v>918</v>
      </c>
      <c s="36" t="s">
        <v>71</v>
      </c>
      <c s="37">
        <v>20.85</v>
      </c>
      <c s="36">
        <v>0</v>
      </c>
      <c s="36">
        <f>ROUND(G41*H41,6)</f>
      </c>
      <c r="L41" s="38">
        <v>0</v>
      </c>
      <c s="32">
        <f>ROUND(ROUND(L41,2)*ROUND(G41,3),2)</f>
      </c>
      <c s="36" t="s">
        <v>54</v>
      </c>
      <c>
        <f>(M41*21)/100</f>
      </c>
      <c t="s">
        <v>27</v>
      </c>
    </row>
    <row r="42" spans="1:5" ht="12.75">
      <c r="A42" s="35" t="s">
        <v>55</v>
      </c>
      <c r="E42" s="39" t="s">
        <v>5</v>
      </c>
    </row>
    <row r="43" spans="1:5" ht="25.5">
      <c r="A43" s="35" t="s">
        <v>56</v>
      </c>
      <c r="E43" s="40" t="s">
        <v>1218</v>
      </c>
    </row>
    <row r="44" spans="1:5" ht="318.75">
      <c r="A44" t="s">
        <v>58</v>
      </c>
      <c r="E44" s="39" t="s">
        <v>920</v>
      </c>
    </row>
    <row r="45" spans="1:16" ht="12.75">
      <c r="A45" t="s">
        <v>49</v>
      </c>
      <c s="34" t="s">
        <v>100</v>
      </c>
      <c s="34" t="s">
        <v>921</v>
      </c>
      <c s="35" t="s">
        <v>5</v>
      </c>
      <c s="6" t="s">
        <v>922</v>
      </c>
      <c s="36" t="s">
        <v>395</v>
      </c>
      <c s="37">
        <v>139</v>
      </c>
      <c s="36">
        <v>0</v>
      </c>
      <c s="36">
        <f>ROUND(G45*H45,6)</f>
      </c>
      <c r="L45" s="38">
        <v>0</v>
      </c>
      <c s="32">
        <f>ROUND(ROUND(L45,2)*ROUND(G45,3),2)</f>
      </c>
      <c s="36" t="s">
        <v>54</v>
      </c>
      <c>
        <f>(M45*21)/100</f>
      </c>
      <c t="s">
        <v>27</v>
      </c>
    </row>
    <row r="46" spans="1:5" ht="12.75">
      <c r="A46" s="35" t="s">
        <v>55</v>
      </c>
      <c r="E46" s="39" t="s">
        <v>5</v>
      </c>
    </row>
    <row r="47" spans="1:5" ht="12.75">
      <c r="A47" s="35" t="s">
        <v>56</v>
      </c>
      <c r="E47" s="40" t="s">
        <v>1219</v>
      </c>
    </row>
    <row r="48" spans="1:5" ht="38.25">
      <c r="A48" t="s">
        <v>58</v>
      </c>
      <c r="E48" s="39" t="s">
        <v>924</v>
      </c>
    </row>
    <row r="49" spans="1:16" ht="12.75">
      <c r="A49" t="s">
        <v>49</v>
      </c>
      <c s="34" t="s">
        <v>139</v>
      </c>
      <c s="34" t="s">
        <v>1220</v>
      </c>
      <c s="35" t="s">
        <v>5</v>
      </c>
      <c s="6" t="s">
        <v>1221</v>
      </c>
      <c s="36" t="s">
        <v>395</v>
      </c>
      <c s="37">
        <v>82</v>
      </c>
      <c s="36">
        <v>0</v>
      </c>
      <c s="36">
        <f>ROUND(G49*H49,6)</f>
      </c>
      <c r="L49" s="38">
        <v>0</v>
      </c>
      <c s="32">
        <f>ROUND(ROUND(L49,2)*ROUND(G49,3),2)</f>
      </c>
      <c s="36" t="s">
        <v>54</v>
      </c>
      <c>
        <f>(M49*21)/100</f>
      </c>
      <c t="s">
        <v>27</v>
      </c>
    </row>
    <row r="50" spans="1:5" ht="12.75">
      <c r="A50" s="35" t="s">
        <v>55</v>
      </c>
      <c r="E50" s="39" t="s">
        <v>5</v>
      </c>
    </row>
    <row r="51" spans="1:5" ht="12.75">
      <c r="A51" s="35" t="s">
        <v>56</v>
      </c>
      <c r="E51" s="40" t="s">
        <v>1222</v>
      </c>
    </row>
    <row r="52" spans="1:5" ht="25.5">
      <c r="A52" t="s">
        <v>58</v>
      </c>
      <c r="E52" s="39" t="s">
        <v>1223</v>
      </c>
    </row>
    <row r="53" spans="1:16" ht="12.75">
      <c r="A53" t="s">
        <v>49</v>
      </c>
      <c s="34" t="s">
        <v>357</v>
      </c>
      <c s="34" t="s">
        <v>406</v>
      </c>
      <c s="35" t="s">
        <v>5</v>
      </c>
      <c s="6" t="s">
        <v>407</v>
      </c>
      <c s="36" t="s">
        <v>395</v>
      </c>
      <c s="37">
        <v>57</v>
      </c>
      <c s="36">
        <v>0</v>
      </c>
      <c s="36">
        <f>ROUND(G53*H53,6)</f>
      </c>
      <c r="L53" s="38">
        <v>0</v>
      </c>
      <c s="32">
        <f>ROUND(ROUND(L53,2)*ROUND(G53,3),2)</f>
      </c>
      <c s="36" t="s">
        <v>54</v>
      </c>
      <c>
        <f>(M53*21)/100</f>
      </c>
      <c t="s">
        <v>27</v>
      </c>
    </row>
    <row r="54" spans="1:5" ht="12.75">
      <c r="A54" s="35" t="s">
        <v>55</v>
      </c>
      <c r="E54" s="39" t="s">
        <v>5</v>
      </c>
    </row>
    <row r="55" spans="1:5" ht="12.75">
      <c r="A55" s="35" t="s">
        <v>56</v>
      </c>
      <c r="E55" s="40" t="s">
        <v>1224</v>
      </c>
    </row>
    <row r="56" spans="1:5" ht="25.5">
      <c r="A56" t="s">
        <v>58</v>
      </c>
      <c r="E56" s="39" t="s">
        <v>409</v>
      </c>
    </row>
    <row r="57" spans="1:16" ht="12.75">
      <c r="A57" t="s">
        <v>49</v>
      </c>
      <c s="34" t="s">
        <v>302</v>
      </c>
      <c s="34" t="s">
        <v>411</v>
      </c>
      <c s="35" t="s">
        <v>5</v>
      </c>
      <c s="6" t="s">
        <v>412</v>
      </c>
      <c s="36" t="s">
        <v>395</v>
      </c>
      <c s="37">
        <v>139</v>
      </c>
      <c s="36">
        <v>0</v>
      </c>
      <c s="36">
        <f>ROUND(G57*H57,6)</f>
      </c>
      <c r="L57" s="38">
        <v>0</v>
      </c>
      <c s="32">
        <f>ROUND(ROUND(L57,2)*ROUND(G57,3),2)</f>
      </c>
      <c s="36" t="s">
        <v>54</v>
      </c>
      <c>
        <f>(M57*21)/100</f>
      </c>
      <c t="s">
        <v>27</v>
      </c>
    </row>
    <row r="58" spans="1:5" ht="12.75">
      <c r="A58" s="35" t="s">
        <v>55</v>
      </c>
      <c r="E58" s="39" t="s">
        <v>5</v>
      </c>
    </row>
    <row r="59" spans="1:5" ht="12.75">
      <c r="A59" s="35" t="s">
        <v>56</v>
      </c>
      <c r="E59" s="40" t="s">
        <v>1219</v>
      </c>
    </row>
    <row r="60" spans="1:5" ht="25.5">
      <c r="A60" t="s">
        <v>58</v>
      </c>
      <c r="E60" s="39" t="s">
        <v>413</v>
      </c>
    </row>
    <row r="61" spans="1:16" ht="12.75">
      <c r="A61" t="s">
        <v>49</v>
      </c>
      <c s="34" t="s">
        <v>629</v>
      </c>
      <c s="34" t="s">
        <v>415</v>
      </c>
      <c s="35" t="s">
        <v>5</v>
      </c>
      <c s="6" t="s">
        <v>416</v>
      </c>
      <c s="36" t="s">
        <v>71</v>
      </c>
      <c s="37">
        <v>11.12</v>
      </c>
      <c s="36">
        <v>0</v>
      </c>
      <c s="36">
        <f>ROUND(G61*H61,6)</f>
      </c>
      <c r="L61" s="38">
        <v>0</v>
      </c>
      <c s="32">
        <f>ROUND(ROUND(L61,2)*ROUND(G61,3),2)</f>
      </c>
      <c s="36" t="s">
        <v>54</v>
      </c>
      <c>
        <f>(M61*21)/100</f>
      </c>
      <c t="s">
        <v>27</v>
      </c>
    </row>
    <row r="62" spans="1:5" ht="12.75">
      <c r="A62" s="35" t="s">
        <v>55</v>
      </c>
      <c r="E62" s="39" t="s">
        <v>5</v>
      </c>
    </row>
    <row r="63" spans="1:5" ht="12.75">
      <c r="A63" s="35" t="s">
        <v>56</v>
      </c>
      <c r="E63" s="40" t="s">
        <v>1225</v>
      </c>
    </row>
    <row r="64" spans="1:5" ht="38.25">
      <c r="A64" t="s">
        <v>58</v>
      </c>
      <c r="E64" s="39" t="s">
        <v>418</v>
      </c>
    </row>
    <row r="65" spans="1:13" ht="12.75">
      <c r="A65" t="s">
        <v>46</v>
      </c>
      <c r="C65" s="31" t="s">
        <v>419</v>
      </c>
      <c r="E65" s="33" t="s">
        <v>872</v>
      </c>
      <c r="J65" s="32">
        <f>0</f>
      </c>
      <c s="32">
        <f>0</f>
      </c>
      <c s="32">
        <f>0+L66+L70+L74+L78+L82</f>
      </c>
      <c s="32">
        <f>0+M66+M70+M74+M78+M82</f>
      </c>
    </row>
    <row r="66" spans="1:16" ht="12.75">
      <c r="A66" t="s">
        <v>49</v>
      </c>
      <c s="34" t="s">
        <v>725</v>
      </c>
      <c s="34" t="s">
        <v>926</v>
      </c>
      <c s="35" t="s">
        <v>5</v>
      </c>
      <c s="6" t="s">
        <v>927</v>
      </c>
      <c s="36" t="s">
        <v>71</v>
      </c>
      <c s="37">
        <v>1.2</v>
      </c>
      <c s="36">
        <v>0</v>
      </c>
      <c s="36">
        <f>ROUND(G66*H66,6)</f>
      </c>
      <c r="L66" s="38">
        <v>0</v>
      </c>
      <c s="32">
        <f>ROUND(ROUND(L66,2)*ROUND(G66,3),2)</f>
      </c>
      <c s="36" t="s">
        <v>54</v>
      </c>
      <c>
        <f>(M66*21)/100</f>
      </c>
      <c t="s">
        <v>27</v>
      </c>
    </row>
    <row r="67" spans="1:5" ht="12.75">
      <c r="A67" s="35" t="s">
        <v>55</v>
      </c>
      <c r="E67" s="39" t="s">
        <v>5</v>
      </c>
    </row>
    <row r="68" spans="1:5" ht="12.75">
      <c r="A68" s="35" t="s">
        <v>56</v>
      </c>
      <c r="E68" s="40" t="s">
        <v>928</v>
      </c>
    </row>
    <row r="69" spans="1:5" ht="369.75">
      <c r="A69" t="s">
        <v>58</v>
      </c>
      <c r="E69" s="39" t="s">
        <v>929</v>
      </c>
    </row>
    <row r="70" spans="1:16" ht="12.75">
      <c r="A70" t="s">
        <v>49</v>
      </c>
      <c s="34" t="s">
        <v>430</v>
      </c>
      <c s="34" t="s">
        <v>930</v>
      </c>
      <c s="35" t="s">
        <v>5</v>
      </c>
      <c s="6" t="s">
        <v>931</v>
      </c>
      <c s="36" t="s">
        <v>71</v>
      </c>
      <c s="37">
        <v>28.08</v>
      </c>
      <c s="36">
        <v>0</v>
      </c>
      <c s="36">
        <f>ROUND(G70*H70,6)</f>
      </c>
      <c r="L70" s="38">
        <v>0</v>
      </c>
      <c s="32">
        <f>ROUND(ROUND(L70,2)*ROUND(G70,3),2)</f>
      </c>
      <c s="36" t="s">
        <v>438</v>
      </c>
      <c>
        <f>(M70*21)/100</f>
      </c>
      <c t="s">
        <v>27</v>
      </c>
    </row>
    <row r="71" spans="1:5" ht="12.75">
      <c r="A71" s="35" t="s">
        <v>55</v>
      </c>
      <c r="E71" s="39" t="s">
        <v>5</v>
      </c>
    </row>
    <row r="72" spans="1:5" ht="12.75">
      <c r="A72" s="35" t="s">
        <v>56</v>
      </c>
      <c r="E72" s="40" t="s">
        <v>1226</v>
      </c>
    </row>
    <row r="73" spans="1:5" ht="25.5">
      <c r="A73" t="s">
        <v>58</v>
      </c>
      <c r="E73" s="39" t="s">
        <v>933</v>
      </c>
    </row>
    <row r="74" spans="1:16" ht="12.75">
      <c r="A74" t="s">
        <v>49</v>
      </c>
      <c s="34" t="s">
        <v>934</v>
      </c>
      <c s="34" t="s">
        <v>935</v>
      </c>
      <c s="35" t="s">
        <v>5</v>
      </c>
      <c s="6" t="s">
        <v>432</v>
      </c>
      <c s="36" t="s">
        <v>395</v>
      </c>
      <c s="37">
        <v>220.53</v>
      </c>
      <c s="36">
        <v>0</v>
      </c>
      <c s="36">
        <f>ROUND(G74*H74,6)</f>
      </c>
      <c r="L74" s="38">
        <v>0</v>
      </c>
      <c s="32">
        <f>ROUND(ROUND(L74,2)*ROUND(G74,3),2)</f>
      </c>
      <c s="36" t="s">
        <v>438</v>
      </c>
      <c>
        <f>(M74*21)/100</f>
      </c>
      <c t="s">
        <v>27</v>
      </c>
    </row>
    <row r="75" spans="1:5" ht="12.75">
      <c r="A75" s="35" t="s">
        <v>55</v>
      </c>
      <c r="E75" s="39" t="s">
        <v>5</v>
      </c>
    </row>
    <row r="76" spans="1:5" ht="12.75">
      <c r="A76" s="35" t="s">
        <v>56</v>
      </c>
      <c r="E76" s="40" t="s">
        <v>1227</v>
      </c>
    </row>
    <row r="77" spans="1:5" ht="25.5">
      <c r="A77" t="s">
        <v>58</v>
      </c>
      <c r="E77" s="39" t="s">
        <v>434</v>
      </c>
    </row>
    <row r="78" spans="1:16" ht="12.75">
      <c r="A78" t="s">
        <v>49</v>
      </c>
      <c s="34" t="s">
        <v>937</v>
      </c>
      <c s="34" t="s">
        <v>938</v>
      </c>
      <c s="35" t="s">
        <v>5</v>
      </c>
      <c s="6" t="s">
        <v>182</v>
      </c>
      <c s="36" t="s">
        <v>71</v>
      </c>
      <c s="37">
        <v>0.452</v>
      </c>
      <c s="36">
        <v>0</v>
      </c>
      <c s="36">
        <f>ROUND(G78*H78,6)</f>
      </c>
      <c r="L78" s="38">
        <v>0</v>
      </c>
      <c s="32">
        <f>ROUND(ROUND(L78,2)*ROUND(G78,3),2)</f>
      </c>
      <c s="36" t="s">
        <v>438</v>
      </c>
      <c>
        <f>(M78*21)/100</f>
      </c>
      <c t="s">
        <v>27</v>
      </c>
    </row>
    <row r="79" spans="1:5" ht="12.75">
      <c r="A79" s="35" t="s">
        <v>55</v>
      </c>
      <c r="E79" s="39" t="s">
        <v>5</v>
      </c>
    </row>
    <row r="80" spans="1:5" ht="25.5">
      <c r="A80" s="35" t="s">
        <v>56</v>
      </c>
      <c r="E80" s="40" t="s">
        <v>1228</v>
      </c>
    </row>
    <row r="81" spans="1:5" ht="369.75">
      <c r="A81" t="s">
        <v>58</v>
      </c>
      <c r="E81" s="39" t="s">
        <v>929</v>
      </c>
    </row>
    <row r="82" spans="1:16" ht="12.75">
      <c r="A82" t="s">
        <v>49</v>
      </c>
      <c s="34" t="s">
        <v>940</v>
      </c>
      <c s="34" t="s">
        <v>941</v>
      </c>
      <c s="35" t="s">
        <v>5</v>
      </c>
      <c s="6" t="s">
        <v>942</v>
      </c>
      <c s="36" t="s">
        <v>71</v>
      </c>
      <c s="37">
        <v>166.49</v>
      </c>
      <c s="36">
        <v>0</v>
      </c>
      <c s="36">
        <f>ROUND(G82*H82,6)</f>
      </c>
      <c r="L82" s="38">
        <v>0</v>
      </c>
      <c s="32">
        <f>ROUND(ROUND(L82,2)*ROUND(G82,3),2)</f>
      </c>
      <c s="36" t="s">
        <v>438</v>
      </c>
      <c>
        <f>(M82*21)/100</f>
      </c>
      <c t="s">
        <v>27</v>
      </c>
    </row>
    <row r="83" spans="1:5" ht="12.75">
      <c r="A83" s="35" t="s">
        <v>55</v>
      </c>
      <c r="E83" s="39" t="s">
        <v>5</v>
      </c>
    </row>
    <row r="84" spans="1:5" ht="25.5">
      <c r="A84" s="35" t="s">
        <v>56</v>
      </c>
      <c r="E84" s="40" t="s">
        <v>1229</v>
      </c>
    </row>
    <row r="85" spans="1:5" ht="369.75">
      <c r="A85" t="s">
        <v>58</v>
      </c>
      <c r="E85" s="39" t="s">
        <v>929</v>
      </c>
    </row>
    <row r="86" spans="1:13" ht="12.75">
      <c r="A86" t="s">
        <v>46</v>
      </c>
      <c r="C86" s="31" t="s">
        <v>410</v>
      </c>
      <c r="E86" s="33" t="s">
        <v>467</v>
      </c>
      <c r="J86" s="32">
        <f>0</f>
      </c>
      <c s="32">
        <f>0</f>
      </c>
      <c s="32">
        <f>0+L87+L91+L95</f>
      </c>
      <c s="32">
        <f>0+M87+M91+M95</f>
      </c>
    </row>
    <row r="87" spans="1:16" ht="12.75">
      <c r="A87" t="s">
        <v>49</v>
      </c>
      <c s="34" t="s">
        <v>361</v>
      </c>
      <c s="34" t="s">
        <v>483</v>
      </c>
      <c s="35" t="s">
        <v>5</v>
      </c>
      <c s="6" t="s">
        <v>484</v>
      </c>
      <c s="36" t="s">
        <v>71</v>
      </c>
      <c s="37">
        <v>0.68</v>
      </c>
      <c s="36">
        <v>0</v>
      </c>
      <c s="36">
        <f>ROUND(G87*H87,6)</f>
      </c>
      <c r="L87" s="38">
        <v>0</v>
      </c>
      <c s="32">
        <f>ROUND(ROUND(L87,2)*ROUND(G87,3),2)</f>
      </c>
      <c s="36" t="s">
        <v>54</v>
      </c>
      <c>
        <f>(M87*21)/100</f>
      </c>
      <c t="s">
        <v>27</v>
      </c>
    </row>
    <row r="88" spans="1:5" ht="12.75">
      <c r="A88" s="35" t="s">
        <v>55</v>
      </c>
      <c r="E88" s="39" t="s">
        <v>5</v>
      </c>
    </row>
    <row r="89" spans="1:5" ht="12.75">
      <c r="A89" s="35" t="s">
        <v>56</v>
      </c>
      <c r="E89" s="40" t="s">
        <v>1230</v>
      </c>
    </row>
    <row r="90" spans="1:5" ht="102">
      <c r="A90" t="s">
        <v>58</v>
      </c>
      <c r="E90" s="39" t="s">
        <v>486</v>
      </c>
    </row>
    <row r="91" spans="1:16" ht="12.75">
      <c r="A91" t="s">
        <v>49</v>
      </c>
      <c s="34" t="s">
        <v>947</v>
      </c>
      <c s="34" t="s">
        <v>1231</v>
      </c>
      <c s="35" t="s">
        <v>5</v>
      </c>
      <c s="6" t="s">
        <v>1232</v>
      </c>
      <c s="36" t="s">
        <v>71</v>
      </c>
      <c s="37">
        <v>7.3</v>
      </c>
      <c s="36">
        <v>0</v>
      </c>
      <c s="36">
        <f>ROUND(G91*H91,6)</f>
      </c>
      <c r="L91" s="38">
        <v>0</v>
      </c>
      <c s="32">
        <f>ROUND(ROUND(L91,2)*ROUND(G91,3),2)</f>
      </c>
      <c s="36" t="s">
        <v>438</v>
      </c>
      <c>
        <f>(M91*21)/100</f>
      </c>
      <c t="s">
        <v>27</v>
      </c>
    </row>
    <row r="92" spans="1:5" ht="12.75">
      <c r="A92" s="35" t="s">
        <v>55</v>
      </c>
      <c r="E92" s="39" t="s">
        <v>5</v>
      </c>
    </row>
    <row r="93" spans="1:5" ht="63.75">
      <c r="A93" s="35" t="s">
        <v>56</v>
      </c>
      <c r="E93" s="40" t="s">
        <v>1233</v>
      </c>
    </row>
    <row r="94" spans="1:5" ht="369.75">
      <c r="A94" t="s">
        <v>58</v>
      </c>
      <c r="E94" s="39" t="s">
        <v>471</v>
      </c>
    </row>
    <row r="95" spans="1:16" ht="12.75">
      <c r="A95" t="s">
        <v>49</v>
      </c>
      <c s="34" t="s">
        <v>962</v>
      </c>
      <c s="34" t="s">
        <v>734</v>
      </c>
      <c s="35" t="s">
        <v>5</v>
      </c>
      <c s="6" t="s">
        <v>477</v>
      </c>
      <c s="36" t="s">
        <v>71</v>
      </c>
      <c s="37">
        <v>33.26</v>
      </c>
      <c s="36">
        <v>0</v>
      </c>
      <c s="36">
        <f>ROUND(G95*H95,6)</f>
      </c>
      <c r="L95" s="38">
        <v>0</v>
      </c>
      <c s="32">
        <f>ROUND(ROUND(L95,2)*ROUND(G95,3),2)</f>
      </c>
      <c s="36" t="s">
        <v>438</v>
      </c>
      <c>
        <f>(M95*21)/100</f>
      </c>
      <c t="s">
        <v>27</v>
      </c>
    </row>
    <row r="96" spans="1:5" ht="12.75">
      <c r="A96" s="35" t="s">
        <v>55</v>
      </c>
      <c r="E96" s="39" t="s">
        <v>5</v>
      </c>
    </row>
    <row r="97" spans="1:5" ht="25.5">
      <c r="A97" s="35" t="s">
        <v>56</v>
      </c>
      <c r="E97" s="40" t="s">
        <v>1234</v>
      </c>
    </row>
    <row r="98" spans="1:5" ht="409.5">
      <c r="A98" t="s">
        <v>58</v>
      </c>
      <c r="E98" s="39" t="s">
        <v>949</v>
      </c>
    </row>
    <row r="99" spans="1:13" ht="12.75">
      <c r="A99" t="s">
        <v>46</v>
      </c>
      <c r="C99" s="31" t="s">
        <v>246</v>
      </c>
      <c r="E99" s="33" t="s">
        <v>501</v>
      </c>
      <c r="J99" s="32">
        <f>0</f>
      </c>
      <c s="32">
        <f>0</f>
      </c>
      <c s="32">
        <f>0+L100+L104+L108+L112+L116</f>
      </c>
      <c s="32">
        <f>0+M100+M104+M108+M112+M116</f>
      </c>
    </row>
    <row r="100" spans="1:16" ht="12.75">
      <c r="A100" t="s">
        <v>49</v>
      </c>
      <c s="34" t="s">
        <v>50</v>
      </c>
      <c s="34" t="s">
        <v>950</v>
      </c>
      <c s="35" t="s">
        <v>5</v>
      </c>
      <c s="6" t="s">
        <v>951</v>
      </c>
      <c s="36" t="s">
        <v>395</v>
      </c>
      <c s="37">
        <v>538.3</v>
      </c>
      <c s="36">
        <v>0</v>
      </c>
      <c s="36">
        <f>ROUND(G100*H100,6)</f>
      </c>
      <c r="L100" s="38">
        <v>0</v>
      </c>
      <c s="32">
        <f>ROUND(ROUND(L100,2)*ROUND(G100,3),2)</f>
      </c>
      <c s="36" t="s">
        <v>54</v>
      </c>
      <c>
        <f>(M100*21)/100</f>
      </c>
      <c t="s">
        <v>27</v>
      </c>
    </row>
    <row r="101" spans="1:5" ht="12.75">
      <c r="A101" s="35" t="s">
        <v>55</v>
      </c>
      <c r="E101" s="39" t="s">
        <v>5</v>
      </c>
    </row>
    <row r="102" spans="1:5" ht="12.75">
      <c r="A102" s="35" t="s">
        <v>56</v>
      </c>
      <c r="E102" s="40" t="s">
        <v>1235</v>
      </c>
    </row>
    <row r="103" spans="1:5" ht="51">
      <c r="A103" t="s">
        <v>58</v>
      </c>
      <c r="E103" s="39" t="s">
        <v>953</v>
      </c>
    </row>
    <row r="104" spans="1:16" ht="12.75">
      <c r="A104" t="s">
        <v>49</v>
      </c>
      <c s="34" t="s">
        <v>371</v>
      </c>
      <c s="34" t="s">
        <v>1236</v>
      </c>
      <c s="35" t="s">
        <v>5</v>
      </c>
      <c s="6" t="s">
        <v>1237</v>
      </c>
      <c s="36" t="s">
        <v>395</v>
      </c>
      <c s="37">
        <v>3.3</v>
      </c>
      <c s="36">
        <v>0</v>
      </c>
      <c s="36">
        <f>ROUND(G104*H104,6)</f>
      </c>
      <c r="L104" s="38">
        <v>0</v>
      </c>
      <c s="32">
        <f>ROUND(ROUND(L104,2)*ROUND(G104,3),2)</f>
      </c>
      <c s="36" t="s">
        <v>54</v>
      </c>
      <c>
        <f>(M104*21)/100</f>
      </c>
      <c t="s">
        <v>27</v>
      </c>
    </row>
    <row r="105" spans="1:5" ht="12.75">
      <c r="A105" s="35" t="s">
        <v>55</v>
      </c>
      <c r="E105" s="39" t="s">
        <v>5</v>
      </c>
    </row>
    <row r="106" spans="1:5" ht="12.75">
      <c r="A106" s="35" t="s">
        <v>56</v>
      </c>
      <c r="E106" s="40" t="s">
        <v>1238</v>
      </c>
    </row>
    <row r="107" spans="1:5" ht="153">
      <c r="A107" t="s">
        <v>58</v>
      </c>
      <c r="E107" s="39" t="s">
        <v>957</v>
      </c>
    </row>
    <row r="108" spans="1:16" ht="25.5">
      <c r="A108" t="s">
        <v>49</v>
      </c>
      <c s="34" t="s">
        <v>725</v>
      </c>
      <c s="34" t="s">
        <v>954</v>
      </c>
      <c s="35" t="s">
        <v>5</v>
      </c>
      <c s="6" t="s">
        <v>955</v>
      </c>
      <c s="36" t="s">
        <v>395</v>
      </c>
      <c s="37">
        <v>525.4</v>
      </c>
      <c s="36">
        <v>0</v>
      </c>
      <c s="36">
        <f>ROUND(G108*H108,6)</f>
      </c>
      <c r="L108" s="38">
        <v>0</v>
      </c>
      <c s="32">
        <f>ROUND(ROUND(L108,2)*ROUND(G108,3),2)</f>
      </c>
      <c s="36" t="s">
        <v>54</v>
      </c>
      <c>
        <f>(M108*21)/100</f>
      </c>
      <c t="s">
        <v>27</v>
      </c>
    </row>
    <row r="109" spans="1:5" ht="12.75">
      <c r="A109" s="35" t="s">
        <v>55</v>
      </c>
      <c r="E109" s="39" t="s">
        <v>5</v>
      </c>
    </row>
    <row r="110" spans="1:5" ht="12.75">
      <c r="A110" s="35" t="s">
        <v>56</v>
      </c>
      <c r="E110" s="40" t="s">
        <v>1239</v>
      </c>
    </row>
    <row r="111" spans="1:5" ht="153">
      <c r="A111" t="s">
        <v>58</v>
      </c>
      <c r="E111" s="39" t="s">
        <v>957</v>
      </c>
    </row>
    <row r="112" spans="1:16" ht="25.5">
      <c r="A112" t="s">
        <v>49</v>
      </c>
      <c s="34" t="s">
        <v>945</v>
      </c>
      <c s="34" t="s">
        <v>959</v>
      </c>
      <c s="35" t="s">
        <v>5</v>
      </c>
      <c s="6" t="s">
        <v>960</v>
      </c>
      <c s="36" t="s">
        <v>395</v>
      </c>
      <c s="37">
        <v>1.6</v>
      </c>
      <c s="36">
        <v>0</v>
      </c>
      <c s="36">
        <f>ROUND(G112*H112,6)</f>
      </c>
      <c r="L112" s="38">
        <v>0</v>
      </c>
      <c s="32">
        <f>ROUND(ROUND(L112,2)*ROUND(G112,3),2)</f>
      </c>
      <c s="36" t="s">
        <v>54</v>
      </c>
      <c>
        <f>(M112*21)/100</f>
      </c>
      <c t="s">
        <v>27</v>
      </c>
    </row>
    <row r="113" spans="1:5" ht="12.75">
      <c r="A113" s="35" t="s">
        <v>55</v>
      </c>
      <c r="E113" s="39" t="s">
        <v>5</v>
      </c>
    </row>
    <row r="114" spans="1:5" ht="51">
      <c r="A114" s="35" t="s">
        <v>56</v>
      </c>
      <c r="E114" s="40" t="s">
        <v>1240</v>
      </c>
    </row>
    <row r="115" spans="1:5" ht="153">
      <c r="A115" t="s">
        <v>58</v>
      </c>
      <c r="E115" s="39" t="s">
        <v>957</v>
      </c>
    </row>
    <row r="116" spans="1:16" ht="25.5">
      <c r="A116" t="s">
        <v>49</v>
      </c>
      <c s="34" t="s">
        <v>723</v>
      </c>
      <c s="34" t="s">
        <v>963</v>
      </c>
      <c s="35" t="s">
        <v>5</v>
      </c>
      <c s="6" t="s">
        <v>964</v>
      </c>
      <c s="36" t="s">
        <v>395</v>
      </c>
      <c s="37">
        <v>7.94</v>
      </c>
      <c s="36">
        <v>0</v>
      </c>
      <c s="36">
        <f>ROUND(G116*H116,6)</f>
      </c>
      <c r="L116" s="38">
        <v>0</v>
      </c>
      <c s="32">
        <f>ROUND(ROUND(L116,2)*ROUND(G116,3),2)</f>
      </c>
      <c s="36" t="s">
        <v>438</v>
      </c>
      <c>
        <f>(M116*21)/100</f>
      </c>
      <c t="s">
        <v>27</v>
      </c>
    </row>
    <row r="117" spans="1:5" ht="12.75">
      <c r="A117" s="35" t="s">
        <v>55</v>
      </c>
      <c r="E117" s="39" t="s">
        <v>5</v>
      </c>
    </row>
    <row r="118" spans="1:5" ht="38.25">
      <c r="A118" s="35" t="s">
        <v>56</v>
      </c>
      <c r="E118" s="40" t="s">
        <v>1241</v>
      </c>
    </row>
    <row r="119" spans="1:5" ht="153">
      <c r="A119" t="s">
        <v>58</v>
      </c>
      <c r="E119" s="39" t="s">
        <v>957</v>
      </c>
    </row>
    <row r="120" spans="1:13" ht="12.75">
      <c r="A120" t="s">
        <v>46</v>
      </c>
      <c r="C120" s="31" t="s">
        <v>548</v>
      </c>
      <c r="E120" s="33" t="s">
        <v>549</v>
      </c>
      <c r="J120" s="32">
        <f>0</f>
      </c>
      <c s="32">
        <f>0</f>
      </c>
      <c s="32">
        <f>0+L121+L125+L129+L133</f>
      </c>
      <c s="32">
        <f>0+M121+M125+M129+M133</f>
      </c>
    </row>
    <row r="121" spans="1:16" ht="25.5">
      <c r="A121" t="s">
        <v>49</v>
      </c>
      <c s="34" t="s">
        <v>375</v>
      </c>
      <c s="34" t="s">
        <v>1242</v>
      </c>
      <c s="35" t="s">
        <v>5</v>
      </c>
      <c s="6" t="s">
        <v>1243</v>
      </c>
      <c s="36" t="s">
        <v>88</v>
      </c>
      <c s="37">
        <v>2</v>
      </c>
      <c s="36">
        <v>0</v>
      </c>
      <c s="36">
        <f>ROUND(G121*H121,6)</f>
      </c>
      <c r="L121" s="38">
        <v>0</v>
      </c>
      <c s="32">
        <f>ROUND(ROUND(L121,2)*ROUND(G121,3),2)</f>
      </c>
      <c s="36" t="s">
        <v>54</v>
      </c>
      <c>
        <f>(M121*21)/100</f>
      </c>
      <c t="s">
        <v>27</v>
      </c>
    </row>
    <row r="122" spans="1:5" ht="12.75">
      <c r="A122" s="35" t="s">
        <v>55</v>
      </c>
      <c r="E122" s="39" t="s">
        <v>5</v>
      </c>
    </row>
    <row r="123" spans="1:5" ht="12.75">
      <c r="A123" s="35" t="s">
        <v>56</v>
      </c>
      <c r="E123" s="40" t="s">
        <v>1244</v>
      </c>
    </row>
    <row r="124" spans="1:5" ht="114.75">
      <c r="A124" t="s">
        <v>58</v>
      </c>
      <c r="E124" s="39" t="s">
        <v>1245</v>
      </c>
    </row>
    <row r="125" spans="1:16" ht="12.75">
      <c r="A125" t="s">
        <v>49</v>
      </c>
      <c s="34" t="s">
        <v>972</v>
      </c>
      <c s="34" t="s">
        <v>577</v>
      </c>
      <c s="35" t="s">
        <v>5</v>
      </c>
      <c s="6" t="s">
        <v>578</v>
      </c>
      <c s="36" t="s">
        <v>80</v>
      </c>
      <c s="37">
        <v>1.5</v>
      </c>
      <c s="36">
        <v>0</v>
      </c>
      <c s="36">
        <f>ROUND(G125*H125,6)</f>
      </c>
      <c r="L125" s="38">
        <v>0</v>
      </c>
      <c s="32">
        <f>ROUND(ROUND(L125,2)*ROUND(G125,3),2)</f>
      </c>
      <c s="36" t="s">
        <v>438</v>
      </c>
      <c>
        <f>(M125*21)/100</f>
      </c>
      <c t="s">
        <v>27</v>
      </c>
    </row>
    <row r="126" spans="1:5" ht="12.75">
      <c r="A126" s="35" t="s">
        <v>55</v>
      </c>
      <c r="E126" s="39" t="s">
        <v>5</v>
      </c>
    </row>
    <row r="127" spans="1:5" ht="12.75">
      <c r="A127" s="35" t="s">
        <v>56</v>
      </c>
      <c r="E127" s="40" t="s">
        <v>1246</v>
      </c>
    </row>
    <row r="128" spans="1:5" ht="255">
      <c r="A128" t="s">
        <v>58</v>
      </c>
      <c r="E128" s="39" t="s">
        <v>554</v>
      </c>
    </row>
    <row r="129" spans="1:16" ht="12.75">
      <c r="A129" t="s">
        <v>49</v>
      </c>
      <c s="34" t="s">
        <v>976</v>
      </c>
      <c s="34" t="s">
        <v>577</v>
      </c>
      <c s="35" t="s">
        <v>68</v>
      </c>
      <c s="6" t="s">
        <v>974</v>
      </c>
      <c s="36" t="s">
        <v>80</v>
      </c>
      <c s="37">
        <v>234</v>
      </c>
      <c s="36">
        <v>0</v>
      </c>
      <c s="36">
        <f>ROUND(G129*H129,6)</f>
      </c>
      <c r="L129" s="38">
        <v>0</v>
      </c>
      <c s="32">
        <f>ROUND(ROUND(L129,2)*ROUND(G129,3),2)</f>
      </c>
      <c s="36" t="s">
        <v>438</v>
      </c>
      <c>
        <f>(M129*21)/100</f>
      </c>
      <c t="s">
        <v>27</v>
      </c>
    </row>
    <row r="130" spans="1:5" ht="12.75">
      <c r="A130" s="35" t="s">
        <v>55</v>
      </c>
      <c r="E130" s="39" t="s">
        <v>5</v>
      </c>
    </row>
    <row r="131" spans="1:5" ht="12.75">
      <c r="A131" s="35" t="s">
        <v>56</v>
      </c>
      <c r="E131" s="40" t="s">
        <v>975</v>
      </c>
    </row>
    <row r="132" spans="1:5" ht="255">
      <c r="A132" t="s">
        <v>58</v>
      </c>
      <c r="E132" s="39" t="s">
        <v>554</v>
      </c>
    </row>
    <row r="133" spans="1:16" ht="12.75">
      <c r="A133" t="s">
        <v>49</v>
      </c>
      <c s="34" t="s">
        <v>998</v>
      </c>
      <c s="34" t="s">
        <v>977</v>
      </c>
      <c s="35" t="s">
        <v>5</v>
      </c>
      <c s="6" t="s">
        <v>978</v>
      </c>
      <c s="36" t="s">
        <v>88</v>
      </c>
      <c s="37">
        <v>8</v>
      </c>
      <c s="36">
        <v>0</v>
      </c>
      <c s="36">
        <f>ROUND(G133*H133,6)</f>
      </c>
      <c r="L133" s="38">
        <v>0</v>
      </c>
      <c s="32">
        <f>ROUND(ROUND(L133,2)*ROUND(G133,3),2)</f>
      </c>
      <c s="36" t="s">
        <v>438</v>
      </c>
      <c>
        <f>(M133*21)/100</f>
      </c>
      <c t="s">
        <v>27</v>
      </c>
    </row>
    <row r="134" spans="1:5" ht="12.75">
      <c r="A134" s="35" t="s">
        <v>55</v>
      </c>
      <c r="E134" s="39" t="s">
        <v>5</v>
      </c>
    </row>
    <row r="135" spans="1:5" ht="12.75">
      <c r="A135" s="35" t="s">
        <v>56</v>
      </c>
      <c r="E135" s="40" t="s">
        <v>979</v>
      </c>
    </row>
    <row r="136" spans="1:5" ht="12.75">
      <c r="A136" t="s">
        <v>58</v>
      </c>
      <c r="E136" s="39" t="s">
        <v>980</v>
      </c>
    </row>
    <row r="137" spans="1:13" ht="12.75">
      <c r="A137" t="s">
        <v>46</v>
      </c>
      <c r="C137" s="31" t="s">
        <v>580</v>
      </c>
      <c r="E137" s="33" t="s">
        <v>581</v>
      </c>
      <c r="J137" s="32">
        <f>0</f>
      </c>
      <c s="32">
        <f>0</f>
      </c>
      <c s="32">
        <f>0+L138+L142+L146+L150+L154+L158+L162</f>
      </c>
      <c s="32">
        <f>0+M138+M142+M146+M150+M154+M158+M162</f>
      </c>
    </row>
    <row r="138" spans="1:16" ht="12.75">
      <c r="A138" t="s">
        <v>49</v>
      </c>
      <c s="34" t="s">
        <v>419</v>
      </c>
      <c s="34" t="s">
        <v>981</v>
      </c>
      <c s="35" t="s">
        <v>5</v>
      </c>
      <c s="6" t="s">
        <v>982</v>
      </c>
      <c s="36" t="s">
        <v>80</v>
      </c>
      <c s="37">
        <v>33.5</v>
      </c>
      <c s="36">
        <v>0</v>
      </c>
      <c s="36">
        <f>ROUND(G138*H138,6)</f>
      </c>
      <c r="L138" s="38">
        <v>0</v>
      </c>
      <c s="32">
        <f>ROUND(ROUND(L138,2)*ROUND(G138,3),2)</f>
      </c>
      <c s="36" t="s">
        <v>54</v>
      </c>
      <c>
        <f>(M138*21)/100</f>
      </c>
      <c t="s">
        <v>27</v>
      </c>
    </row>
    <row r="139" spans="1:5" ht="12.75">
      <c r="A139" s="35" t="s">
        <v>55</v>
      </c>
      <c r="E139" s="39" t="s">
        <v>5</v>
      </c>
    </row>
    <row r="140" spans="1:5" ht="12.75">
      <c r="A140" s="35" t="s">
        <v>56</v>
      </c>
      <c r="E140" s="40" t="s">
        <v>1247</v>
      </c>
    </row>
    <row r="141" spans="1:5" ht="63.75">
      <c r="A141" t="s">
        <v>58</v>
      </c>
      <c r="E141" s="39" t="s">
        <v>984</v>
      </c>
    </row>
    <row r="142" spans="1:16" ht="12.75">
      <c r="A142" t="s">
        <v>49</v>
      </c>
      <c s="34" t="s">
        <v>661</v>
      </c>
      <c s="34" t="s">
        <v>985</v>
      </c>
      <c s="35" t="s">
        <v>5</v>
      </c>
      <c s="6" t="s">
        <v>986</v>
      </c>
      <c s="36" t="s">
        <v>80</v>
      </c>
      <c s="37">
        <v>90.3</v>
      </c>
      <c s="36">
        <v>0</v>
      </c>
      <c s="36">
        <f>ROUND(G142*H142,6)</f>
      </c>
      <c r="L142" s="38">
        <v>0</v>
      </c>
      <c s="32">
        <f>ROUND(ROUND(L142,2)*ROUND(G142,3),2)</f>
      </c>
      <c s="36" t="s">
        <v>54</v>
      </c>
      <c>
        <f>(M142*21)/100</f>
      </c>
      <c t="s">
        <v>27</v>
      </c>
    </row>
    <row r="143" spans="1:5" ht="12.75">
      <c r="A143" s="35" t="s">
        <v>55</v>
      </c>
      <c r="E143" s="39" t="s">
        <v>5</v>
      </c>
    </row>
    <row r="144" spans="1:5" ht="12.75">
      <c r="A144" s="35" t="s">
        <v>56</v>
      </c>
      <c r="E144" s="40" t="s">
        <v>1248</v>
      </c>
    </row>
    <row r="145" spans="1:5" ht="51">
      <c r="A145" t="s">
        <v>58</v>
      </c>
      <c r="E145" s="39" t="s">
        <v>988</v>
      </c>
    </row>
    <row r="146" spans="1:16" ht="12.75">
      <c r="A146" t="s">
        <v>49</v>
      </c>
      <c s="34" t="s">
        <v>665</v>
      </c>
      <c s="34" t="s">
        <v>593</v>
      </c>
      <c s="35" t="s">
        <v>5</v>
      </c>
      <c s="6" t="s">
        <v>594</v>
      </c>
      <c s="36" t="s">
        <v>80</v>
      </c>
      <c s="37">
        <v>34.8</v>
      </c>
      <c s="36">
        <v>0</v>
      </c>
      <c s="36">
        <f>ROUND(G146*H146,6)</f>
      </c>
      <c r="L146" s="38">
        <v>0</v>
      </c>
      <c s="32">
        <f>ROUND(ROUND(L146,2)*ROUND(G146,3),2)</f>
      </c>
      <c s="36" t="s">
        <v>54</v>
      </c>
      <c>
        <f>(M146*21)/100</f>
      </c>
      <c t="s">
        <v>27</v>
      </c>
    </row>
    <row r="147" spans="1:5" ht="12.75">
      <c r="A147" s="35" t="s">
        <v>55</v>
      </c>
      <c r="E147" s="39" t="s">
        <v>5</v>
      </c>
    </row>
    <row r="148" spans="1:5" ht="12.75">
      <c r="A148" s="35" t="s">
        <v>56</v>
      </c>
      <c r="E148" s="40" t="s">
        <v>1249</v>
      </c>
    </row>
    <row r="149" spans="1:5" ht="89.25">
      <c r="A149" t="s">
        <v>58</v>
      </c>
      <c r="E149" s="39" t="s">
        <v>596</v>
      </c>
    </row>
    <row r="150" spans="1:16" ht="12.75">
      <c r="A150" t="s">
        <v>49</v>
      </c>
      <c s="34" t="s">
        <v>669</v>
      </c>
      <c s="34" t="s">
        <v>1250</v>
      </c>
      <c s="35" t="s">
        <v>5</v>
      </c>
      <c s="6" t="s">
        <v>1251</v>
      </c>
      <c s="36" t="s">
        <v>80</v>
      </c>
      <c s="37">
        <v>140</v>
      </c>
      <c s="36">
        <v>0</v>
      </c>
      <c s="36">
        <f>ROUND(G150*H150,6)</f>
      </c>
      <c r="L150" s="38">
        <v>0</v>
      </c>
      <c s="32">
        <f>ROUND(ROUND(L150,2)*ROUND(G150,3),2)</f>
      </c>
      <c s="36" t="s">
        <v>54</v>
      </c>
      <c>
        <f>(M150*21)/100</f>
      </c>
      <c t="s">
        <v>27</v>
      </c>
    </row>
    <row r="151" spans="1:5" ht="12.75">
      <c r="A151" s="35" t="s">
        <v>55</v>
      </c>
      <c r="E151" s="39" t="s">
        <v>5</v>
      </c>
    </row>
    <row r="152" spans="1:5" ht="12.75">
      <c r="A152" s="35" t="s">
        <v>56</v>
      </c>
      <c r="E152" s="40" t="s">
        <v>1252</v>
      </c>
    </row>
    <row r="153" spans="1:5" ht="76.5">
      <c r="A153" t="s">
        <v>58</v>
      </c>
      <c r="E153" s="39" t="s">
        <v>997</v>
      </c>
    </row>
    <row r="154" spans="1:16" ht="12.75">
      <c r="A154" t="s">
        <v>49</v>
      </c>
      <c s="34" t="s">
        <v>797</v>
      </c>
      <c s="34" t="s">
        <v>989</v>
      </c>
      <c s="35" t="s">
        <v>5</v>
      </c>
      <c s="6" t="s">
        <v>990</v>
      </c>
      <c s="36" t="s">
        <v>88</v>
      </c>
      <c s="37">
        <v>2</v>
      </c>
      <c s="36">
        <v>0</v>
      </c>
      <c s="36">
        <f>ROUND(G154*H154,6)</f>
      </c>
      <c r="L154" s="38">
        <v>0</v>
      </c>
      <c s="32">
        <f>ROUND(ROUND(L154,2)*ROUND(G154,3),2)</f>
      </c>
      <c s="36" t="s">
        <v>54</v>
      </c>
      <c>
        <f>(M154*21)/100</f>
      </c>
      <c t="s">
        <v>27</v>
      </c>
    </row>
    <row r="155" spans="1:5" ht="12.75">
      <c r="A155" s="35" t="s">
        <v>55</v>
      </c>
      <c r="E155" s="39" t="s">
        <v>5</v>
      </c>
    </row>
    <row r="156" spans="1:5" ht="12.75">
      <c r="A156" s="35" t="s">
        <v>56</v>
      </c>
      <c r="E156" s="40" t="s">
        <v>1253</v>
      </c>
    </row>
    <row r="157" spans="1:5" ht="165.75">
      <c r="A157" t="s">
        <v>58</v>
      </c>
      <c r="E157" s="39" t="s">
        <v>992</v>
      </c>
    </row>
    <row r="158" spans="1:16" ht="12.75">
      <c r="A158" t="s">
        <v>49</v>
      </c>
      <c s="34" t="s">
        <v>382</v>
      </c>
      <c s="34" t="s">
        <v>1254</v>
      </c>
      <c s="35" t="s">
        <v>5</v>
      </c>
      <c s="6" t="s">
        <v>1255</v>
      </c>
      <c s="36" t="s">
        <v>88</v>
      </c>
      <c s="37">
        <v>5</v>
      </c>
      <c s="36">
        <v>0</v>
      </c>
      <c s="36">
        <f>ROUND(G158*H158,6)</f>
      </c>
      <c r="L158" s="38">
        <v>0</v>
      </c>
      <c s="32">
        <f>ROUND(ROUND(L158,2)*ROUND(G158,3),2)</f>
      </c>
      <c s="36" t="s">
        <v>54</v>
      </c>
      <c>
        <f>(M158*21)/100</f>
      </c>
      <c t="s">
        <v>27</v>
      </c>
    </row>
    <row r="159" spans="1:5" ht="12.75">
      <c r="A159" s="35" t="s">
        <v>55</v>
      </c>
      <c r="E159" s="39" t="s">
        <v>5</v>
      </c>
    </row>
    <row r="160" spans="1:5" ht="12.75">
      <c r="A160" s="35" t="s">
        <v>56</v>
      </c>
      <c r="E160" s="40" t="s">
        <v>1256</v>
      </c>
    </row>
    <row r="161" spans="1:5" ht="165.75">
      <c r="A161" t="s">
        <v>58</v>
      </c>
      <c r="E161" s="39" t="s">
        <v>1257</v>
      </c>
    </row>
    <row r="162" spans="1:16" ht="12.75">
      <c r="A162" t="s">
        <v>49</v>
      </c>
      <c s="34" t="s">
        <v>1025</v>
      </c>
      <c s="34" t="s">
        <v>999</v>
      </c>
      <c s="35" t="s">
        <v>5</v>
      </c>
      <c s="6" t="s">
        <v>1000</v>
      </c>
      <c s="36" t="s">
        <v>80</v>
      </c>
      <c s="37">
        <v>174</v>
      </c>
      <c s="36">
        <v>0</v>
      </c>
      <c s="36">
        <f>ROUND(G162*H162,6)</f>
      </c>
      <c r="L162" s="38">
        <v>0</v>
      </c>
      <c s="32">
        <f>ROUND(ROUND(L162,2)*ROUND(G162,3),2)</f>
      </c>
      <c s="36" t="s">
        <v>438</v>
      </c>
      <c>
        <f>(M162*21)/100</f>
      </c>
      <c t="s">
        <v>27</v>
      </c>
    </row>
    <row r="163" spans="1:5" ht="12.75">
      <c r="A163" s="35" t="s">
        <v>55</v>
      </c>
      <c r="E163" s="39" t="s">
        <v>5</v>
      </c>
    </row>
    <row r="164" spans="1:5" ht="12.75">
      <c r="A164" s="35" t="s">
        <v>56</v>
      </c>
      <c r="E164" s="40" t="s">
        <v>1258</v>
      </c>
    </row>
    <row r="165" spans="1:5" ht="229.5">
      <c r="A165" t="s">
        <v>58</v>
      </c>
      <c r="E165" s="39" t="s">
        <v>1002</v>
      </c>
    </row>
    <row r="166" spans="1:13" ht="12.75">
      <c r="A166" t="s">
        <v>46</v>
      </c>
      <c r="C166" s="31" t="s">
        <v>327</v>
      </c>
      <c r="E166" s="33" t="s">
        <v>328</v>
      </c>
      <c r="J166" s="32">
        <f>0</f>
      </c>
      <c s="32">
        <f>0</f>
      </c>
      <c s="32">
        <f>0+L167+L171+L175+L179</f>
      </c>
      <c s="32">
        <f>0+M167+M171+M175+M179</f>
      </c>
    </row>
    <row r="167" spans="1:16" ht="25.5">
      <c r="A167" t="s">
        <v>49</v>
      </c>
      <c s="34" t="s">
        <v>307</v>
      </c>
      <c s="34" t="s">
        <v>1003</v>
      </c>
      <c s="35" t="s">
        <v>5</v>
      </c>
      <c s="6" t="s">
        <v>1004</v>
      </c>
      <c s="36" t="s">
        <v>88</v>
      </c>
      <c s="37">
        <v>2</v>
      </c>
      <c s="36">
        <v>0</v>
      </c>
      <c s="36">
        <f>ROUND(G167*H167,6)</f>
      </c>
      <c r="L167" s="38">
        <v>0</v>
      </c>
      <c s="32">
        <f>ROUND(ROUND(L167,2)*ROUND(G167,3),2)</f>
      </c>
      <c s="36" t="s">
        <v>54</v>
      </c>
      <c>
        <f>(M167*21)/100</f>
      </c>
      <c t="s">
        <v>27</v>
      </c>
    </row>
    <row r="168" spans="1:5" ht="12.75">
      <c r="A168" s="35" t="s">
        <v>55</v>
      </c>
      <c r="E168" s="39" t="s">
        <v>5</v>
      </c>
    </row>
    <row r="169" spans="1:5" ht="25.5">
      <c r="A169" s="35" t="s">
        <v>56</v>
      </c>
      <c r="E169" s="40" t="s">
        <v>1259</v>
      </c>
    </row>
    <row r="170" spans="1:5" ht="165.75">
      <c r="A170" t="s">
        <v>58</v>
      </c>
      <c r="E170" s="39" t="s">
        <v>1006</v>
      </c>
    </row>
    <row r="171" spans="1:16" ht="25.5">
      <c r="A171" t="s">
        <v>49</v>
      </c>
      <c s="34" t="s">
        <v>807</v>
      </c>
      <c s="34" t="s">
        <v>1007</v>
      </c>
      <c s="35" t="s">
        <v>5</v>
      </c>
      <c s="6" t="s">
        <v>1008</v>
      </c>
      <c s="36" t="s">
        <v>80</v>
      </c>
      <c s="37">
        <v>180.667</v>
      </c>
      <c s="36">
        <v>0</v>
      </c>
      <c s="36">
        <f>ROUND(G171*H171,6)</f>
      </c>
      <c r="L171" s="38">
        <v>0</v>
      </c>
      <c s="32">
        <f>ROUND(ROUND(L171,2)*ROUND(G171,3),2)</f>
      </c>
      <c s="36" t="s">
        <v>54</v>
      </c>
      <c>
        <f>(M171*21)/100</f>
      </c>
      <c t="s">
        <v>27</v>
      </c>
    </row>
    <row r="172" spans="1:5" ht="12.75">
      <c r="A172" s="35" t="s">
        <v>55</v>
      </c>
      <c r="E172" s="39" t="s">
        <v>5</v>
      </c>
    </row>
    <row r="173" spans="1:5" ht="12.75">
      <c r="A173" s="35" t="s">
        <v>56</v>
      </c>
      <c r="E173" s="40" t="s">
        <v>1260</v>
      </c>
    </row>
    <row r="174" spans="1:5" ht="89.25">
      <c r="A174" t="s">
        <v>58</v>
      </c>
      <c r="E174" s="39" t="s">
        <v>1010</v>
      </c>
    </row>
    <row r="175" spans="1:16" ht="12.75">
      <c r="A175" t="s">
        <v>49</v>
      </c>
      <c s="34" t="s">
        <v>958</v>
      </c>
      <c s="34" t="s">
        <v>1261</v>
      </c>
      <c s="35" t="s">
        <v>5</v>
      </c>
      <c s="6" t="s">
        <v>1262</v>
      </c>
      <c s="36" t="s">
        <v>395</v>
      </c>
      <c s="37">
        <v>3.4</v>
      </c>
      <c s="36">
        <v>0</v>
      </c>
      <c s="36">
        <f>ROUND(G175*H175,6)</f>
      </c>
      <c r="L175" s="38">
        <v>0</v>
      </c>
      <c s="32">
        <f>ROUND(ROUND(L175,2)*ROUND(G175,3),2)</f>
      </c>
      <c s="36" t="s">
        <v>54</v>
      </c>
      <c>
        <f>(M175*21)/100</f>
      </c>
      <c t="s">
        <v>27</v>
      </c>
    </row>
    <row r="176" spans="1:5" ht="12.75">
      <c r="A176" s="35" t="s">
        <v>55</v>
      </c>
      <c r="E176" s="39" t="s">
        <v>5</v>
      </c>
    </row>
    <row r="177" spans="1:5" ht="12.75">
      <c r="A177" s="35" t="s">
        <v>56</v>
      </c>
      <c r="E177" s="40" t="s">
        <v>1263</v>
      </c>
    </row>
    <row r="178" spans="1:5" ht="229.5">
      <c r="A178" t="s">
        <v>58</v>
      </c>
      <c r="E178" s="39" t="s">
        <v>1264</v>
      </c>
    </row>
    <row r="179" spans="1:16" ht="12.75">
      <c r="A179" t="s">
        <v>49</v>
      </c>
      <c s="34" t="s">
        <v>1265</v>
      </c>
      <c s="34" t="s">
        <v>1026</v>
      </c>
      <c s="35" t="s">
        <v>5</v>
      </c>
      <c s="6" t="s">
        <v>1027</v>
      </c>
      <c s="36" t="s">
        <v>80</v>
      </c>
      <c s="37">
        <v>180</v>
      </c>
      <c s="36">
        <v>0</v>
      </c>
      <c s="36">
        <f>ROUND(G179*H179,6)</f>
      </c>
      <c r="L179" s="38">
        <v>0</v>
      </c>
      <c s="32">
        <f>ROUND(ROUND(L179,2)*ROUND(G179,3),2)</f>
      </c>
      <c s="36" t="s">
        <v>438</v>
      </c>
      <c>
        <f>(M179*21)/100</f>
      </c>
      <c t="s">
        <v>27</v>
      </c>
    </row>
    <row r="180" spans="1:5" ht="12.75">
      <c r="A180" s="35" t="s">
        <v>55</v>
      </c>
      <c r="E180" s="39" t="s">
        <v>5</v>
      </c>
    </row>
    <row r="181" spans="1:5" ht="25.5">
      <c r="A181" s="35" t="s">
        <v>56</v>
      </c>
      <c r="E181" s="40" t="s">
        <v>1028</v>
      </c>
    </row>
    <row r="182" spans="1:5" ht="229.5">
      <c r="A182" t="s">
        <v>58</v>
      </c>
      <c r="E182" s="39" t="s">
        <v>1029</v>
      </c>
    </row>
    <row r="183" spans="1:13" ht="12.75">
      <c r="A183" t="s">
        <v>46</v>
      </c>
      <c r="C183" s="31" t="s">
        <v>587</v>
      </c>
      <c r="E183" s="33" t="s">
        <v>1030</v>
      </c>
      <c r="J183" s="32">
        <f>0</f>
      </c>
      <c s="32">
        <f>0</f>
      </c>
      <c s="32">
        <f>0+L184+L188</f>
      </c>
      <c s="32">
        <f>0+M184+M188</f>
      </c>
    </row>
    <row r="184" spans="1:16" ht="12.75">
      <c r="A184" t="s">
        <v>49</v>
      </c>
      <c s="34" t="s">
        <v>392</v>
      </c>
      <c s="34" t="s">
        <v>1266</v>
      </c>
      <c s="35" t="s">
        <v>5</v>
      </c>
      <c s="6" t="s">
        <v>1267</v>
      </c>
      <c s="36" t="s">
        <v>71</v>
      </c>
      <c s="37">
        <v>42.9</v>
      </c>
      <c s="36">
        <v>0</v>
      </c>
      <c s="36">
        <f>ROUND(G184*H184,6)</f>
      </c>
      <c r="L184" s="38">
        <v>0</v>
      </c>
      <c s="32">
        <f>ROUND(ROUND(L184,2)*ROUND(G184,3),2)</f>
      </c>
      <c s="36" t="s">
        <v>54</v>
      </c>
      <c>
        <f>(M184*21)/100</f>
      </c>
      <c t="s">
        <v>27</v>
      </c>
    </row>
    <row r="185" spans="1:5" ht="12.75">
      <c r="A185" s="35" t="s">
        <v>55</v>
      </c>
      <c r="E185" s="39" t="s">
        <v>5</v>
      </c>
    </row>
    <row r="186" spans="1:5" ht="63.75">
      <c r="A186" s="35" t="s">
        <v>56</v>
      </c>
      <c r="E186" s="40" t="s">
        <v>1268</v>
      </c>
    </row>
    <row r="187" spans="1:5" ht="114.75">
      <c r="A187" t="s">
        <v>58</v>
      </c>
      <c r="E187" s="39" t="s">
        <v>1044</v>
      </c>
    </row>
    <row r="188" spans="1:16" ht="12.75">
      <c r="A188" t="s">
        <v>49</v>
      </c>
      <c s="34" t="s">
        <v>1158</v>
      </c>
      <c s="34" t="s">
        <v>1269</v>
      </c>
      <c s="35" t="s">
        <v>5</v>
      </c>
      <c s="6" t="s">
        <v>1270</v>
      </c>
      <c s="36" t="s">
        <v>905</v>
      </c>
      <c s="37">
        <v>2347.8</v>
      </c>
      <c s="36">
        <v>0</v>
      </c>
      <c s="36">
        <f>ROUND(G188*H188,6)</f>
      </c>
      <c r="L188" s="38">
        <v>0</v>
      </c>
      <c s="32">
        <f>ROUND(ROUND(L188,2)*ROUND(G188,3),2)</f>
      </c>
      <c s="36" t="s">
        <v>54</v>
      </c>
      <c>
        <f>(M188*21)/100</f>
      </c>
      <c t="s">
        <v>27</v>
      </c>
    </row>
    <row r="189" spans="1:5" ht="12.75">
      <c r="A189" s="35" t="s">
        <v>55</v>
      </c>
      <c r="E189" s="39" t="s">
        <v>5</v>
      </c>
    </row>
    <row r="190" spans="1:5" ht="25.5">
      <c r="A190" s="35" t="s">
        <v>56</v>
      </c>
      <c r="E190" s="40" t="s">
        <v>1271</v>
      </c>
    </row>
    <row r="191" spans="1:5" ht="25.5">
      <c r="A191" t="s">
        <v>58</v>
      </c>
      <c r="E191" s="39" t="s">
        <v>907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1274</v>
      </c>
      <c r="E8" s="30" t="s">
        <v>1273</v>
      </c>
      <c r="J8" s="29">
        <f>0+J9</f>
      </c>
      <c s="29">
        <f>0+K9</f>
      </c>
      <c s="29">
        <f>0+L9</f>
      </c>
      <c s="29">
        <f>0+M9</f>
      </c>
    </row>
    <row r="9" spans="1:13" ht="12.75">
      <c r="A9" t="s">
        <v>46</v>
      </c>
      <c r="C9" s="31" t="s">
        <v>580</v>
      </c>
      <c r="E9" s="33" t="s">
        <v>581</v>
      </c>
      <c r="J9" s="32">
        <f>0</f>
      </c>
      <c s="32">
        <f>0</f>
      </c>
      <c s="32">
        <f>0+L10+L14+L18+L22+L26+L30+L34+L38+L42+L46</f>
      </c>
      <c s="32">
        <f>0+M10+M14+M18+M22+M26+M30+M34+M38+M42+M46</f>
      </c>
    </row>
    <row r="10" spans="1:16" ht="12.75">
      <c r="A10" t="s">
        <v>49</v>
      </c>
      <c s="34" t="s">
        <v>725</v>
      </c>
      <c s="34" t="s">
        <v>1275</v>
      </c>
      <c s="35" t="s">
        <v>5</v>
      </c>
      <c s="6" t="s">
        <v>1276</v>
      </c>
      <c s="36" t="s">
        <v>88</v>
      </c>
      <c s="37">
        <v>6</v>
      </c>
      <c s="36">
        <v>0</v>
      </c>
      <c s="36">
        <f>ROUND(G10*H10,6)</f>
      </c>
      <c r="L10" s="38">
        <v>0</v>
      </c>
      <c s="32">
        <f>ROUND(ROUND(L10,2)*ROUND(G10,3),2)</f>
      </c>
      <c s="36" t="s">
        <v>1053</v>
      </c>
      <c>
        <f>(M10*21)/100</f>
      </c>
      <c t="s">
        <v>27</v>
      </c>
    </row>
    <row r="11" spans="1:5" ht="12.75">
      <c r="A11" s="35" t="s">
        <v>55</v>
      </c>
      <c r="E11" s="39" t="s">
        <v>5</v>
      </c>
    </row>
    <row r="12" spans="1:5" ht="12.75">
      <c r="A12" s="35" t="s">
        <v>56</v>
      </c>
      <c r="E12" s="40" t="s">
        <v>1054</v>
      </c>
    </row>
    <row r="13" spans="1:5" ht="127.5">
      <c r="A13" t="s">
        <v>58</v>
      </c>
      <c r="E13" s="39" t="s">
        <v>1055</v>
      </c>
    </row>
    <row r="14" spans="1:16" ht="25.5">
      <c r="A14" t="s">
        <v>49</v>
      </c>
      <c s="34" t="s">
        <v>945</v>
      </c>
      <c s="34" t="s">
        <v>1056</v>
      </c>
      <c s="35" t="s">
        <v>5</v>
      </c>
      <c s="6" t="s">
        <v>1057</v>
      </c>
      <c s="36" t="s">
        <v>88</v>
      </c>
      <c s="37">
        <v>4</v>
      </c>
      <c s="36">
        <v>0</v>
      </c>
      <c s="36">
        <f>ROUND(G14*H14,6)</f>
      </c>
      <c r="L14" s="38">
        <v>0</v>
      </c>
      <c s="32">
        <f>ROUND(ROUND(L14,2)*ROUND(G14,3),2)</f>
      </c>
      <c s="36" t="s">
        <v>1053</v>
      </c>
      <c>
        <f>(M14*21)/100</f>
      </c>
      <c t="s">
        <v>27</v>
      </c>
    </row>
    <row r="15" spans="1:5" ht="12.75">
      <c r="A15" s="35" t="s">
        <v>55</v>
      </c>
      <c r="E15" s="39" t="s">
        <v>5</v>
      </c>
    </row>
    <row r="16" spans="1:5" ht="12.75">
      <c r="A16" s="35" t="s">
        <v>56</v>
      </c>
      <c r="E16" s="40" t="s">
        <v>1058</v>
      </c>
    </row>
    <row r="17" spans="1:5" ht="127.5">
      <c r="A17" t="s">
        <v>58</v>
      </c>
      <c r="E17" s="39" t="s">
        <v>1055</v>
      </c>
    </row>
    <row r="18" spans="1:16" ht="12.75">
      <c r="A18" t="s">
        <v>49</v>
      </c>
      <c s="34" t="s">
        <v>597</v>
      </c>
      <c s="34" t="s">
        <v>1059</v>
      </c>
      <c s="35" t="s">
        <v>5</v>
      </c>
      <c s="6" t="s">
        <v>1060</v>
      </c>
      <c s="36" t="s">
        <v>88</v>
      </c>
      <c s="37">
        <v>2</v>
      </c>
      <c s="36">
        <v>0</v>
      </c>
      <c s="36">
        <f>ROUND(G18*H18,6)</f>
      </c>
      <c r="L18" s="38">
        <v>0</v>
      </c>
      <c s="32">
        <f>ROUND(ROUND(L18,2)*ROUND(G18,3),2)</f>
      </c>
      <c s="36" t="s">
        <v>1053</v>
      </c>
      <c>
        <f>(M18*21)/100</f>
      </c>
      <c t="s">
        <v>27</v>
      </c>
    </row>
    <row r="19" spans="1:5" ht="12.75">
      <c r="A19" s="35" t="s">
        <v>55</v>
      </c>
      <c r="E19" s="39" t="s">
        <v>5</v>
      </c>
    </row>
    <row r="20" spans="1:5" ht="12.75">
      <c r="A20" s="35" t="s">
        <v>56</v>
      </c>
      <c r="E20" s="40" t="s">
        <v>1061</v>
      </c>
    </row>
    <row r="21" spans="1:5" ht="127.5">
      <c r="A21" t="s">
        <v>58</v>
      </c>
      <c r="E21" s="39" t="s">
        <v>1055</v>
      </c>
    </row>
    <row r="22" spans="1:16" ht="12.75">
      <c r="A22" t="s">
        <v>49</v>
      </c>
      <c s="34" t="s">
        <v>958</v>
      </c>
      <c s="34" t="s">
        <v>1062</v>
      </c>
      <c s="35" t="s">
        <v>5</v>
      </c>
      <c s="6" t="s">
        <v>1063</v>
      </c>
      <c s="36" t="s">
        <v>88</v>
      </c>
      <c s="37">
        <v>12</v>
      </c>
      <c s="36">
        <v>0</v>
      </c>
      <c s="36">
        <f>ROUND(G22*H22,6)</f>
      </c>
      <c r="L22" s="38">
        <v>0</v>
      </c>
      <c s="32">
        <f>ROUND(ROUND(L22,2)*ROUND(G22,3),2)</f>
      </c>
      <c s="36" t="s">
        <v>1053</v>
      </c>
      <c>
        <f>(M22*21)/100</f>
      </c>
      <c t="s">
        <v>27</v>
      </c>
    </row>
    <row r="23" spans="1:5" ht="12.75">
      <c r="A23" s="35" t="s">
        <v>55</v>
      </c>
      <c r="E23" s="39" t="s">
        <v>5</v>
      </c>
    </row>
    <row r="24" spans="1:5" ht="12.75">
      <c r="A24" s="35" t="s">
        <v>56</v>
      </c>
      <c r="E24" s="40" t="s">
        <v>1064</v>
      </c>
    </row>
    <row r="25" spans="1:5" ht="127.5">
      <c r="A25" t="s">
        <v>58</v>
      </c>
      <c r="E25" s="39" t="s">
        <v>1055</v>
      </c>
    </row>
    <row r="26" spans="1:16" ht="12.75">
      <c r="A26" t="s">
        <v>49</v>
      </c>
      <c s="34" t="s">
        <v>966</v>
      </c>
      <c s="34" t="s">
        <v>1277</v>
      </c>
      <c s="35" t="s">
        <v>5</v>
      </c>
      <c s="6" t="s">
        <v>1278</v>
      </c>
      <c s="36" t="s">
        <v>88</v>
      </c>
      <c s="37">
        <v>2</v>
      </c>
      <c s="36">
        <v>0</v>
      </c>
      <c s="36">
        <f>ROUND(G26*H26,6)</f>
      </c>
      <c r="L26" s="38">
        <v>0</v>
      </c>
      <c s="32">
        <f>ROUND(ROUND(L26,2)*ROUND(G26,3),2)</f>
      </c>
      <c s="36" t="s">
        <v>1053</v>
      </c>
      <c>
        <f>(M26*21)/100</f>
      </c>
      <c t="s">
        <v>27</v>
      </c>
    </row>
    <row r="27" spans="1:5" ht="12.75">
      <c r="A27" s="35" t="s">
        <v>55</v>
      </c>
      <c r="E27" s="39" t="s">
        <v>5</v>
      </c>
    </row>
    <row r="28" spans="1:5" ht="12.75">
      <c r="A28" s="35" t="s">
        <v>56</v>
      </c>
      <c r="E28" s="40" t="s">
        <v>1061</v>
      </c>
    </row>
    <row r="29" spans="1:5" ht="127.5">
      <c r="A29" t="s">
        <v>58</v>
      </c>
      <c r="E29" s="39" t="s">
        <v>1055</v>
      </c>
    </row>
    <row r="30" spans="1:16" ht="12.75">
      <c r="A30" t="s">
        <v>49</v>
      </c>
      <c s="34" t="s">
        <v>706</v>
      </c>
      <c s="34" t="s">
        <v>1279</v>
      </c>
      <c s="35" t="s">
        <v>5</v>
      </c>
      <c s="6" t="s">
        <v>1280</v>
      </c>
      <c s="36" t="s">
        <v>88</v>
      </c>
      <c s="37">
        <v>1</v>
      </c>
      <c s="36">
        <v>0</v>
      </c>
      <c s="36">
        <f>ROUND(G30*H30,6)</f>
      </c>
      <c r="L30" s="38">
        <v>0</v>
      </c>
      <c s="32">
        <f>ROUND(ROUND(L30,2)*ROUND(G30,3),2)</f>
      </c>
      <c s="36" t="s">
        <v>1053</v>
      </c>
      <c>
        <f>(M30*21)/100</f>
      </c>
      <c t="s">
        <v>27</v>
      </c>
    </row>
    <row r="31" spans="1:5" ht="12.75">
      <c r="A31" s="35" t="s">
        <v>55</v>
      </c>
      <c r="E31" s="39" t="s">
        <v>5</v>
      </c>
    </row>
    <row r="32" spans="1:5" ht="12.75">
      <c r="A32" s="35" t="s">
        <v>56</v>
      </c>
      <c r="E32" s="40" t="s">
        <v>1067</v>
      </c>
    </row>
    <row r="33" spans="1:5" ht="127.5">
      <c r="A33" t="s">
        <v>58</v>
      </c>
      <c r="E33" s="39" t="s">
        <v>1055</v>
      </c>
    </row>
    <row r="34" spans="1:16" ht="12.75">
      <c r="A34" t="s">
        <v>49</v>
      </c>
      <c s="34" t="s">
        <v>708</v>
      </c>
      <c s="34" t="s">
        <v>1177</v>
      </c>
      <c s="35" t="s">
        <v>5</v>
      </c>
      <c s="6" t="s">
        <v>1178</v>
      </c>
      <c s="36" t="s">
        <v>88</v>
      </c>
      <c s="37">
        <v>12</v>
      </c>
      <c s="36">
        <v>0</v>
      </c>
      <c s="36">
        <f>ROUND(G34*H34,6)</f>
      </c>
      <c r="L34" s="38">
        <v>0</v>
      </c>
      <c s="32">
        <f>ROUND(ROUND(L34,2)*ROUND(G34,3),2)</f>
      </c>
      <c s="36" t="s">
        <v>1053</v>
      </c>
      <c>
        <f>(M34*21)/100</f>
      </c>
      <c t="s">
        <v>27</v>
      </c>
    </row>
    <row r="35" spans="1:5" ht="12.75">
      <c r="A35" s="35" t="s">
        <v>55</v>
      </c>
      <c r="E35" s="39" t="s">
        <v>5</v>
      </c>
    </row>
    <row r="36" spans="1:5" ht="12.75">
      <c r="A36" s="35" t="s">
        <v>56</v>
      </c>
      <c r="E36" s="40" t="s">
        <v>1077</v>
      </c>
    </row>
    <row r="37" spans="1:5" ht="114.75">
      <c r="A37" t="s">
        <v>58</v>
      </c>
      <c r="E37" s="39" t="s">
        <v>1078</v>
      </c>
    </row>
    <row r="38" spans="1:16" ht="12.75">
      <c r="A38" t="s">
        <v>49</v>
      </c>
      <c s="34" t="s">
        <v>1011</v>
      </c>
      <c s="34" t="s">
        <v>1079</v>
      </c>
      <c s="35" t="s">
        <v>5</v>
      </c>
      <c s="6" t="s">
        <v>1080</v>
      </c>
      <c s="36" t="s">
        <v>88</v>
      </c>
      <c s="37">
        <v>6</v>
      </c>
      <c s="36">
        <v>0</v>
      </c>
      <c s="36">
        <f>ROUND(G38*H38,6)</f>
      </c>
      <c r="L38" s="38">
        <v>0</v>
      </c>
      <c s="32">
        <f>ROUND(ROUND(L38,2)*ROUND(G38,3),2)</f>
      </c>
      <c s="36" t="s">
        <v>1053</v>
      </c>
      <c>
        <f>(M38*21)/100</f>
      </c>
      <c t="s">
        <v>27</v>
      </c>
    </row>
    <row r="39" spans="1:5" ht="12.75">
      <c r="A39" s="35" t="s">
        <v>55</v>
      </c>
      <c r="E39" s="39" t="s">
        <v>5</v>
      </c>
    </row>
    <row r="40" spans="1:5" ht="12.75">
      <c r="A40" s="35" t="s">
        <v>56</v>
      </c>
      <c r="E40" s="40" t="s">
        <v>1061</v>
      </c>
    </row>
    <row r="41" spans="1:5" ht="114.75">
      <c r="A41" t="s">
        <v>58</v>
      </c>
      <c r="E41" s="39" t="s">
        <v>1078</v>
      </c>
    </row>
    <row r="42" spans="1:16" ht="12.75">
      <c r="A42" t="s">
        <v>49</v>
      </c>
      <c s="34" t="s">
        <v>1017</v>
      </c>
      <c s="34" t="s">
        <v>1084</v>
      </c>
      <c s="35" t="s">
        <v>5</v>
      </c>
      <c s="6" t="s">
        <v>1085</v>
      </c>
      <c s="36" t="s">
        <v>88</v>
      </c>
      <c s="37">
        <v>2</v>
      </c>
      <c s="36">
        <v>0</v>
      </c>
      <c s="36">
        <f>ROUND(G42*H42,6)</f>
      </c>
      <c r="L42" s="38">
        <v>0</v>
      </c>
      <c s="32">
        <f>ROUND(ROUND(L42,2)*ROUND(G42,3),2)</f>
      </c>
      <c s="36" t="s">
        <v>1053</v>
      </c>
      <c>
        <f>(M42*21)/100</f>
      </c>
      <c t="s">
        <v>27</v>
      </c>
    </row>
    <row r="43" spans="1:5" ht="12.75">
      <c r="A43" s="35" t="s">
        <v>55</v>
      </c>
      <c r="E43" s="39" t="s">
        <v>5</v>
      </c>
    </row>
    <row r="44" spans="1:5" ht="12.75">
      <c r="A44" s="35" t="s">
        <v>56</v>
      </c>
      <c r="E44" s="40" t="s">
        <v>1061</v>
      </c>
    </row>
    <row r="45" spans="1:5" ht="76.5">
      <c r="A45" t="s">
        <v>58</v>
      </c>
      <c r="E45" s="39" t="s">
        <v>1086</v>
      </c>
    </row>
    <row r="46" spans="1:16" ht="12.75">
      <c r="A46" t="s">
        <v>49</v>
      </c>
      <c s="34" t="s">
        <v>713</v>
      </c>
      <c s="34" t="s">
        <v>1087</v>
      </c>
      <c s="35" t="s">
        <v>5</v>
      </c>
      <c s="6" t="s">
        <v>1088</v>
      </c>
      <c s="36" t="s">
        <v>88</v>
      </c>
      <c s="37">
        <v>2</v>
      </c>
      <c s="36">
        <v>0</v>
      </c>
      <c s="36">
        <f>ROUND(G46*H46,6)</f>
      </c>
      <c r="L46" s="38">
        <v>0</v>
      </c>
      <c s="32">
        <f>ROUND(ROUND(L46,2)*ROUND(G46,3),2)</f>
      </c>
      <c s="36" t="s">
        <v>1053</v>
      </c>
      <c>
        <f>(M46*21)/100</f>
      </c>
      <c t="s">
        <v>27</v>
      </c>
    </row>
    <row r="47" spans="1:5" ht="12.75">
      <c r="A47" s="35" t="s">
        <v>55</v>
      </c>
      <c r="E47" s="39" t="s">
        <v>5</v>
      </c>
    </row>
    <row r="48" spans="1:5" ht="12.75">
      <c r="A48" s="35" t="s">
        <v>56</v>
      </c>
      <c r="E48" s="40" t="s">
        <v>1061</v>
      </c>
    </row>
    <row r="49" spans="1:5" ht="76.5">
      <c r="A49" t="s">
        <v>58</v>
      </c>
      <c r="E49" s="39" t="s">
        <v>1089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COUNTIFS(L8:L211,"=0",A8:A211,"P")+COUNTIFS(L8:L211,"",A8:A211,"P")+SUM(Q8:Q211)</f>
      </c>
    </row>
    <row r="8" spans="1:13" ht="12.75">
      <c r="A8" t="s">
        <v>44</v>
      </c>
      <c r="C8" s="28" t="s">
        <v>1283</v>
      </c>
      <c r="E8" s="30" t="s">
        <v>1282</v>
      </c>
      <c r="J8" s="29">
        <f>0+J9+J14+J63+J88+J105+J110+J127+J148+J185+J206</f>
      </c>
      <c s="29">
        <f>0+K9+K14+K63+K88+K105+K110+K127+K148+K185+K206</f>
      </c>
      <c s="29">
        <f>0+L9+L14+L63+L88+L105+L110+L127+L148+L185+L206</f>
      </c>
      <c s="29">
        <f>0+M9+M14+M63+M88+M105+M110+M127+M148+M185+M206</f>
      </c>
    </row>
    <row r="9" spans="1:13" ht="12.75">
      <c r="A9" t="s">
        <v>46</v>
      </c>
      <c r="C9" s="31" t="s">
        <v>890</v>
      </c>
      <c r="E9" s="33" t="s">
        <v>891</v>
      </c>
      <c r="J9" s="32">
        <f>0</f>
      </c>
      <c s="32">
        <f>0</f>
      </c>
      <c s="32">
        <f>0+L10</f>
      </c>
      <c s="32">
        <f>0+M10</f>
      </c>
    </row>
    <row r="10" spans="1:16" ht="25.5">
      <c r="A10" t="s">
        <v>49</v>
      </c>
      <c s="34" t="s">
        <v>430</v>
      </c>
      <c s="34" t="s">
        <v>1284</v>
      </c>
      <c s="35" t="s">
        <v>5</v>
      </c>
      <c s="6" t="s">
        <v>1285</v>
      </c>
      <c s="36" t="s">
        <v>498</v>
      </c>
      <c s="37">
        <v>1131</v>
      </c>
      <c s="36">
        <v>0</v>
      </c>
      <c s="36">
        <f>ROUND(G10*H10,6)</f>
      </c>
      <c r="L10" s="38">
        <v>0</v>
      </c>
      <c s="32">
        <f>ROUND(ROUND(L10,2)*ROUND(G10,3),2)</f>
      </c>
      <c s="36" t="s">
        <v>438</v>
      </c>
      <c>
        <f>(M10*21)/100</f>
      </c>
      <c t="s">
        <v>27</v>
      </c>
    </row>
    <row r="11" spans="1:5" ht="12.75">
      <c r="A11" s="35" t="s">
        <v>55</v>
      </c>
      <c r="E11" s="39" t="s">
        <v>5</v>
      </c>
    </row>
    <row r="12" spans="1:5" ht="12.75">
      <c r="A12" s="35" t="s">
        <v>56</v>
      </c>
      <c r="E12" s="40" t="s">
        <v>1286</v>
      </c>
    </row>
    <row r="13" spans="1:5" ht="140.25">
      <c r="A13" t="s">
        <v>58</v>
      </c>
      <c r="E13" s="39" t="s">
        <v>895</v>
      </c>
    </row>
    <row r="14" spans="1:13" ht="12.75">
      <c r="A14" t="s">
        <v>46</v>
      </c>
      <c r="C14" s="31" t="s">
        <v>139</v>
      </c>
      <c r="E14" s="33" t="s">
        <v>337</v>
      </c>
      <c r="J14" s="32">
        <f>0</f>
      </c>
      <c s="32">
        <f>0</f>
      </c>
      <c s="32">
        <f>0+L15+L19+L23+L27+L31+L35+L39+L43+L47+L51+L55+L59</f>
      </c>
      <c s="32">
        <f>0+M15+M19+M23+M27+M31+M35+M39+M43+M47+M51+M55+M59</f>
      </c>
    </row>
    <row r="15" spans="1:16" ht="25.5">
      <c r="A15" t="s">
        <v>49</v>
      </c>
      <c s="34" t="s">
        <v>26</v>
      </c>
      <c s="34" t="s">
        <v>899</v>
      </c>
      <c s="35" t="s">
        <v>5</v>
      </c>
      <c s="6" t="s">
        <v>900</v>
      </c>
      <c s="36" t="s">
        <v>71</v>
      </c>
      <c s="37">
        <v>0.33</v>
      </c>
      <c s="36">
        <v>0</v>
      </c>
      <c s="36">
        <f>ROUND(G15*H15,6)</f>
      </c>
      <c r="L15" s="38">
        <v>0</v>
      </c>
      <c s="32">
        <f>ROUND(ROUND(L15,2)*ROUND(G15,3),2)</f>
      </c>
      <c s="36" t="s">
        <v>54</v>
      </c>
      <c>
        <f>(M15*21)/100</f>
      </c>
      <c t="s">
        <v>27</v>
      </c>
    </row>
    <row r="16" spans="1:5" ht="12.75">
      <c r="A16" s="35" t="s">
        <v>55</v>
      </c>
      <c r="E16" s="39" t="s">
        <v>5</v>
      </c>
    </row>
    <row r="17" spans="1:5" ht="25.5">
      <c r="A17" s="35" t="s">
        <v>56</v>
      </c>
      <c r="E17" s="40" t="s">
        <v>1287</v>
      </c>
    </row>
    <row r="18" spans="1:5" ht="63.75">
      <c r="A18" t="s">
        <v>58</v>
      </c>
      <c r="E18" s="39" t="s">
        <v>902</v>
      </c>
    </row>
    <row r="19" spans="1:16" ht="25.5">
      <c r="A19" t="s">
        <v>49</v>
      </c>
      <c s="34" t="s">
        <v>121</v>
      </c>
      <c s="34" t="s">
        <v>903</v>
      </c>
      <c s="35" t="s">
        <v>5</v>
      </c>
      <c s="6" t="s">
        <v>904</v>
      </c>
      <c s="36" t="s">
        <v>71</v>
      </c>
      <c s="37">
        <v>15.51</v>
      </c>
      <c s="36">
        <v>0</v>
      </c>
      <c s="36">
        <f>ROUND(G19*H19,6)</f>
      </c>
      <c r="L19" s="38">
        <v>0</v>
      </c>
      <c s="32">
        <f>ROUND(ROUND(L19,2)*ROUND(G19,3),2)</f>
      </c>
      <c s="36" t="s">
        <v>54</v>
      </c>
      <c>
        <f>(M19*21)/100</f>
      </c>
      <c t="s">
        <v>27</v>
      </c>
    </row>
    <row r="20" spans="1:5" ht="12.75">
      <c r="A20" s="35" t="s">
        <v>55</v>
      </c>
      <c r="E20" s="39" t="s">
        <v>5</v>
      </c>
    </row>
    <row r="21" spans="1:5" ht="25.5">
      <c r="A21" s="35" t="s">
        <v>56</v>
      </c>
      <c r="E21" s="40" t="s">
        <v>1288</v>
      </c>
    </row>
    <row r="22" spans="1:5" ht="25.5">
      <c r="A22" t="s">
        <v>58</v>
      </c>
      <c r="E22" s="39" t="s">
        <v>907</v>
      </c>
    </row>
    <row r="23" spans="1:16" ht="12.75">
      <c r="A23" t="s">
        <v>49</v>
      </c>
      <c s="34" t="s">
        <v>77</v>
      </c>
      <c s="34" t="s">
        <v>1097</v>
      </c>
      <c s="35" t="s">
        <v>5</v>
      </c>
      <c s="6" t="s">
        <v>1098</v>
      </c>
      <c s="36" t="s">
        <v>71</v>
      </c>
      <c s="37">
        <v>99</v>
      </c>
      <c s="36">
        <v>0</v>
      </c>
      <c s="36">
        <f>ROUND(G23*H23,6)</f>
      </c>
      <c r="L23" s="38">
        <v>0</v>
      </c>
      <c s="32">
        <f>ROUND(ROUND(L23,2)*ROUND(G23,3),2)</f>
      </c>
      <c s="36" t="s">
        <v>54</v>
      </c>
      <c>
        <f>(M23*21)/100</f>
      </c>
      <c t="s">
        <v>27</v>
      </c>
    </row>
    <row r="24" spans="1:5" ht="12.75">
      <c r="A24" s="35" t="s">
        <v>55</v>
      </c>
      <c r="E24" s="39" t="s">
        <v>5</v>
      </c>
    </row>
    <row r="25" spans="1:5" ht="12.75">
      <c r="A25" s="35" t="s">
        <v>56</v>
      </c>
      <c r="E25" s="40" t="s">
        <v>1289</v>
      </c>
    </row>
    <row r="26" spans="1:5" ht="369.75">
      <c r="A26" t="s">
        <v>58</v>
      </c>
      <c r="E26" s="39" t="s">
        <v>1100</v>
      </c>
    </row>
    <row r="27" spans="1:16" ht="12.75">
      <c r="A27" t="s">
        <v>49</v>
      </c>
      <c s="34" t="s">
        <v>82</v>
      </c>
      <c s="34" t="s">
        <v>1290</v>
      </c>
      <c s="35" t="s">
        <v>5</v>
      </c>
      <c s="6" t="s">
        <v>1291</v>
      </c>
      <c s="36" t="s">
        <v>71</v>
      </c>
      <c s="37">
        <v>619.6</v>
      </c>
      <c s="36">
        <v>0</v>
      </c>
      <c s="36">
        <f>ROUND(G27*H27,6)</f>
      </c>
      <c r="L27" s="38">
        <v>0</v>
      </c>
      <c s="32">
        <f>ROUND(ROUND(L27,2)*ROUND(G27,3),2)</f>
      </c>
      <c s="36" t="s">
        <v>54</v>
      </c>
      <c>
        <f>(M27*21)/100</f>
      </c>
      <c t="s">
        <v>27</v>
      </c>
    </row>
    <row r="28" spans="1:5" ht="12.75">
      <c r="A28" s="35" t="s">
        <v>55</v>
      </c>
      <c r="E28" s="39" t="s">
        <v>5</v>
      </c>
    </row>
    <row r="29" spans="1:5" ht="12.75">
      <c r="A29" s="35" t="s">
        <v>56</v>
      </c>
      <c r="E29" s="40" t="s">
        <v>1292</v>
      </c>
    </row>
    <row r="30" spans="1:5" ht="318.75">
      <c r="A30" t="s">
        <v>58</v>
      </c>
      <c r="E30" s="39" t="s">
        <v>920</v>
      </c>
    </row>
    <row r="31" spans="1:16" ht="12.75">
      <c r="A31" t="s">
        <v>49</v>
      </c>
      <c s="34" t="s">
        <v>129</v>
      </c>
      <c s="34" t="s">
        <v>1293</v>
      </c>
      <c s="35" t="s">
        <v>5</v>
      </c>
      <c s="6" t="s">
        <v>1294</v>
      </c>
      <c s="36" t="s">
        <v>71</v>
      </c>
      <c s="37">
        <v>619.6</v>
      </c>
      <c s="36">
        <v>0</v>
      </c>
      <c s="36">
        <f>ROUND(G31*H31,6)</f>
      </c>
      <c r="L31" s="38">
        <v>0</v>
      </c>
      <c s="32">
        <f>ROUND(ROUND(L31,2)*ROUND(G31,3),2)</f>
      </c>
      <c s="36" t="s">
        <v>54</v>
      </c>
      <c>
        <f>(M31*21)/100</f>
      </c>
      <c t="s">
        <v>27</v>
      </c>
    </row>
    <row r="32" spans="1:5" ht="12.75">
      <c r="A32" s="35" t="s">
        <v>55</v>
      </c>
      <c r="E32" s="39" t="s">
        <v>5</v>
      </c>
    </row>
    <row r="33" spans="1:5" ht="25.5">
      <c r="A33" s="35" t="s">
        <v>56</v>
      </c>
      <c r="E33" s="40" t="s">
        <v>1295</v>
      </c>
    </row>
    <row r="34" spans="1:5" ht="267.75">
      <c r="A34" t="s">
        <v>58</v>
      </c>
      <c r="E34" s="39" t="s">
        <v>386</v>
      </c>
    </row>
    <row r="35" spans="1:16" ht="12.75">
      <c r="A35" t="s">
        <v>49</v>
      </c>
      <c s="34" t="s">
        <v>134</v>
      </c>
      <c s="34" t="s">
        <v>393</v>
      </c>
      <c s="35" t="s">
        <v>5</v>
      </c>
      <c s="6" t="s">
        <v>394</v>
      </c>
      <c s="36" t="s">
        <v>395</v>
      </c>
      <c s="37">
        <v>891.6</v>
      </c>
      <c s="36">
        <v>0</v>
      </c>
      <c s="36">
        <f>ROUND(G35*H35,6)</f>
      </c>
      <c r="L35" s="38">
        <v>0</v>
      </c>
      <c s="32">
        <f>ROUND(ROUND(L35,2)*ROUND(G35,3),2)</f>
      </c>
      <c s="36" t="s">
        <v>54</v>
      </c>
      <c>
        <f>(M35*21)/100</f>
      </c>
      <c t="s">
        <v>27</v>
      </c>
    </row>
    <row r="36" spans="1:5" ht="12.75">
      <c r="A36" s="35" t="s">
        <v>55</v>
      </c>
      <c r="E36" s="39" t="s">
        <v>5</v>
      </c>
    </row>
    <row r="37" spans="1:5" ht="12.75">
      <c r="A37" s="35" t="s">
        <v>56</v>
      </c>
      <c r="E37" s="40" t="s">
        <v>1296</v>
      </c>
    </row>
    <row r="38" spans="1:5" ht="25.5">
      <c r="A38" t="s">
        <v>58</v>
      </c>
      <c r="E38" s="39" t="s">
        <v>397</v>
      </c>
    </row>
    <row r="39" spans="1:16" ht="12.75">
      <c r="A39" t="s">
        <v>49</v>
      </c>
      <c s="34" t="s">
        <v>934</v>
      </c>
      <c s="34" t="s">
        <v>1103</v>
      </c>
      <c s="35" t="s">
        <v>5</v>
      </c>
      <c s="6" t="s">
        <v>1104</v>
      </c>
      <c s="36" t="s">
        <v>71</v>
      </c>
      <c s="37">
        <v>20.4</v>
      </c>
      <c s="36">
        <v>0</v>
      </c>
      <c s="36">
        <f>ROUND(G39*H39,6)</f>
      </c>
      <c r="L39" s="38">
        <v>0</v>
      </c>
      <c s="32">
        <f>ROUND(ROUND(L39,2)*ROUND(G39,3),2)</f>
      </c>
      <c s="36" t="s">
        <v>438</v>
      </c>
      <c>
        <f>(M39*21)/100</f>
      </c>
      <c t="s">
        <v>27</v>
      </c>
    </row>
    <row r="40" spans="1:5" ht="12.75">
      <c r="A40" s="35" t="s">
        <v>55</v>
      </c>
      <c r="E40" s="39" t="s">
        <v>5</v>
      </c>
    </row>
    <row r="41" spans="1:5" ht="12.75">
      <c r="A41" s="35" t="s">
        <v>56</v>
      </c>
      <c r="E41" s="40" t="s">
        <v>1297</v>
      </c>
    </row>
    <row r="42" spans="1:5" ht="318.75">
      <c r="A42" t="s">
        <v>58</v>
      </c>
      <c r="E42" s="39" t="s">
        <v>128</v>
      </c>
    </row>
    <row r="43" spans="1:16" ht="12.75">
      <c r="A43" t="s">
        <v>49</v>
      </c>
      <c s="34" t="s">
        <v>937</v>
      </c>
      <c s="34" t="s">
        <v>1298</v>
      </c>
      <c s="35" t="s">
        <v>5</v>
      </c>
      <c s="6" t="s">
        <v>1299</v>
      </c>
      <c s="36" t="s">
        <v>71</v>
      </c>
      <c s="37">
        <v>481</v>
      </c>
      <c s="36">
        <v>0</v>
      </c>
      <c s="36">
        <f>ROUND(G43*H43,6)</f>
      </c>
      <c r="L43" s="38">
        <v>0</v>
      </c>
      <c s="32">
        <f>ROUND(ROUND(L43,2)*ROUND(G43,3),2)</f>
      </c>
      <c s="36" t="s">
        <v>438</v>
      </c>
      <c>
        <f>(M43*21)/100</f>
      </c>
      <c t="s">
        <v>27</v>
      </c>
    </row>
    <row r="44" spans="1:5" ht="12.75">
      <c r="A44" s="35" t="s">
        <v>55</v>
      </c>
      <c r="E44" s="39" t="s">
        <v>5</v>
      </c>
    </row>
    <row r="45" spans="1:5" ht="12.75">
      <c r="A45" s="35" t="s">
        <v>56</v>
      </c>
      <c r="E45" s="40" t="s">
        <v>1300</v>
      </c>
    </row>
    <row r="46" spans="1:5" ht="318.75">
      <c r="A46" t="s">
        <v>58</v>
      </c>
      <c r="E46" s="39" t="s">
        <v>128</v>
      </c>
    </row>
    <row r="47" spans="1:16" ht="12.75">
      <c r="A47" t="s">
        <v>49</v>
      </c>
      <c s="34" t="s">
        <v>940</v>
      </c>
      <c s="34" t="s">
        <v>1301</v>
      </c>
      <c s="35" t="s">
        <v>5</v>
      </c>
      <c s="6" t="s">
        <v>389</v>
      </c>
      <c s="36" t="s">
        <v>71</v>
      </c>
      <c s="37">
        <v>20.4</v>
      </c>
      <c s="36">
        <v>0</v>
      </c>
      <c s="36">
        <f>ROUND(G47*H47,6)</f>
      </c>
      <c r="L47" s="38">
        <v>0</v>
      </c>
      <c s="32">
        <f>ROUND(ROUND(L47,2)*ROUND(G47,3),2)</f>
      </c>
      <c s="36" t="s">
        <v>438</v>
      </c>
      <c>
        <f>(M47*21)/100</f>
      </c>
      <c t="s">
        <v>27</v>
      </c>
    </row>
    <row r="48" spans="1:5" ht="12.75">
      <c r="A48" s="35" t="s">
        <v>55</v>
      </c>
      <c r="E48" s="39" t="s">
        <v>5</v>
      </c>
    </row>
    <row r="49" spans="1:5" ht="12.75">
      <c r="A49" s="35" t="s">
        <v>56</v>
      </c>
      <c r="E49" s="40" t="s">
        <v>1302</v>
      </c>
    </row>
    <row r="50" spans="1:5" ht="229.5">
      <c r="A50" t="s">
        <v>58</v>
      </c>
      <c r="E50" s="39" t="s">
        <v>391</v>
      </c>
    </row>
    <row r="51" spans="1:16" ht="12.75">
      <c r="A51" t="s">
        <v>49</v>
      </c>
      <c s="34" t="s">
        <v>947</v>
      </c>
      <c s="34" t="s">
        <v>1303</v>
      </c>
      <c s="35" t="s">
        <v>5</v>
      </c>
      <c s="6" t="s">
        <v>1304</v>
      </c>
      <c s="36" t="s">
        <v>71</v>
      </c>
      <c s="37">
        <v>192.5</v>
      </c>
      <c s="36">
        <v>0</v>
      </c>
      <c s="36">
        <f>ROUND(G51*H51,6)</f>
      </c>
      <c r="L51" s="38">
        <v>0</v>
      </c>
      <c s="32">
        <f>ROUND(ROUND(L51,2)*ROUND(G51,3),2)</f>
      </c>
      <c s="36" t="s">
        <v>438</v>
      </c>
      <c>
        <f>(M51*21)/100</f>
      </c>
      <c t="s">
        <v>27</v>
      </c>
    </row>
    <row r="52" spans="1:5" ht="12.75">
      <c r="A52" s="35" t="s">
        <v>55</v>
      </c>
      <c r="E52" s="39" t="s">
        <v>5</v>
      </c>
    </row>
    <row r="53" spans="1:5" ht="12.75">
      <c r="A53" s="35" t="s">
        <v>56</v>
      </c>
      <c r="E53" s="40" t="s">
        <v>1305</v>
      </c>
    </row>
    <row r="54" spans="1:5" ht="267.75">
      <c r="A54" t="s">
        <v>58</v>
      </c>
      <c r="E54" s="39" t="s">
        <v>386</v>
      </c>
    </row>
    <row r="55" spans="1:16" ht="12.75">
      <c r="A55" t="s">
        <v>49</v>
      </c>
      <c s="34" t="s">
        <v>962</v>
      </c>
      <c s="34" t="s">
        <v>1306</v>
      </c>
      <c s="35" t="s">
        <v>5</v>
      </c>
      <c s="6" t="s">
        <v>703</v>
      </c>
      <c s="36" t="s">
        <v>71</v>
      </c>
      <c s="37">
        <v>111.1</v>
      </c>
      <c s="36">
        <v>0</v>
      </c>
      <c s="36">
        <f>ROUND(G55*H55,6)</f>
      </c>
      <c r="L55" s="38">
        <v>0</v>
      </c>
      <c s="32">
        <f>ROUND(ROUND(L55,2)*ROUND(G55,3),2)</f>
      </c>
      <c s="36" t="s">
        <v>438</v>
      </c>
      <c>
        <f>(M55*21)/100</f>
      </c>
      <c t="s">
        <v>27</v>
      </c>
    </row>
    <row r="56" spans="1:5" ht="12.75">
      <c r="A56" s="35" t="s">
        <v>55</v>
      </c>
      <c r="E56" s="39" t="s">
        <v>5</v>
      </c>
    </row>
    <row r="57" spans="1:5" ht="25.5">
      <c r="A57" s="35" t="s">
        <v>56</v>
      </c>
      <c r="E57" s="40" t="s">
        <v>1307</v>
      </c>
    </row>
    <row r="58" spans="1:5" ht="280.5">
      <c r="A58" t="s">
        <v>58</v>
      </c>
      <c r="E58" s="39" t="s">
        <v>705</v>
      </c>
    </row>
    <row r="59" spans="1:16" ht="12.75">
      <c r="A59" t="s">
        <v>49</v>
      </c>
      <c s="34" t="s">
        <v>723</v>
      </c>
      <c s="34" t="s">
        <v>1308</v>
      </c>
      <c s="35" t="s">
        <v>5</v>
      </c>
      <c s="6" t="s">
        <v>1309</v>
      </c>
      <c s="36" t="s">
        <v>71</v>
      </c>
      <c s="37">
        <v>8.03</v>
      </c>
      <c s="36">
        <v>0</v>
      </c>
      <c s="36">
        <f>ROUND(G59*H59,6)</f>
      </c>
      <c r="L59" s="38">
        <v>0</v>
      </c>
      <c s="32">
        <f>ROUND(ROUND(L59,2)*ROUND(G59,3),2)</f>
      </c>
      <c s="36" t="s">
        <v>438</v>
      </c>
      <c>
        <f>(M59*21)/100</f>
      </c>
      <c t="s">
        <v>27</v>
      </c>
    </row>
    <row r="60" spans="1:5" ht="12.75">
      <c r="A60" s="35" t="s">
        <v>55</v>
      </c>
      <c r="E60" s="39" t="s">
        <v>5</v>
      </c>
    </row>
    <row r="61" spans="1:5" ht="12.75">
      <c r="A61" s="35" t="s">
        <v>56</v>
      </c>
      <c r="E61" s="40" t="s">
        <v>1310</v>
      </c>
    </row>
    <row r="62" spans="1:5" ht="229.5">
      <c r="A62" t="s">
        <v>58</v>
      </c>
      <c r="E62" s="39" t="s">
        <v>1311</v>
      </c>
    </row>
    <row r="63" spans="1:13" ht="12.75">
      <c r="A63" t="s">
        <v>46</v>
      </c>
      <c r="C63" s="31" t="s">
        <v>375</v>
      </c>
      <c r="E63" s="33" t="s">
        <v>404</v>
      </c>
      <c r="J63" s="32">
        <f>0</f>
      </c>
      <c s="32">
        <f>0</f>
      </c>
      <c s="32">
        <f>0+L64+L68+L72+L76+L80+L84</f>
      </c>
      <c s="32">
        <f>0+M64+M68+M72+M76+M80+M84</f>
      </c>
    </row>
    <row r="64" spans="1:16" ht="12.75">
      <c r="A64" t="s">
        <v>49</v>
      </c>
      <c s="34" t="s">
        <v>100</v>
      </c>
      <c s="34" t="s">
        <v>917</v>
      </c>
      <c s="35" t="s">
        <v>5</v>
      </c>
      <c s="6" t="s">
        <v>918</v>
      </c>
      <c s="36" t="s">
        <v>71</v>
      </c>
      <c s="37">
        <v>0.06</v>
      </c>
      <c s="36">
        <v>0</v>
      </c>
      <c s="36">
        <f>ROUND(G64*H64,6)</f>
      </c>
      <c r="L64" s="38">
        <v>0</v>
      </c>
      <c s="32">
        <f>ROUND(ROUND(L64,2)*ROUND(G64,3),2)</f>
      </c>
      <c s="36" t="s">
        <v>54</v>
      </c>
      <c>
        <f>(M64*21)/100</f>
      </c>
      <c t="s">
        <v>27</v>
      </c>
    </row>
    <row r="65" spans="1:5" ht="12.75">
      <c r="A65" s="35" t="s">
        <v>55</v>
      </c>
      <c r="E65" s="39" t="s">
        <v>5</v>
      </c>
    </row>
    <row r="66" spans="1:5" ht="25.5">
      <c r="A66" s="35" t="s">
        <v>56</v>
      </c>
      <c r="E66" s="40" t="s">
        <v>1312</v>
      </c>
    </row>
    <row r="67" spans="1:5" ht="318.75">
      <c r="A67" t="s">
        <v>58</v>
      </c>
      <c r="E67" s="39" t="s">
        <v>920</v>
      </c>
    </row>
    <row r="68" spans="1:16" ht="12.75">
      <c r="A68" t="s">
        <v>49</v>
      </c>
      <c s="34" t="s">
        <v>139</v>
      </c>
      <c s="34" t="s">
        <v>921</v>
      </c>
      <c s="35" t="s">
        <v>5</v>
      </c>
      <c s="6" t="s">
        <v>922</v>
      </c>
      <c s="36" t="s">
        <v>395</v>
      </c>
      <c s="37">
        <v>0.4</v>
      </c>
      <c s="36">
        <v>0</v>
      </c>
      <c s="36">
        <f>ROUND(G68*H68,6)</f>
      </c>
      <c r="L68" s="38">
        <v>0</v>
      </c>
      <c s="32">
        <f>ROUND(ROUND(L68,2)*ROUND(G68,3),2)</f>
      </c>
      <c s="36" t="s">
        <v>54</v>
      </c>
      <c>
        <f>(M68*21)/100</f>
      </c>
      <c t="s">
        <v>27</v>
      </c>
    </row>
    <row r="69" spans="1:5" ht="12.75">
      <c r="A69" s="35" t="s">
        <v>55</v>
      </c>
      <c r="E69" s="39" t="s">
        <v>5</v>
      </c>
    </row>
    <row r="70" spans="1:5" ht="12.75">
      <c r="A70" s="35" t="s">
        <v>56</v>
      </c>
      <c r="E70" s="40" t="s">
        <v>1313</v>
      </c>
    </row>
    <row r="71" spans="1:5" ht="38.25">
      <c r="A71" t="s">
        <v>58</v>
      </c>
      <c r="E71" s="39" t="s">
        <v>924</v>
      </c>
    </row>
    <row r="72" spans="1:16" ht="12.75">
      <c r="A72" t="s">
        <v>49</v>
      </c>
      <c s="34" t="s">
        <v>357</v>
      </c>
      <c s="34" t="s">
        <v>1220</v>
      </c>
      <c s="35" t="s">
        <v>5</v>
      </c>
      <c s="6" t="s">
        <v>1221</v>
      </c>
      <c s="36" t="s">
        <v>395</v>
      </c>
      <c s="37">
        <v>0.4</v>
      </c>
      <c s="36">
        <v>0</v>
      </c>
      <c s="36">
        <f>ROUND(G72*H72,6)</f>
      </c>
      <c r="L72" s="38">
        <v>0</v>
      </c>
      <c s="32">
        <f>ROUND(ROUND(L72,2)*ROUND(G72,3),2)</f>
      </c>
      <c s="36" t="s">
        <v>54</v>
      </c>
      <c>
        <f>(M72*21)/100</f>
      </c>
      <c t="s">
        <v>27</v>
      </c>
    </row>
    <row r="73" spans="1:5" ht="12.75">
      <c r="A73" s="35" t="s">
        <v>55</v>
      </c>
      <c r="E73" s="39" t="s">
        <v>5</v>
      </c>
    </row>
    <row r="74" spans="1:5" ht="12.75">
      <c r="A74" s="35" t="s">
        <v>56</v>
      </c>
      <c r="E74" s="40" t="s">
        <v>1313</v>
      </c>
    </row>
    <row r="75" spans="1:5" ht="25.5">
      <c r="A75" t="s">
        <v>58</v>
      </c>
      <c r="E75" s="39" t="s">
        <v>1223</v>
      </c>
    </row>
    <row r="76" spans="1:16" ht="12.75">
      <c r="A76" t="s">
        <v>49</v>
      </c>
      <c s="34" t="s">
        <v>302</v>
      </c>
      <c s="34" t="s">
        <v>406</v>
      </c>
      <c s="35" t="s">
        <v>5</v>
      </c>
      <c s="6" t="s">
        <v>407</v>
      </c>
      <c s="36" t="s">
        <v>395</v>
      </c>
      <c s="37">
        <v>622</v>
      </c>
      <c s="36">
        <v>0</v>
      </c>
      <c s="36">
        <f>ROUND(G76*H76,6)</f>
      </c>
      <c r="L76" s="38">
        <v>0</v>
      </c>
      <c s="32">
        <f>ROUND(ROUND(L76,2)*ROUND(G76,3),2)</f>
      </c>
      <c s="36" t="s">
        <v>54</v>
      </c>
      <c>
        <f>(M76*21)/100</f>
      </c>
      <c t="s">
        <v>27</v>
      </c>
    </row>
    <row r="77" spans="1:5" ht="12.75">
      <c r="A77" s="35" t="s">
        <v>55</v>
      </c>
      <c r="E77" s="39" t="s">
        <v>5</v>
      </c>
    </row>
    <row r="78" spans="1:5" ht="12.75">
      <c r="A78" s="35" t="s">
        <v>56</v>
      </c>
      <c r="E78" s="40" t="s">
        <v>1314</v>
      </c>
    </row>
    <row r="79" spans="1:5" ht="25.5">
      <c r="A79" t="s">
        <v>58</v>
      </c>
      <c r="E79" s="39" t="s">
        <v>409</v>
      </c>
    </row>
    <row r="80" spans="1:16" ht="12.75">
      <c r="A80" t="s">
        <v>49</v>
      </c>
      <c s="34" t="s">
        <v>629</v>
      </c>
      <c s="34" t="s">
        <v>411</v>
      </c>
      <c s="35" t="s">
        <v>5</v>
      </c>
      <c s="6" t="s">
        <v>412</v>
      </c>
      <c s="36" t="s">
        <v>395</v>
      </c>
      <c s="37">
        <v>0.4</v>
      </c>
      <c s="36">
        <v>0</v>
      </c>
      <c s="36">
        <f>ROUND(G80*H80,6)</f>
      </c>
      <c r="L80" s="38">
        <v>0</v>
      </c>
      <c s="32">
        <f>ROUND(ROUND(L80,2)*ROUND(G80,3),2)</f>
      </c>
      <c s="36" t="s">
        <v>54</v>
      </c>
      <c>
        <f>(M80*21)/100</f>
      </c>
      <c t="s">
        <v>27</v>
      </c>
    </row>
    <row r="81" spans="1:5" ht="12.75">
      <c r="A81" s="35" t="s">
        <v>55</v>
      </c>
      <c r="E81" s="39" t="s">
        <v>5</v>
      </c>
    </row>
    <row r="82" spans="1:5" ht="12.75">
      <c r="A82" s="35" t="s">
        <v>56</v>
      </c>
      <c r="E82" s="40" t="s">
        <v>1313</v>
      </c>
    </row>
    <row r="83" spans="1:5" ht="25.5">
      <c r="A83" t="s">
        <v>58</v>
      </c>
      <c r="E83" s="39" t="s">
        <v>413</v>
      </c>
    </row>
    <row r="84" spans="1:16" ht="12.75">
      <c r="A84" t="s">
        <v>49</v>
      </c>
      <c s="34" t="s">
        <v>361</v>
      </c>
      <c s="34" t="s">
        <v>415</v>
      </c>
      <c s="35" t="s">
        <v>5</v>
      </c>
      <c s="6" t="s">
        <v>416</v>
      </c>
      <c s="36" t="s">
        <v>395</v>
      </c>
      <c s="37">
        <v>0.4</v>
      </c>
      <c s="36">
        <v>0</v>
      </c>
      <c s="36">
        <f>ROUND(G84*H84,6)</f>
      </c>
      <c r="L84" s="38">
        <v>0</v>
      </c>
      <c s="32">
        <f>ROUND(ROUND(L84,2)*ROUND(G84,3),2)</f>
      </c>
      <c s="36" t="s">
        <v>54</v>
      </c>
      <c>
        <f>(M84*21)/100</f>
      </c>
      <c t="s">
        <v>27</v>
      </c>
    </row>
    <row r="85" spans="1:5" ht="12.75">
      <c r="A85" s="35" t="s">
        <v>55</v>
      </c>
      <c r="E85" s="39" t="s">
        <v>5</v>
      </c>
    </row>
    <row r="86" spans="1:5" ht="12.75">
      <c r="A86" s="35" t="s">
        <v>56</v>
      </c>
      <c r="E86" s="40" t="s">
        <v>1313</v>
      </c>
    </row>
    <row r="87" spans="1:5" ht="38.25">
      <c r="A87" t="s">
        <v>58</v>
      </c>
      <c r="E87" s="39" t="s">
        <v>418</v>
      </c>
    </row>
    <row r="88" spans="1:13" ht="12.75">
      <c r="A88" t="s">
        <v>46</v>
      </c>
      <c r="C88" s="31" t="s">
        <v>419</v>
      </c>
      <c r="E88" s="33" t="s">
        <v>872</v>
      </c>
      <c r="J88" s="32">
        <f>0</f>
      </c>
      <c s="32">
        <f>0</f>
      </c>
      <c s="32">
        <f>0+L89+L93+L97+L101</f>
      </c>
      <c s="32">
        <f>0+M89+M93+M97+M101</f>
      </c>
    </row>
    <row r="89" spans="1:16" ht="12.75">
      <c r="A89" t="s">
        <v>49</v>
      </c>
      <c s="34" t="s">
        <v>972</v>
      </c>
      <c s="34" t="s">
        <v>930</v>
      </c>
      <c s="35" t="s">
        <v>5</v>
      </c>
      <c s="6" t="s">
        <v>931</v>
      </c>
      <c s="36" t="s">
        <v>71</v>
      </c>
      <c s="37">
        <v>99.64</v>
      </c>
      <c s="36">
        <v>0</v>
      </c>
      <c s="36">
        <f>ROUND(G89*H89,6)</f>
      </c>
      <c r="L89" s="38">
        <v>0</v>
      </c>
      <c s="32">
        <f>ROUND(ROUND(L89,2)*ROUND(G89,3),2)</f>
      </c>
      <c s="36" t="s">
        <v>438</v>
      </c>
      <c>
        <f>(M89*21)/100</f>
      </c>
      <c t="s">
        <v>27</v>
      </c>
    </row>
    <row r="90" spans="1:5" ht="12.75">
      <c r="A90" s="35" t="s">
        <v>55</v>
      </c>
      <c r="E90" s="39" t="s">
        <v>5</v>
      </c>
    </row>
    <row r="91" spans="1:5" ht="51">
      <c r="A91" s="35" t="s">
        <v>56</v>
      </c>
      <c r="E91" s="40" t="s">
        <v>1315</v>
      </c>
    </row>
    <row r="92" spans="1:5" ht="25.5">
      <c r="A92" t="s">
        <v>58</v>
      </c>
      <c r="E92" s="39" t="s">
        <v>933</v>
      </c>
    </row>
    <row r="93" spans="1:16" ht="12.75">
      <c r="A93" t="s">
        <v>49</v>
      </c>
      <c s="34" t="s">
        <v>976</v>
      </c>
      <c s="34" t="s">
        <v>935</v>
      </c>
      <c s="35" t="s">
        <v>5</v>
      </c>
      <c s="6" t="s">
        <v>432</v>
      </c>
      <c s="36" t="s">
        <v>395</v>
      </c>
      <c s="37">
        <v>627.44</v>
      </c>
      <c s="36">
        <v>0</v>
      </c>
      <c s="36">
        <f>ROUND(G93*H93,6)</f>
      </c>
      <c r="L93" s="38">
        <v>0</v>
      </c>
      <c s="32">
        <f>ROUND(ROUND(L93,2)*ROUND(G93,3),2)</f>
      </c>
      <c s="36" t="s">
        <v>438</v>
      </c>
      <c>
        <f>(M93*21)/100</f>
      </c>
      <c t="s">
        <v>27</v>
      </c>
    </row>
    <row r="94" spans="1:5" ht="12.75">
      <c r="A94" s="35" t="s">
        <v>55</v>
      </c>
      <c r="E94" s="39" t="s">
        <v>5</v>
      </c>
    </row>
    <row r="95" spans="1:5" ht="38.25">
      <c r="A95" s="35" t="s">
        <v>56</v>
      </c>
      <c r="E95" s="40" t="s">
        <v>1316</v>
      </c>
    </row>
    <row r="96" spans="1:5" ht="25.5">
      <c r="A96" t="s">
        <v>58</v>
      </c>
      <c r="E96" s="39" t="s">
        <v>434</v>
      </c>
    </row>
    <row r="97" spans="1:16" ht="12.75">
      <c r="A97" t="s">
        <v>49</v>
      </c>
      <c s="34" t="s">
        <v>998</v>
      </c>
      <c s="34" t="s">
        <v>938</v>
      </c>
      <c s="35" t="s">
        <v>5</v>
      </c>
      <c s="6" t="s">
        <v>182</v>
      </c>
      <c s="36" t="s">
        <v>71</v>
      </c>
      <c s="37">
        <v>2.243</v>
      </c>
      <c s="36">
        <v>0</v>
      </c>
      <c s="36">
        <f>ROUND(G97*H97,6)</f>
      </c>
      <c r="L97" s="38">
        <v>0</v>
      </c>
      <c s="32">
        <f>ROUND(ROUND(L97,2)*ROUND(G97,3),2)</f>
      </c>
      <c s="36" t="s">
        <v>438</v>
      </c>
      <c>
        <f>(M97*21)/100</f>
      </c>
      <c t="s">
        <v>27</v>
      </c>
    </row>
    <row r="98" spans="1:5" ht="12.75">
      <c r="A98" s="35" t="s">
        <v>55</v>
      </c>
      <c r="E98" s="39" t="s">
        <v>5</v>
      </c>
    </row>
    <row r="99" spans="1:5" ht="25.5">
      <c r="A99" s="35" t="s">
        <v>56</v>
      </c>
      <c r="E99" s="40" t="s">
        <v>1317</v>
      </c>
    </row>
    <row r="100" spans="1:5" ht="369.75">
      <c r="A100" t="s">
        <v>58</v>
      </c>
      <c r="E100" s="39" t="s">
        <v>929</v>
      </c>
    </row>
    <row r="101" spans="1:16" ht="12.75">
      <c r="A101" t="s">
        <v>49</v>
      </c>
      <c s="34" t="s">
        <v>1025</v>
      </c>
      <c s="34" t="s">
        <v>941</v>
      </c>
      <c s="35" t="s">
        <v>5</v>
      </c>
      <c s="6" t="s">
        <v>942</v>
      </c>
      <c s="36" t="s">
        <v>71</v>
      </c>
      <c s="37">
        <v>337.12</v>
      </c>
      <c s="36">
        <v>0</v>
      </c>
      <c s="36">
        <f>ROUND(G101*H101,6)</f>
      </c>
      <c r="L101" s="38">
        <v>0</v>
      </c>
      <c s="32">
        <f>ROUND(ROUND(L101,2)*ROUND(G101,3),2)</f>
      </c>
      <c s="36" t="s">
        <v>438</v>
      </c>
      <c>
        <f>(M101*21)/100</f>
      </c>
      <c t="s">
        <v>27</v>
      </c>
    </row>
    <row r="102" spans="1:5" ht="12.75">
      <c r="A102" s="35" t="s">
        <v>55</v>
      </c>
      <c r="E102" s="39" t="s">
        <v>5</v>
      </c>
    </row>
    <row r="103" spans="1:5" ht="38.25">
      <c r="A103" s="35" t="s">
        <v>56</v>
      </c>
      <c r="E103" s="40" t="s">
        <v>1318</v>
      </c>
    </row>
    <row r="104" spans="1:5" ht="369.75">
      <c r="A104" t="s">
        <v>58</v>
      </c>
      <c r="E104" s="39" t="s">
        <v>929</v>
      </c>
    </row>
    <row r="105" spans="1:13" ht="12.75">
      <c r="A105" t="s">
        <v>46</v>
      </c>
      <c r="C105" s="31" t="s">
        <v>807</v>
      </c>
      <c r="E105" s="33" t="s">
        <v>808</v>
      </c>
      <c r="J105" s="32">
        <f>0</f>
      </c>
      <c s="32">
        <f>0</f>
      </c>
      <c s="32">
        <f>0+L106</f>
      </c>
      <c s="32">
        <f>0+M106</f>
      </c>
    </row>
    <row r="106" spans="1:16" ht="12.75">
      <c r="A106" t="s">
        <v>49</v>
      </c>
      <c s="34" t="s">
        <v>1265</v>
      </c>
      <c s="34" t="s">
        <v>1319</v>
      </c>
      <c s="35" t="s">
        <v>5</v>
      </c>
      <c s="6" t="s">
        <v>1320</v>
      </c>
      <c s="36" t="s">
        <v>71</v>
      </c>
      <c s="37">
        <v>16.45</v>
      </c>
      <c s="36">
        <v>0</v>
      </c>
      <c s="36">
        <f>ROUND(G106*H106,6)</f>
      </c>
      <c r="L106" s="38">
        <v>0</v>
      </c>
      <c s="32">
        <f>ROUND(ROUND(L106,2)*ROUND(G106,3),2)</f>
      </c>
      <c s="36" t="s">
        <v>438</v>
      </c>
      <c>
        <f>(M106*21)/100</f>
      </c>
      <c t="s">
        <v>27</v>
      </c>
    </row>
    <row r="107" spans="1:5" ht="12.75">
      <c r="A107" s="35" t="s">
        <v>55</v>
      </c>
      <c r="E107" s="39" t="s">
        <v>5</v>
      </c>
    </row>
    <row r="108" spans="1:5" ht="38.25">
      <c r="A108" s="35" t="s">
        <v>56</v>
      </c>
      <c r="E108" s="40" t="s">
        <v>1321</v>
      </c>
    </row>
    <row r="109" spans="1:5" ht="229.5">
      <c r="A109" t="s">
        <v>58</v>
      </c>
      <c r="E109" s="39" t="s">
        <v>1322</v>
      </c>
    </row>
    <row r="110" spans="1:13" ht="12.75">
      <c r="A110" t="s">
        <v>46</v>
      </c>
      <c r="C110" s="31" t="s">
        <v>410</v>
      </c>
      <c r="E110" s="33" t="s">
        <v>467</v>
      </c>
      <c r="J110" s="32">
        <f>0</f>
      </c>
      <c s="32">
        <f>0</f>
      </c>
      <c s="32">
        <f>0+L111+L115+L119+L123</f>
      </c>
      <c s="32">
        <f>0+M111+M115+M119+M123</f>
      </c>
    </row>
    <row r="111" spans="1:16" ht="12.75">
      <c r="A111" t="s">
        <v>49</v>
      </c>
      <c s="34" t="s">
        <v>1323</v>
      </c>
      <c s="34" t="s">
        <v>1231</v>
      </c>
      <c s="35" t="s">
        <v>5</v>
      </c>
      <c s="6" t="s">
        <v>1232</v>
      </c>
      <c s="36" t="s">
        <v>71</v>
      </c>
      <c s="37">
        <v>8.7</v>
      </c>
      <c s="36">
        <v>0</v>
      </c>
      <c s="36">
        <f>ROUND(G111*H111,6)</f>
      </c>
      <c r="L111" s="38">
        <v>0</v>
      </c>
      <c s="32">
        <f>ROUND(ROUND(L111,2)*ROUND(G111,3),2)</f>
      </c>
      <c s="36" t="s">
        <v>438</v>
      </c>
      <c>
        <f>(M111*21)/100</f>
      </c>
      <c t="s">
        <v>27</v>
      </c>
    </row>
    <row r="112" spans="1:5" ht="12.75">
      <c r="A112" s="35" t="s">
        <v>55</v>
      </c>
      <c r="E112" s="39" t="s">
        <v>5</v>
      </c>
    </row>
    <row r="113" spans="1:5" ht="12.75">
      <c r="A113" s="35" t="s">
        <v>56</v>
      </c>
      <c r="E113" s="40" t="s">
        <v>1324</v>
      </c>
    </row>
    <row r="114" spans="1:5" ht="369.75">
      <c r="A114" t="s">
        <v>58</v>
      </c>
      <c r="E114" s="39" t="s">
        <v>471</v>
      </c>
    </row>
    <row r="115" spans="1:16" ht="12.75">
      <c r="A115" t="s">
        <v>49</v>
      </c>
      <c s="34" t="s">
        <v>1325</v>
      </c>
      <c s="34" t="s">
        <v>734</v>
      </c>
      <c s="35" t="s">
        <v>5</v>
      </c>
      <c s="6" t="s">
        <v>477</v>
      </c>
      <c s="36" t="s">
        <v>71</v>
      </c>
      <c s="37">
        <v>78.2</v>
      </c>
      <c s="36">
        <v>0</v>
      </c>
      <c s="36">
        <f>ROUND(G115*H115,6)</f>
      </c>
      <c r="L115" s="38">
        <v>0</v>
      </c>
      <c s="32">
        <f>ROUND(ROUND(L115,2)*ROUND(G115,3),2)</f>
      </c>
      <c s="36" t="s">
        <v>438</v>
      </c>
      <c>
        <f>(M115*21)/100</f>
      </c>
      <c t="s">
        <v>27</v>
      </c>
    </row>
    <row r="116" spans="1:5" ht="12.75">
      <c r="A116" s="35" t="s">
        <v>55</v>
      </c>
      <c r="E116" s="39" t="s">
        <v>5</v>
      </c>
    </row>
    <row r="117" spans="1:5" ht="51">
      <c r="A117" s="35" t="s">
        <v>56</v>
      </c>
      <c r="E117" s="40" t="s">
        <v>1326</v>
      </c>
    </row>
    <row r="118" spans="1:5" ht="409.5">
      <c r="A118" t="s">
        <v>58</v>
      </c>
      <c r="E118" s="39" t="s">
        <v>949</v>
      </c>
    </row>
    <row r="119" spans="1:16" ht="12.75">
      <c r="A119" t="s">
        <v>49</v>
      </c>
      <c s="34" t="s">
        <v>1327</v>
      </c>
      <c s="34" t="s">
        <v>1328</v>
      </c>
      <c s="35" t="s">
        <v>5</v>
      </c>
      <c s="6" t="s">
        <v>1329</v>
      </c>
      <c s="36" t="s">
        <v>71</v>
      </c>
      <c s="37">
        <v>17</v>
      </c>
      <c s="36">
        <v>0</v>
      </c>
      <c s="36">
        <f>ROUND(G119*H119,6)</f>
      </c>
      <c r="L119" s="38">
        <v>0</v>
      </c>
      <c s="32">
        <f>ROUND(ROUND(L119,2)*ROUND(G119,3),2)</f>
      </c>
      <c s="36" t="s">
        <v>438</v>
      </c>
      <c>
        <f>(M119*21)/100</f>
      </c>
      <c t="s">
        <v>27</v>
      </c>
    </row>
    <row r="120" spans="1:5" ht="12.75">
      <c r="A120" s="35" t="s">
        <v>55</v>
      </c>
      <c r="E120" s="39" t="s">
        <v>5</v>
      </c>
    </row>
    <row r="121" spans="1:5" ht="12.75">
      <c r="A121" s="35" t="s">
        <v>56</v>
      </c>
      <c r="E121" s="40" t="s">
        <v>1330</v>
      </c>
    </row>
    <row r="122" spans="1:5" ht="38.25">
      <c r="A122" t="s">
        <v>58</v>
      </c>
      <c r="E122" s="39" t="s">
        <v>1331</v>
      </c>
    </row>
    <row r="123" spans="1:16" ht="12.75">
      <c r="A123" t="s">
        <v>49</v>
      </c>
      <c s="34" t="s">
        <v>1332</v>
      </c>
      <c s="34" t="s">
        <v>1333</v>
      </c>
      <c s="35" t="s">
        <v>5</v>
      </c>
      <c s="6" t="s">
        <v>1334</v>
      </c>
      <c s="36" t="s">
        <v>71</v>
      </c>
      <c s="37">
        <v>13.2</v>
      </c>
      <c s="36">
        <v>0</v>
      </c>
      <c s="36">
        <f>ROUND(G123*H123,6)</f>
      </c>
      <c r="L123" s="38">
        <v>0</v>
      </c>
      <c s="32">
        <f>ROUND(ROUND(L123,2)*ROUND(G123,3),2)</f>
      </c>
      <c s="36" t="s">
        <v>438</v>
      </c>
      <c>
        <f>(M123*21)/100</f>
      </c>
      <c t="s">
        <v>27</v>
      </c>
    </row>
    <row r="124" spans="1:5" ht="12.75">
      <c r="A124" s="35" t="s">
        <v>55</v>
      </c>
      <c r="E124" s="39" t="s">
        <v>5</v>
      </c>
    </row>
    <row r="125" spans="1:5" ht="12.75">
      <c r="A125" s="35" t="s">
        <v>56</v>
      </c>
      <c r="E125" s="40" t="s">
        <v>1335</v>
      </c>
    </row>
    <row r="126" spans="1:5" ht="38.25">
      <c r="A126" t="s">
        <v>58</v>
      </c>
      <c r="E126" s="39" t="s">
        <v>1336</v>
      </c>
    </row>
    <row r="127" spans="1:13" ht="12.75">
      <c r="A127" t="s">
        <v>46</v>
      </c>
      <c r="C127" s="31" t="s">
        <v>246</v>
      </c>
      <c r="E127" s="33" t="s">
        <v>501</v>
      </c>
      <c r="J127" s="32">
        <f>0</f>
      </c>
      <c s="32">
        <f>0</f>
      </c>
      <c s="32">
        <f>0+L128+L132+L136+L140+L144</f>
      </c>
      <c s="32">
        <f>0+M128+M132+M136+M140+M144</f>
      </c>
    </row>
    <row r="128" spans="1:16" ht="12.75">
      <c r="A128" t="s">
        <v>49</v>
      </c>
      <c s="34" t="s">
        <v>419</v>
      </c>
      <c s="34" t="s">
        <v>950</v>
      </c>
      <c s="35" t="s">
        <v>5</v>
      </c>
      <c s="6" t="s">
        <v>951</v>
      </c>
      <c s="36" t="s">
        <v>395</v>
      </c>
      <c s="37">
        <v>1136</v>
      </c>
      <c s="36">
        <v>0</v>
      </c>
      <c s="36">
        <f>ROUND(G128*H128,6)</f>
      </c>
      <c r="L128" s="38">
        <v>0</v>
      </c>
      <c s="32">
        <f>ROUND(ROUND(L128,2)*ROUND(G128,3),2)</f>
      </c>
      <c s="36" t="s">
        <v>54</v>
      </c>
      <c>
        <f>(M128*21)/100</f>
      </c>
      <c t="s">
        <v>27</v>
      </c>
    </row>
    <row r="129" spans="1:5" ht="12.75">
      <c r="A129" s="35" t="s">
        <v>55</v>
      </c>
      <c r="E129" s="39" t="s">
        <v>5</v>
      </c>
    </row>
    <row r="130" spans="1:5" ht="12.75">
      <c r="A130" s="35" t="s">
        <v>56</v>
      </c>
      <c r="E130" s="40" t="s">
        <v>1337</v>
      </c>
    </row>
    <row r="131" spans="1:5" ht="51">
      <c r="A131" t="s">
        <v>58</v>
      </c>
      <c r="E131" s="39" t="s">
        <v>953</v>
      </c>
    </row>
    <row r="132" spans="1:16" ht="25.5">
      <c r="A132" t="s">
        <v>49</v>
      </c>
      <c s="34" t="s">
        <v>725</v>
      </c>
      <c s="34" t="s">
        <v>954</v>
      </c>
      <c s="35" t="s">
        <v>5</v>
      </c>
      <c s="6" t="s">
        <v>955</v>
      </c>
      <c s="36" t="s">
        <v>395</v>
      </c>
      <c s="37">
        <v>1375.8</v>
      </c>
      <c s="36">
        <v>0</v>
      </c>
      <c s="36">
        <f>ROUND(G132*H132,6)</f>
      </c>
      <c r="L132" s="38">
        <v>0</v>
      </c>
      <c s="32">
        <f>ROUND(ROUND(L132,2)*ROUND(G132,3),2)</f>
      </c>
      <c s="36" t="s">
        <v>54</v>
      </c>
      <c>
        <f>(M132*21)/100</f>
      </c>
      <c t="s">
        <v>27</v>
      </c>
    </row>
    <row r="133" spans="1:5" ht="12.75">
      <c r="A133" s="35" t="s">
        <v>55</v>
      </c>
      <c r="E133" s="39" t="s">
        <v>5</v>
      </c>
    </row>
    <row r="134" spans="1:5" ht="12.75">
      <c r="A134" s="35" t="s">
        <v>56</v>
      </c>
      <c r="E134" s="40" t="s">
        <v>1338</v>
      </c>
    </row>
    <row r="135" spans="1:5" ht="153">
      <c r="A135" t="s">
        <v>58</v>
      </c>
      <c r="E135" s="39" t="s">
        <v>957</v>
      </c>
    </row>
    <row r="136" spans="1:16" ht="25.5">
      <c r="A136" t="s">
        <v>49</v>
      </c>
      <c s="34" t="s">
        <v>945</v>
      </c>
      <c s="34" t="s">
        <v>959</v>
      </c>
      <c s="35" t="s">
        <v>5</v>
      </c>
      <c s="6" t="s">
        <v>960</v>
      </c>
      <c s="36" t="s">
        <v>395</v>
      </c>
      <c s="37">
        <v>0.008</v>
      </c>
      <c s="36">
        <v>0</v>
      </c>
      <c s="36">
        <f>ROUND(G136*H136,6)</f>
      </c>
      <c r="L136" s="38">
        <v>0</v>
      </c>
      <c s="32">
        <f>ROUND(ROUND(L136,2)*ROUND(G136,3),2)</f>
      </c>
      <c s="36" t="s">
        <v>54</v>
      </c>
      <c>
        <f>(M136*21)/100</f>
      </c>
      <c t="s">
        <v>27</v>
      </c>
    </row>
    <row r="137" spans="1:5" ht="12.75">
      <c r="A137" s="35" t="s">
        <v>55</v>
      </c>
      <c r="E137" s="39" t="s">
        <v>5</v>
      </c>
    </row>
    <row r="138" spans="1:5" ht="12.75">
      <c r="A138" s="35" t="s">
        <v>56</v>
      </c>
      <c r="E138" s="40" t="s">
        <v>1339</v>
      </c>
    </row>
    <row r="139" spans="1:5" ht="153">
      <c r="A139" t="s">
        <v>58</v>
      </c>
      <c r="E139" s="39" t="s">
        <v>957</v>
      </c>
    </row>
    <row r="140" spans="1:16" ht="25.5">
      <c r="A140" t="s">
        <v>49</v>
      </c>
      <c s="34" t="s">
        <v>1340</v>
      </c>
      <c s="34" t="s">
        <v>963</v>
      </c>
      <c s="35" t="s">
        <v>5</v>
      </c>
      <c s="6" t="s">
        <v>964</v>
      </c>
      <c s="36" t="s">
        <v>395</v>
      </c>
      <c s="37">
        <v>5.5</v>
      </c>
      <c s="36">
        <v>0</v>
      </c>
      <c s="36">
        <f>ROUND(G140*H140,6)</f>
      </c>
      <c r="L140" s="38">
        <v>0</v>
      </c>
      <c s="32">
        <f>ROUND(ROUND(L140,2)*ROUND(G140,3),2)</f>
      </c>
      <c s="36" t="s">
        <v>438</v>
      </c>
      <c>
        <f>(M140*21)/100</f>
      </c>
      <c t="s">
        <v>27</v>
      </c>
    </row>
    <row r="141" spans="1:5" ht="12.75">
      <c r="A141" s="35" t="s">
        <v>55</v>
      </c>
      <c r="E141" s="39" t="s">
        <v>5</v>
      </c>
    </row>
    <row r="142" spans="1:5" ht="12.75">
      <c r="A142" s="35" t="s">
        <v>56</v>
      </c>
      <c r="E142" s="40" t="s">
        <v>1341</v>
      </c>
    </row>
    <row r="143" spans="1:5" ht="153">
      <c r="A143" t="s">
        <v>58</v>
      </c>
      <c r="E143" s="39" t="s">
        <v>957</v>
      </c>
    </row>
    <row r="144" spans="1:16" ht="25.5">
      <c r="A144" t="s">
        <v>49</v>
      </c>
      <c s="34" t="s">
        <v>1342</v>
      </c>
      <c s="34" t="s">
        <v>1343</v>
      </c>
      <c s="35" t="s">
        <v>5</v>
      </c>
      <c s="6" t="s">
        <v>1344</v>
      </c>
      <c s="36" t="s">
        <v>395</v>
      </c>
      <c s="37">
        <v>1.8</v>
      </c>
      <c s="36">
        <v>0</v>
      </c>
      <c s="36">
        <f>ROUND(G144*H144,6)</f>
      </c>
      <c r="L144" s="38">
        <v>0</v>
      </c>
      <c s="32">
        <f>ROUND(ROUND(L144,2)*ROUND(G144,3),2)</f>
      </c>
      <c s="36" t="s">
        <v>438</v>
      </c>
      <c>
        <f>(M144*21)/100</f>
      </c>
      <c t="s">
        <v>27</v>
      </c>
    </row>
    <row r="145" spans="1:5" ht="12.75">
      <c r="A145" s="35" t="s">
        <v>55</v>
      </c>
      <c r="E145" s="39" t="s">
        <v>5</v>
      </c>
    </row>
    <row r="146" spans="1:5" ht="12.75">
      <c r="A146" s="35" t="s">
        <v>56</v>
      </c>
      <c r="E146" s="40" t="s">
        <v>1345</v>
      </c>
    </row>
    <row r="147" spans="1:5" ht="153">
      <c r="A147" t="s">
        <v>58</v>
      </c>
      <c r="E147" s="39" t="s">
        <v>957</v>
      </c>
    </row>
    <row r="148" spans="1:13" ht="12.75">
      <c r="A148" t="s">
        <v>46</v>
      </c>
      <c r="C148" s="31" t="s">
        <v>548</v>
      </c>
      <c r="E148" s="33" t="s">
        <v>549</v>
      </c>
      <c r="J148" s="32">
        <f>0</f>
      </c>
      <c s="32">
        <f>0</f>
      </c>
      <c s="32">
        <f>0+L149+L153+L157+L161+L165+L169+L173+L177+L181</f>
      </c>
      <c s="32">
        <f>0+M149+M153+M157+M161+M165+M169+M173+M177+M181</f>
      </c>
    </row>
    <row r="149" spans="1:16" ht="12.75">
      <c r="A149" t="s">
        <v>49</v>
      </c>
      <c s="34" t="s">
        <v>1346</v>
      </c>
      <c s="34" t="s">
        <v>577</v>
      </c>
      <c s="35" t="s">
        <v>5</v>
      </c>
      <c s="6" t="s">
        <v>578</v>
      </c>
      <c s="36" t="s">
        <v>80</v>
      </c>
      <c s="37">
        <v>10.3</v>
      </c>
      <c s="36">
        <v>0</v>
      </c>
      <c s="36">
        <f>ROUND(G149*H149,6)</f>
      </c>
      <c r="L149" s="38">
        <v>0</v>
      </c>
      <c s="32">
        <f>ROUND(ROUND(L149,2)*ROUND(G149,3),2)</f>
      </c>
      <c s="36" t="s">
        <v>438</v>
      </c>
      <c>
        <f>(M149*21)/100</f>
      </c>
      <c t="s">
        <v>27</v>
      </c>
    </row>
    <row r="150" spans="1:5" ht="12.75">
      <c r="A150" s="35" t="s">
        <v>55</v>
      </c>
      <c r="E150" s="39" t="s">
        <v>5</v>
      </c>
    </row>
    <row r="151" spans="1:5" ht="12.75">
      <c r="A151" s="35" t="s">
        <v>56</v>
      </c>
      <c r="E151" s="40" t="s">
        <v>1347</v>
      </c>
    </row>
    <row r="152" spans="1:5" ht="255">
      <c r="A152" t="s">
        <v>58</v>
      </c>
      <c r="E152" s="39" t="s">
        <v>554</v>
      </c>
    </row>
    <row r="153" spans="1:16" ht="12.75">
      <c r="A153" t="s">
        <v>49</v>
      </c>
      <c s="34" t="s">
        <v>1348</v>
      </c>
      <c s="34" t="s">
        <v>973</v>
      </c>
      <c s="35" t="s">
        <v>5</v>
      </c>
      <c s="6" t="s">
        <v>974</v>
      </c>
      <c s="36" t="s">
        <v>80</v>
      </c>
      <c s="37">
        <v>572</v>
      </c>
      <c s="36">
        <v>0</v>
      </c>
      <c s="36">
        <f>ROUND(G153*H153,6)</f>
      </c>
      <c r="L153" s="38">
        <v>0</v>
      </c>
      <c s="32">
        <f>ROUND(ROUND(L153,2)*ROUND(G153,3),2)</f>
      </c>
      <c s="36" t="s">
        <v>438</v>
      </c>
      <c>
        <f>(M153*21)/100</f>
      </c>
      <c t="s">
        <v>27</v>
      </c>
    </row>
    <row r="154" spans="1:5" ht="12.75">
      <c r="A154" s="35" t="s">
        <v>55</v>
      </c>
      <c r="E154" s="39" t="s">
        <v>5</v>
      </c>
    </row>
    <row r="155" spans="1:5" ht="12.75">
      <c r="A155" s="35" t="s">
        <v>56</v>
      </c>
      <c r="E155" s="40" t="s">
        <v>1349</v>
      </c>
    </row>
    <row r="156" spans="1:5" ht="255">
      <c r="A156" t="s">
        <v>58</v>
      </c>
      <c r="E156" s="39" t="s">
        <v>554</v>
      </c>
    </row>
    <row r="157" spans="1:16" ht="12.75">
      <c r="A157" t="s">
        <v>49</v>
      </c>
      <c s="34" t="s">
        <v>1350</v>
      </c>
      <c s="34" t="s">
        <v>1351</v>
      </c>
      <c s="35" t="s">
        <v>5</v>
      </c>
      <c s="6" t="s">
        <v>552</v>
      </c>
      <c s="36" t="s">
        <v>80</v>
      </c>
      <c s="37">
        <v>11.4</v>
      </c>
      <c s="36">
        <v>0</v>
      </c>
      <c s="36">
        <f>ROUND(G157*H157,6)</f>
      </c>
      <c r="L157" s="38">
        <v>0</v>
      </c>
      <c s="32">
        <f>ROUND(ROUND(L157,2)*ROUND(G157,3),2)</f>
      </c>
      <c s="36" t="s">
        <v>438</v>
      </c>
      <c>
        <f>(M157*21)/100</f>
      </c>
      <c t="s">
        <v>27</v>
      </c>
    </row>
    <row r="158" spans="1:5" ht="12.75">
      <c r="A158" s="35" t="s">
        <v>55</v>
      </c>
      <c r="E158" s="39" t="s">
        <v>5</v>
      </c>
    </row>
    <row r="159" spans="1:5" ht="12.75">
      <c r="A159" s="35" t="s">
        <v>56</v>
      </c>
      <c r="E159" s="40" t="s">
        <v>1352</v>
      </c>
    </row>
    <row r="160" spans="1:5" ht="255">
      <c r="A160" t="s">
        <v>58</v>
      </c>
      <c r="E160" s="39" t="s">
        <v>554</v>
      </c>
    </row>
    <row r="161" spans="1:16" ht="12.75">
      <c r="A161" t="s">
        <v>49</v>
      </c>
      <c s="34" t="s">
        <v>1353</v>
      </c>
      <c s="34" t="s">
        <v>1354</v>
      </c>
      <c s="35" t="s">
        <v>5</v>
      </c>
      <c s="6" t="s">
        <v>1355</v>
      </c>
      <c s="36" t="s">
        <v>88</v>
      </c>
      <c s="37">
        <v>1</v>
      </c>
      <c s="36">
        <v>0</v>
      </c>
      <c s="36">
        <f>ROUND(G161*H161,6)</f>
      </c>
      <c r="L161" s="38">
        <v>0</v>
      </c>
      <c s="32">
        <f>ROUND(ROUND(L161,2)*ROUND(G161,3),2)</f>
      </c>
      <c s="36" t="s">
        <v>438</v>
      </c>
      <c>
        <f>(M161*21)/100</f>
      </c>
      <c t="s">
        <v>27</v>
      </c>
    </row>
    <row r="162" spans="1:5" ht="12.75">
      <c r="A162" s="35" t="s">
        <v>55</v>
      </c>
      <c r="E162" s="39" t="s">
        <v>5</v>
      </c>
    </row>
    <row r="163" spans="1:5" ht="12.75">
      <c r="A163" s="35" t="s">
        <v>56</v>
      </c>
      <c r="E163" s="40" t="s">
        <v>1356</v>
      </c>
    </row>
    <row r="164" spans="1:5" ht="255">
      <c r="A164" t="s">
        <v>58</v>
      </c>
      <c r="E164" s="39" t="s">
        <v>1357</v>
      </c>
    </row>
    <row r="165" spans="1:16" ht="12.75">
      <c r="A165" t="s">
        <v>49</v>
      </c>
      <c s="34" t="s">
        <v>1358</v>
      </c>
      <c s="34" t="s">
        <v>1359</v>
      </c>
      <c s="35" t="s">
        <v>5</v>
      </c>
      <c s="6" t="s">
        <v>1360</v>
      </c>
      <c s="36" t="s">
        <v>88</v>
      </c>
      <c s="37">
        <v>1</v>
      </c>
      <c s="36">
        <v>0</v>
      </c>
      <c s="36">
        <f>ROUND(G165*H165,6)</f>
      </c>
      <c r="L165" s="38">
        <v>0</v>
      </c>
      <c s="32">
        <f>ROUND(ROUND(L165,2)*ROUND(G165,3),2)</f>
      </c>
      <c s="36" t="s">
        <v>438</v>
      </c>
      <c>
        <f>(M165*21)/100</f>
      </c>
      <c t="s">
        <v>27</v>
      </c>
    </row>
    <row r="166" spans="1:5" ht="12.75">
      <c r="A166" s="35" t="s">
        <v>55</v>
      </c>
      <c r="E166" s="39" t="s">
        <v>5</v>
      </c>
    </row>
    <row r="167" spans="1:5" ht="12.75">
      <c r="A167" s="35" t="s">
        <v>56</v>
      </c>
      <c r="E167" s="40" t="s">
        <v>1361</v>
      </c>
    </row>
    <row r="168" spans="1:5" ht="76.5">
      <c r="A168" t="s">
        <v>58</v>
      </c>
      <c r="E168" s="39" t="s">
        <v>1362</v>
      </c>
    </row>
    <row r="169" spans="1:16" ht="12.75">
      <c r="A169" t="s">
        <v>49</v>
      </c>
      <c s="34" t="s">
        <v>1363</v>
      </c>
      <c s="34" t="s">
        <v>1364</v>
      </c>
      <c s="35" t="s">
        <v>5</v>
      </c>
      <c s="6" t="s">
        <v>1365</v>
      </c>
      <c s="36" t="s">
        <v>88</v>
      </c>
      <c s="37">
        <v>1</v>
      </c>
      <c s="36">
        <v>0</v>
      </c>
      <c s="36">
        <f>ROUND(G169*H169,6)</f>
      </c>
      <c r="L169" s="38">
        <v>0</v>
      </c>
      <c s="32">
        <f>ROUND(ROUND(L169,2)*ROUND(G169,3),2)</f>
      </c>
      <c s="36" t="s">
        <v>438</v>
      </c>
      <c>
        <f>(M169*21)/100</f>
      </c>
      <c t="s">
        <v>27</v>
      </c>
    </row>
    <row r="170" spans="1:5" ht="12.75">
      <c r="A170" s="35" t="s">
        <v>55</v>
      </c>
      <c r="E170" s="39" t="s">
        <v>5</v>
      </c>
    </row>
    <row r="171" spans="1:5" ht="12.75">
      <c r="A171" s="35" t="s">
        <v>56</v>
      </c>
      <c r="E171" s="40" t="s">
        <v>1361</v>
      </c>
    </row>
    <row r="172" spans="1:5" ht="76.5">
      <c r="A172" t="s">
        <v>58</v>
      </c>
      <c r="E172" s="39" t="s">
        <v>1362</v>
      </c>
    </row>
    <row r="173" spans="1:16" ht="12.75">
      <c r="A173" t="s">
        <v>49</v>
      </c>
      <c s="34" t="s">
        <v>1366</v>
      </c>
      <c s="34" t="s">
        <v>1367</v>
      </c>
      <c s="35" t="s">
        <v>5</v>
      </c>
      <c s="6" t="s">
        <v>1368</v>
      </c>
      <c s="36" t="s">
        <v>88</v>
      </c>
      <c s="37">
        <v>1</v>
      </c>
      <c s="36">
        <v>0</v>
      </c>
      <c s="36">
        <f>ROUND(G173*H173,6)</f>
      </c>
      <c r="L173" s="38">
        <v>0</v>
      </c>
      <c s="32">
        <f>ROUND(ROUND(L173,2)*ROUND(G173,3),2)</f>
      </c>
      <c s="36" t="s">
        <v>438</v>
      </c>
      <c>
        <f>(M173*21)/100</f>
      </c>
      <c t="s">
        <v>27</v>
      </c>
    </row>
    <row r="174" spans="1:5" ht="12.75">
      <c r="A174" s="35" t="s">
        <v>55</v>
      </c>
      <c r="E174" s="39" t="s">
        <v>5</v>
      </c>
    </row>
    <row r="175" spans="1:5" ht="12.75">
      <c r="A175" s="35" t="s">
        <v>56</v>
      </c>
      <c r="E175" s="40" t="s">
        <v>1369</v>
      </c>
    </row>
    <row r="176" spans="1:5" ht="76.5">
      <c r="A176" t="s">
        <v>58</v>
      </c>
      <c r="E176" s="39" t="s">
        <v>1370</v>
      </c>
    </row>
    <row r="177" spans="1:16" ht="12.75">
      <c r="A177" t="s">
        <v>49</v>
      </c>
      <c s="34" t="s">
        <v>1371</v>
      </c>
      <c s="34" t="s">
        <v>1372</v>
      </c>
      <c s="35" t="s">
        <v>5</v>
      </c>
      <c s="6" t="s">
        <v>1373</v>
      </c>
      <c s="36" t="s">
        <v>88</v>
      </c>
      <c s="37">
        <v>5</v>
      </c>
      <c s="36">
        <v>0</v>
      </c>
      <c s="36">
        <f>ROUND(G177*H177,6)</f>
      </c>
      <c r="L177" s="38">
        <v>0</v>
      </c>
      <c s="32">
        <f>ROUND(ROUND(L177,2)*ROUND(G177,3),2)</f>
      </c>
      <c s="36" t="s">
        <v>438</v>
      </c>
      <c>
        <f>(M177*21)/100</f>
      </c>
      <c t="s">
        <v>27</v>
      </c>
    </row>
    <row r="178" spans="1:5" ht="12.75">
      <c r="A178" s="35" t="s">
        <v>55</v>
      </c>
      <c r="E178" s="39" t="s">
        <v>5</v>
      </c>
    </row>
    <row r="179" spans="1:5" ht="12.75">
      <c r="A179" s="35" t="s">
        <v>56</v>
      </c>
      <c r="E179" s="40" t="s">
        <v>1374</v>
      </c>
    </row>
    <row r="180" spans="1:5" ht="25.5">
      <c r="A180" t="s">
        <v>58</v>
      </c>
      <c r="E180" s="39" t="s">
        <v>970</v>
      </c>
    </row>
    <row r="181" spans="1:16" ht="12.75">
      <c r="A181" t="s">
        <v>49</v>
      </c>
      <c s="34" t="s">
        <v>1375</v>
      </c>
      <c s="34" t="s">
        <v>977</v>
      </c>
      <c s="35" t="s">
        <v>5</v>
      </c>
      <c s="6" t="s">
        <v>978</v>
      </c>
      <c s="36" t="s">
        <v>88</v>
      </c>
      <c s="37">
        <v>11</v>
      </c>
      <c s="36">
        <v>0</v>
      </c>
      <c s="36">
        <f>ROUND(G181*H181,6)</f>
      </c>
      <c r="L181" s="38">
        <v>0</v>
      </c>
      <c s="32">
        <f>ROUND(ROUND(L181,2)*ROUND(G181,3),2)</f>
      </c>
      <c s="36" t="s">
        <v>438</v>
      </c>
      <c>
        <f>(M181*21)/100</f>
      </c>
      <c t="s">
        <v>27</v>
      </c>
    </row>
    <row r="182" spans="1:5" ht="12.75">
      <c r="A182" s="35" t="s">
        <v>55</v>
      </c>
      <c r="E182" s="39" t="s">
        <v>5</v>
      </c>
    </row>
    <row r="183" spans="1:5" ht="12.75">
      <c r="A183" s="35" t="s">
        <v>56</v>
      </c>
      <c r="E183" s="40" t="s">
        <v>1376</v>
      </c>
    </row>
    <row r="184" spans="1:5" ht="12.75">
      <c r="A184" t="s">
        <v>58</v>
      </c>
      <c r="E184" s="39" t="s">
        <v>980</v>
      </c>
    </row>
    <row r="185" spans="1:13" ht="12.75">
      <c r="A185" t="s">
        <v>46</v>
      </c>
      <c r="C185" s="31" t="s">
        <v>580</v>
      </c>
      <c r="E185" s="33" t="s">
        <v>581</v>
      </c>
      <c r="J185" s="32">
        <f>0</f>
      </c>
      <c s="32">
        <f>0</f>
      </c>
      <c s="32">
        <f>0+L186+L190+L194+L198+L202</f>
      </c>
      <c s="32">
        <f>0+M186+M190+M194+M198+M202</f>
      </c>
    </row>
    <row r="186" spans="1:16" ht="12.75">
      <c r="A186" t="s">
        <v>49</v>
      </c>
      <c s="34" t="s">
        <v>152</v>
      </c>
      <c s="34" t="s">
        <v>989</v>
      </c>
      <c s="35" t="s">
        <v>5</v>
      </c>
      <c s="6" t="s">
        <v>990</v>
      </c>
      <c s="36" t="s">
        <v>88</v>
      </c>
      <c s="37">
        <v>2</v>
      </c>
      <c s="36">
        <v>0</v>
      </c>
      <c s="36">
        <f>ROUND(G186*H186,6)</f>
      </c>
      <c r="L186" s="38">
        <v>0</v>
      </c>
      <c s="32">
        <f>ROUND(ROUND(L186,2)*ROUND(G186,3),2)</f>
      </c>
      <c s="36" t="s">
        <v>54</v>
      </c>
      <c>
        <f>(M186*21)/100</f>
      </c>
      <c t="s">
        <v>27</v>
      </c>
    </row>
    <row r="187" spans="1:5" ht="12.75">
      <c r="A187" s="35" t="s">
        <v>55</v>
      </c>
      <c r="E187" s="39" t="s">
        <v>5</v>
      </c>
    </row>
    <row r="188" spans="1:5" ht="12.75">
      <c r="A188" s="35" t="s">
        <v>56</v>
      </c>
      <c r="E188" s="40" t="s">
        <v>1377</v>
      </c>
    </row>
    <row r="189" spans="1:5" ht="165.75">
      <c r="A189" t="s">
        <v>58</v>
      </c>
      <c r="E189" s="39" t="s">
        <v>992</v>
      </c>
    </row>
    <row r="190" spans="1:16" ht="12.75">
      <c r="A190" t="s">
        <v>49</v>
      </c>
      <c s="34" t="s">
        <v>1378</v>
      </c>
      <c s="34" t="s">
        <v>1379</v>
      </c>
      <c s="35" t="s">
        <v>5</v>
      </c>
      <c s="6" t="s">
        <v>1380</v>
      </c>
      <c s="36" t="s">
        <v>88</v>
      </c>
      <c s="37">
        <v>1</v>
      </c>
      <c s="36">
        <v>0</v>
      </c>
      <c s="36">
        <f>ROUND(G190*H190,6)</f>
      </c>
      <c r="L190" s="38">
        <v>0</v>
      </c>
      <c s="32">
        <f>ROUND(ROUND(L190,2)*ROUND(G190,3),2)</f>
      </c>
      <c s="36" t="s">
        <v>438</v>
      </c>
      <c>
        <f>(M190*21)/100</f>
      </c>
      <c t="s">
        <v>27</v>
      </c>
    </row>
    <row r="191" spans="1:5" ht="12.75">
      <c r="A191" s="35" t="s">
        <v>55</v>
      </c>
      <c r="E191" s="39" t="s">
        <v>5</v>
      </c>
    </row>
    <row r="192" spans="1:5" ht="12.75">
      <c r="A192" s="35" t="s">
        <v>56</v>
      </c>
      <c r="E192" s="40" t="s">
        <v>1381</v>
      </c>
    </row>
    <row r="193" spans="1:5" ht="12.75">
      <c r="A193" t="s">
        <v>58</v>
      </c>
      <c r="E193" s="39" t="s">
        <v>1382</v>
      </c>
    </row>
    <row r="194" spans="1:16" ht="12.75">
      <c r="A194" t="s">
        <v>49</v>
      </c>
      <c s="34" t="s">
        <v>1383</v>
      </c>
      <c s="34" t="s">
        <v>1384</v>
      </c>
      <c s="35" t="s">
        <v>5</v>
      </c>
      <c s="6" t="s">
        <v>1385</v>
      </c>
      <c s="36" t="s">
        <v>80</v>
      </c>
      <c s="37">
        <v>6.24</v>
      </c>
      <c s="36">
        <v>0</v>
      </c>
      <c s="36">
        <f>ROUND(G194*H194,6)</f>
      </c>
      <c r="L194" s="38">
        <v>0</v>
      </c>
      <c s="32">
        <f>ROUND(ROUND(L194,2)*ROUND(G194,3),2)</f>
      </c>
      <c s="36" t="s">
        <v>438</v>
      </c>
      <c>
        <f>(M194*21)/100</f>
      </c>
      <c t="s">
        <v>27</v>
      </c>
    </row>
    <row r="195" spans="1:5" ht="12.75">
      <c r="A195" s="35" t="s">
        <v>55</v>
      </c>
      <c r="E195" s="39" t="s">
        <v>5</v>
      </c>
    </row>
    <row r="196" spans="1:5" ht="12.75">
      <c r="A196" s="35" t="s">
        <v>56</v>
      </c>
      <c r="E196" s="40" t="s">
        <v>1386</v>
      </c>
    </row>
    <row r="197" spans="1:5" ht="51">
      <c r="A197" t="s">
        <v>58</v>
      </c>
      <c r="E197" s="39" t="s">
        <v>1387</v>
      </c>
    </row>
    <row r="198" spans="1:16" ht="12.75">
      <c r="A198" t="s">
        <v>49</v>
      </c>
      <c s="34" t="s">
        <v>1388</v>
      </c>
      <c s="34" t="s">
        <v>1389</v>
      </c>
      <c s="35" t="s">
        <v>5</v>
      </c>
      <c s="6" t="s">
        <v>766</v>
      </c>
      <c s="36" t="s">
        <v>80</v>
      </c>
      <c s="37">
        <v>57.3</v>
      </c>
      <c s="36">
        <v>0</v>
      </c>
      <c s="36">
        <f>ROUND(G198*H198,6)</f>
      </c>
      <c r="L198" s="38">
        <v>0</v>
      </c>
      <c s="32">
        <f>ROUND(ROUND(L198,2)*ROUND(G198,3),2)</f>
      </c>
      <c s="36" t="s">
        <v>438</v>
      </c>
      <c>
        <f>(M198*21)/100</f>
      </c>
      <c t="s">
        <v>27</v>
      </c>
    </row>
    <row r="199" spans="1:5" ht="12.75">
      <c r="A199" s="35" t="s">
        <v>55</v>
      </c>
      <c r="E199" s="39" t="s">
        <v>5</v>
      </c>
    </row>
    <row r="200" spans="1:5" ht="12.75">
      <c r="A200" s="35" t="s">
        <v>56</v>
      </c>
      <c r="E200" s="40" t="s">
        <v>1390</v>
      </c>
    </row>
    <row r="201" spans="1:5" ht="89.25">
      <c r="A201" t="s">
        <v>58</v>
      </c>
      <c r="E201" s="39" t="s">
        <v>596</v>
      </c>
    </row>
    <row r="202" spans="1:16" ht="12.75">
      <c r="A202" t="s">
        <v>49</v>
      </c>
      <c s="34" t="s">
        <v>1391</v>
      </c>
      <c s="34" t="s">
        <v>1392</v>
      </c>
      <c s="35" t="s">
        <v>5</v>
      </c>
      <c s="6" t="s">
        <v>1393</v>
      </c>
      <c s="36" t="s">
        <v>80</v>
      </c>
      <c s="37">
        <v>106.7</v>
      </c>
      <c s="36">
        <v>0</v>
      </c>
      <c s="36">
        <f>ROUND(G202*H202,6)</f>
      </c>
      <c r="L202" s="38">
        <v>0</v>
      </c>
      <c s="32">
        <f>ROUND(ROUND(L202,2)*ROUND(G202,3),2)</f>
      </c>
      <c s="36" t="s">
        <v>438</v>
      </c>
      <c>
        <f>(M202*21)/100</f>
      </c>
      <c t="s">
        <v>27</v>
      </c>
    </row>
    <row r="203" spans="1:5" ht="12.75">
      <c r="A203" s="35" t="s">
        <v>55</v>
      </c>
      <c r="E203" s="39" t="s">
        <v>5</v>
      </c>
    </row>
    <row r="204" spans="1:5" ht="12.75">
      <c r="A204" s="35" t="s">
        <v>56</v>
      </c>
      <c r="E204" s="40" t="s">
        <v>1394</v>
      </c>
    </row>
    <row r="205" spans="1:5" ht="76.5">
      <c r="A205" t="s">
        <v>58</v>
      </c>
      <c r="E205" s="39" t="s">
        <v>997</v>
      </c>
    </row>
    <row r="206" spans="1:13" ht="12.75">
      <c r="A206" t="s">
        <v>46</v>
      </c>
      <c r="C206" s="31" t="s">
        <v>327</v>
      </c>
      <c r="E206" s="33" t="s">
        <v>328</v>
      </c>
      <c r="J206" s="32">
        <f>0</f>
      </c>
      <c s="32">
        <f>0</f>
      </c>
      <c s="32">
        <f>0+L207+L211</f>
      </c>
      <c s="32">
        <f>0+M207+M211</f>
      </c>
    </row>
    <row r="207" spans="1:16" ht="12.75">
      <c r="A207" t="s">
        <v>49</v>
      </c>
      <c s="34" t="s">
        <v>1395</v>
      </c>
      <c s="34" t="s">
        <v>1026</v>
      </c>
      <c s="35" t="s">
        <v>5</v>
      </c>
      <c s="6" t="s">
        <v>1027</v>
      </c>
      <c s="36" t="s">
        <v>80</v>
      </c>
      <c s="37">
        <v>440</v>
      </c>
      <c s="36">
        <v>0</v>
      </c>
      <c s="36">
        <f>ROUND(G207*H207,6)</f>
      </c>
      <c r="L207" s="38">
        <v>0</v>
      </c>
      <c s="32">
        <f>ROUND(ROUND(L207,2)*ROUND(G207,3),2)</f>
      </c>
      <c s="36" t="s">
        <v>438</v>
      </c>
      <c>
        <f>(M207*21)/100</f>
      </c>
      <c t="s">
        <v>27</v>
      </c>
    </row>
    <row r="208" spans="1:5" ht="12.75">
      <c r="A208" s="35" t="s">
        <v>55</v>
      </c>
      <c r="E208" s="39" t="s">
        <v>5</v>
      </c>
    </row>
    <row r="209" spans="1:5" ht="25.5">
      <c r="A209" s="35" t="s">
        <v>56</v>
      </c>
      <c r="E209" s="40" t="s">
        <v>1396</v>
      </c>
    </row>
    <row r="210" spans="1:5" ht="229.5">
      <c r="A210" t="s">
        <v>58</v>
      </c>
      <c r="E210" s="39" t="s">
        <v>1029</v>
      </c>
    </row>
    <row r="211" spans="1:16" ht="12.75">
      <c r="A211" t="s">
        <v>49</v>
      </c>
      <c s="34" t="s">
        <v>1397</v>
      </c>
      <c s="34" t="s">
        <v>999</v>
      </c>
      <c s="35" t="s">
        <v>5</v>
      </c>
      <c s="6" t="s">
        <v>1000</v>
      </c>
      <c s="36" t="s">
        <v>80</v>
      </c>
      <c s="37">
        <v>433.75</v>
      </c>
      <c s="36">
        <v>0</v>
      </c>
      <c s="36">
        <f>ROUND(G211*H211,6)</f>
      </c>
      <c r="L211" s="38">
        <v>0</v>
      </c>
      <c s="32">
        <f>ROUND(ROUND(L211,2)*ROUND(G211,3),2)</f>
      </c>
      <c s="36" t="s">
        <v>438</v>
      </c>
      <c>
        <f>(M211*21)/100</f>
      </c>
      <c t="s">
        <v>27</v>
      </c>
    </row>
    <row r="212" spans="1:5" ht="12.75">
      <c r="A212" s="35" t="s">
        <v>55</v>
      </c>
      <c r="E212" s="39" t="s">
        <v>5</v>
      </c>
    </row>
    <row r="213" spans="1:5" ht="12.75">
      <c r="A213" s="35" t="s">
        <v>56</v>
      </c>
      <c r="E213" s="40" t="s">
        <v>1398</v>
      </c>
    </row>
    <row r="214" spans="1:5" ht="229.5">
      <c r="A214" t="s">
        <v>58</v>
      </c>
      <c r="E214" s="39" t="s">
        <v>1002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Rekapitulace!C29</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1401</v>
      </c>
      <c r="E8" s="30" t="s">
        <v>1400</v>
      </c>
      <c r="J8" s="29">
        <f>0+J9</f>
      </c>
      <c s="29">
        <f>0+K9</f>
      </c>
      <c s="29">
        <f>0+L9</f>
      </c>
      <c s="29">
        <f>0+M9</f>
      </c>
    </row>
    <row r="9" spans="1:13" ht="12.75">
      <c r="A9" t="s">
        <v>46</v>
      </c>
      <c r="C9" s="31" t="s">
        <v>580</v>
      </c>
      <c r="E9" s="33" t="s">
        <v>581</v>
      </c>
      <c r="J9" s="32">
        <f>0</f>
      </c>
      <c s="32">
        <f>0</f>
      </c>
      <c s="32">
        <f>0+L10+L14+L18+L22+L26+L30+L34+L38+L42+L46+L50+L54+L58</f>
      </c>
      <c s="32">
        <f>0+M10+M14+M18+M22+M26+M30+M34+M38+M42+M46+M50+M54+M58</f>
      </c>
    </row>
    <row r="10" spans="1:16" ht="12.75">
      <c r="A10" t="s">
        <v>49</v>
      </c>
      <c s="34" t="s">
        <v>725</v>
      </c>
      <c s="34" t="s">
        <v>1402</v>
      </c>
      <c s="35" t="s">
        <v>5</v>
      </c>
      <c s="6" t="s">
        <v>1403</v>
      </c>
      <c s="36" t="s">
        <v>88</v>
      </c>
      <c s="37">
        <v>11</v>
      </c>
      <c s="36">
        <v>0</v>
      </c>
      <c s="36">
        <f>ROUND(G10*H10,6)</f>
      </c>
      <c r="L10" s="38">
        <v>0</v>
      </c>
      <c s="32">
        <f>ROUND(ROUND(L10,2)*ROUND(G10,3),2)</f>
      </c>
      <c s="36" t="s">
        <v>1053</v>
      </c>
      <c>
        <f>(M10*21)/100</f>
      </c>
      <c t="s">
        <v>27</v>
      </c>
    </row>
    <row r="11" spans="1:5" ht="12.75">
      <c r="A11" s="35" t="s">
        <v>55</v>
      </c>
      <c r="E11" s="39" t="s">
        <v>5</v>
      </c>
    </row>
    <row r="12" spans="1:5" ht="12.75">
      <c r="A12" s="35" t="s">
        <v>56</v>
      </c>
      <c r="E12" s="40" t="s">
        <v>1404</v>
      </c>
    </row>
    <row r="13" spans="1:5" ht="127.5">
      <c r="A13" t="s">
        <v>58</v>
      </c>
      <c r="E13" s="39" t="s">
        <v>1055</v>
      </c>
    </row>
    <row r="14" spans="1:16" ht="25.5">
      <c r="A14" t="s">
        <v>49</v>
      </c>
      <c s="34" t="s">
        <v>945</v>
      </c>
      <c s="34" t="s">
        <v>1056</v>
      </c>
      <c s="35" t="s">
        <v>5</v>
      </c>
      <c s="6" t="s">
        <v>1057</v>
      </c>
      <c s="36" t="s">
        <v>88</v>
      </c>
      <c s="37">
        <v>4</v>
      </c>
      <c s="36">
        <v>0</v>
      </c>
      <c s="36">
        <f>ROUND(G14*H14,6)</f>
      </c>
      <c r="L14" s="38">
        <v>0</v>
      </c>
      <c s="32">
        <f>ROUND(ROUND(L14,2)*ROUND(G14,3),2)</f>
      </c>
      <c s="36" t="s">
        <v>1053</v>
      </c>
      <c>
        <f>(M14*21)/100</f>
      </c>
      <c t="s">
        <v>27</v>
      </c>
    </row>
    <row r="15" spans="1:5" ht="12.75">
      <c r="A15" s="35" t="s">
        <v>55</v>
      </c>
      <c r="E15" s="39" t="s">
        <v>5</v>
      </c>
    </row>
    <row r="16" spans="1:5" ht="12.75">
      <c r="A16" s="35" t="s">
        <v>56</v>
      </c>
      <c r="E16" s="40" t="s">
        <v>1058</v>
      </c>
    </row>
    <row r="17" spans="1:5" ht="127.5">
      <c r="A17" t="s">
        <v>58</v>
      </c>
      <c r="E17" s="39" t="s">
        <v>1055</v>
      </c>
    </row>
    <row r="18" spans="1:16" ht="12.75">
      <c r="A18" t="s">
        <v>49</v>
      </c>
      <c s="34" t="s">
        <v>597</v>
      </c>
      <c s="34" t="s">
        <v>1059</v>
      </c>
      <c s="35" t="s">
        <v>5</v>
      </c>
      <c s="6" t="s">
        <v>1060</v>
      </c>
      <c s="36" t="s">
        <v>88</v>
      </c>
      <c s="37">
        <v>2</v>
      </c>
      <c s="36">
        <v>0</v>
      </c>
      <c s="36">
        <f>ROUND(G18*H18,6)</f>
      </c>
      <c r="L18" s="38">
        <v>0</v>
      </c>
      <c s="32">
        <f>ROUND(ROUND(L18,2)*ROUND(G18,3),2)</f>
      </c>
      <c s="36" t="s">
        <v>1053</v>
      </c>
      <c>
        <f>(M18*21)/100</f>
      </c>
      <c t="s">
        <v>27</v>
      </c>
    </row>
    <row r="19" spans="1:5" ht="12.75">
      <c r="A19" s="35" t="s">
        <v>55</v>
      </c>
      <c r="E19" s="39" t="s">
        <v>5</v>
      </c>
    </row>
    <row r="20" spans="1:5" ht="12.75">
      <c r="A20" s="35" t="s">
        <v>56</v>
      </c>
      <c r="E20" s="40" t="s">
        <v>1061</v>
      </c>
    </row>
    <row r="21" spans="1:5" ht="127.5">
      <c r="A21" t="s">
        <v>58</v>
      </c>
      <c r="E21" s="39" t="s">
        <v>1055</v>
      </c>
    </row>
    <row r="22" spans="1:16" ht="12.75">
      <c r="A22" t="s">
        <v>49</v>
      </c>
      <c s="34" t="s">
        <v>958</v>
      </c>
      <c s="34" t="s">
        <v>1174</v>
      </c>
      <c s="35" t="s">
        <v>5</v>
      </c>
      <c s="6" t="s">
        <v>1175</v>
      </c>
      <c s="36" t="s">
        <v>88</v>
      </c>
      <c s="37">
        <v>20</v>
      </c>
      <c s="36">
        <v>0</v>
      </c>
      <c s="36">
        <f>ROUND(G22*H22,6)</f>
      </c>
      <c r="L22" s="38">
        <v>0</v>
      </c>
      <c s="32">
        <f>ROUND(ROUND(L22,2)*ROUND(G22,3),2)</f>
      </c>
      <c s="36" t="s">
        <v>1053</v>
      </c>
      <c>
        <f>(M22*21)/100</f>
      </c>
      <c t="s">
        <v>27</v>
      </c>
    </row>
    <row r="23" spans="1:5" ht="12.75">
      <c r="A23" s="35" t="s">
        <v>55</v>
      </c>
      <c r="E23" s="39" t="s">
        <v>5</v>
      </c>
    </row>
    <row r="24" spans="1:5" ht="12.75">
      <c r="A24" s="35" t="s">
        <v>56</v>
      </c>
      <c r="E24" s="40" t="s">
        <v>1405</v>
      </c>
    </row>
    <row r="25" spans="1:5" ht="127.5">
      <c r="A25" t="s">
        <v>58</v>
      </c>
      <c r="E25" s="39" t="s">
        <v>1055</v>
      </c>
    </row>
    <row r="26" spans="1:16" ht="12.75">
      <c r="A26" t="s">
        <v>49</v>
      </c>
      <c s="34" t="s">
        <v>966</v>
      </c>
      <c s="34" t="s">
        <v>1277</v>
      </c>
      <c s="35" t="s">
        <v>5</v>
      </c>
      <c s="6" t="s">
        <v>1278</v>
      </c>
      <c s="36" t="s">
        <v>88</v>
      </c>
      <c s="37">
        <v>1</v>
      </c>
      <c s="36">
        <v>0</v>
      </c>
      <c s="36">
        <f>ROUND(G26*H26,6)</f>
      </c>
      <c r="L26" s="38">
        <v>0</v>
      </c>
      <c s="32">
        <f>ROUND(ROUND(L26,2)*ROUND(G26,3),2)</f>
      </c>
      <c s="36" t="s">
        <v>1053</v>
      </c>
      <c>
        <f>(M26*21)/100</f>
      </c>
      <c t="s">
        <v>27</v>
      </c>
    </row>
    <row r="27" spans="1:5" ht="12.75">
      <c r="A27" s="35" t="s">
        <v>55</v>
      </c>
      <c r="E27" s="39" t="s">
        <v>5</v>
      </c>
    </row>
    <row r="28" spans="1:5" ht="12.75">
      <c r="A28" s="35" t="s">
        <v>56</v>
      </c>
      <c r="E28" s="40" t="s">
        <v>1406</v>
      </c>
    </row>
    <row r="29" spans="1:5" ht="127.5">
      <c r="A29" t="s">
        <v>58</v>
      </c>
      <c r="E29" s="39" t="s">
        <v>1055</v>
      </c>
    </row>
    <row r="30" spans="1:16" ht="12.75">
      <c r="A30" t="s">
        <v>49</v>
      </c>
      <c s="34" t="s">
        <v>706</v>
      </c>
      <c s="34" t="s">
        <v>1065</v>
      </c>
      <c s="35" t="s">
        <v>5</v>
      </c>
      <c s="6" t="s">
        <v>1066</v>
      </c>
      <c s="36" t="s">
        <v>88</v>
      </c>
      <c s="37">
        <v>3</v>
      </c>
      <c s="36">
        <v>0</v>
      </c>
      <c s="36">
        <f>ROUND(G30*H30,6)</f>
      </c>
      <c r="L30" s="38">
        <v>0</v>
      </c>
      <c s="32">
        <f>ROUND(ROUND(L30,2)*ROUND(G30,3),2)</f>
      </c>
      <c s="36" t="s">
        <v>1053</v>
      </c>
      <c>
        <f>(M30*21)/100</f>
      </c>
      <c t="s">
        <v>27</v>
      </c>
    </row>
    <row r="31" spans="1:5" ht="12.75">
      <c r="A31" s="35" t="s">
        <v>55</v>
      </c>
      <c r="E31" s="39" t="s">
        <v>5</v>
      </c>
    </row>
    <row r="32" spans="1:5" ht="12.75">
      <c r="A32" s="35" t="s">
        <v>56</v>
      </c>
      <c r="E32" s="40" t="s">
        <v>1197</v>
      </c>
    </row>
    <row r="33" spans="1:5" ht="127.5">
      <c r="A33" t="s">
        <v>58</v>
      </c>
      <c r="E33" s="39" t="s">
        <v>1055</v>
      </c>
    </row>
    <row r="34" spans="1:16" ht="12.75">
      <c r="A34" t="s">
        <v>49</v>
      </c>
      <c s="34" t="s">
        <v>708</v>
      </c>
      <c s="34" t="s">
        <v>1068</v>
      </c>
      <c s="35" t="s">
        <v>5</v>
      </c>
      <c s="6" t="s">
        <v>1069</v>
      </c>
      <c s="36" t="s">
        <v>88</v>
      </c>
      <c s="37">
        <v>1</v>
      </c>
      <c s="36">
        <v>0</v>
      </c>
      <c s="36">
        <f>ROUND(G34*H34,6)</f>
      </c>
      <c r="L34" s="38">
        <v>0</v>
      </c>
      <c s="32">
        <f>ROUND(ROUND(L34,2)*ROUND(G34,3),2)</f>
      </c>
      <c s="36" t="s">
        <v>1053</v>
      </c>
      <c>
        <f>(M34*21)/100</f>
      </c>
      <c t="s">
        <v>27</v>
      </c>
    </row>
    <row r="35" spans="1:5" ht="12.75">
      <c r="A35" s="35" t="s">
        <v>55</v>
      </c>
      <c r="E35" s="39" t="s">
        <v>5</v>
      </c>
    </row>
    <row r="36" spans="1:5" ht="12.75">
      <c r="A36" s="35" t="s">
        <v>56</v>
      </c>
      <c r="E36" s="40" t="s">
        <v>1067</v>
      </c>
    </row>
    <row r="37" spans="1:5" ht="127.5">
      <c r="A37" t="s">
        <v>58</v>
      </c>
      <c r="E37" s="39" t="s">
        <v>1055</v>
      </c>
    </row>
    <row r="38" spans="1:16" ht="12.75">
      <c r="A38" t="s">
        <v>49</v>
      </c>
      <c s="34" t="s">
        <v>1011</v>
      </c>
      <c s="34" t="s">
        <v>1070</v>
      </c>
      <c s="35" t="s">
        <v>5</v>
      </c>
      <c s="6" t="s">
        <v>1071</v>
      </c>
      <c s="36" t="s">
        <v>88</v>
      </c>
      <c s="37">
        <v>1</v>
      </c>
      <c s="36">
        <v>0</v>
      </c>
      <c s="36">
        <f>ROUND(G38*H38,6)</f>
      </c>
      <c r="L38" s="38">
        <v>0</v>
      </c>
      <c s="32">
        <f>ROUND(ROUND(L38,2)*ROUND(G38,3),2)</f>
      </c>
      <c s="36" t="s">
        <v>1053</v>
      </c>
      <c>
        <f>(M38*21)/100</f>
      </c>
      <c t="s">
        <v>27</v>
      </c>
    </row>
    <row r="39" spans="1:5" ht="12.75">
      <c r="A39" s="35" t="s">
        <v>55</v>
      </c>
      <c r="E39" s="39" t="s">
        <v>5</v>
      </c>
    </row>
    <row r="40" spans="1:5" ht="12.75">
      <c r="A40" s="35" t="s">
        <v>56</v>
      </c>
      <c r="E40" s="40" t="s">
        <v>1067</v>
      </c>
    </row>
    <row r="41" spans="1:5" ht="127.5">
      <c r="A41" t="s">
        <v>58</v>
      </c>
      <c r="E41" s="39" t="s">
        <v>1055</v>
      </c>
    </row>
    <row r="42" spans="1:16" ht="12.75">
      <c r="A42" t="s">
        <v>49</v>
      </c>
      <c s="34" t="s">
        <v>1017</v>
      </c>
      <c s="34" t="s">
        <v>1072</v>
      </c>
      <c s="35" t="s">
        <v>5</v>
      </c>
      <c s="6" t="s">
        <v>1073</v>
      </c>
      <c s="36" t="s">
        <v>88</v>
      </c>
      <c s="37">
        <v>4</v>
      </c>
      <c s="36">
        <v>0</v>
      </c>
      <c s="36">
        <f>ROUND(G42*H42,6)</f>
      </c>
      <c r="L42" s="38">
        <v>0</v>
      </c>
      <c s="32">
        <f>ROUND(ROUND(L42,2)*ROUND(G42,3),2)</f>
      </c>
      <c s="36" t="s">
        <v>1053</v>
      </c>
      <c>
        <f>(M42*21)/100</f>
      </c>
      <c t="s">
        <v>27</v>
      </c>
    </row>
    <row r="43" spans="1:5" ht="12.75">
      <c r="A43" s="35" t="s">
        <v>55</v>
      </c>
      <c r="E43" s="39" t="s">
        <v>5</v>
      </c>
    </row>
    <row r="44" spans="1:5" ht="12.75">
      <c r="A44" s="35" t="s">
        <v>56</v>
      </c>
      <c r="E44" s="40" t="s">
        <v>1407</v>
      </c>
    </row>
    <row r="45" spans="1:5" ht="127.5">
      <c r="A45" t="s">
        <v>58</v>
      </c>
      <c r="E45" s="39" t="s">
        <v>1055</v>
      </c>
    </row>
    <row r="46" spans="1:16" ht="12.75">
      <c r="A46" t="s">
        <v>49</v>
      </c>
      <c s="34" t="s">
        <v>713</v>
      </c>
      <c s="34" t="s">
        <v>1075</v>
      </c>
      <c s="35" t="s">
        <v>5</v>
      </c>
      <c s="6" t="s">
        <v>1076</v>
      </c>
      <c s="36" t="s">
        <v>88</v>
      </c>
      <c s="37">
        <v>18</v>
      </c>
      <c s="36">
        <v>0</v>
      </c>
      <c s="36">
        <f>ROUND(G46*H46,6)</f>
      </c>
      <c r="L46" s="38">
        <v>0</v>
      </c>
      <c s="32">
        <f>ROUND(ROUND(L46,2)*ROUND(G46,3),2)</f>
      </c>
      <c s="36" t="s">
        <v>1053</v>
      </c>
      <c>
        <f>(M46*21)/100</f>
      </c>
      <c t="s">
        <v>27</v>
      </c>
    </row>
    <row r="47" spans="1:5" ht="12.75">
      <c r="A47" s="35" t="s">
        <v>55</v>
      </c>
      <c r="E47" s="39" t="s">
        <v>5</v>
      </c>
    </row>
    <row r="48" spans="1:5" ht="12.75">
      <c r="A48" s="35" t="s">
        <v>56</v>
      </c>
      <c r="E48" s="40" t="s">
        <v>1408</v>
      </c>
    </row>
    <row r="49" spans="1:5" ht="114.75">
      <c r="A49" t="s">
        <v>58</v>
      </c>
      <c r="E49" s="39" t="s">
        <v>1078</v>
      </c>
    </row>
    <row r="50" spans="1:16" ht="12.75">
      <c r="A50" t="s">
        <v>49</v>
      </c>
      <c s="34" t="s">
        <v>715</v>
      </c>
      <c s="34" t="s">
        <v>1177</v>
      </c>
      <c s="35" t="s">
        <v>5</v>
      </c>
      <c s="6" t="s">
        <v>1178</v>
      </c>
      <c s="36" t="s">
        <v>88</v>
      </c>
      <c s="37">
        <v>9</v>
      </c>
      <c s="36">
        <v>0</v>
      </c>
      <c s="36">
        <f>ROUND(G50*H50,6)</f>
      </c>
      <c r="L50" s="38">
        <v>0</v>
      </c>
      <c s="32">
        <f>ROUND(ROUND(L50,2)*ROUND(G50,3),2)</f>
      </c>
      <c s="36" t="s">
        <v>1053</v>
      </c>
      <c>
        <f>(M50*21)/100</f>
      </c>
      <c t="s">
        <v>27</v>
      </c>
    </row>
    <row r="51" spans="1:5" ht="12.75">
      <c r="A51" s="35" t="s">
        <v>55</v>
      </c>
      <c r="E51" s="39" t="s">
        <v>5</v>
      </c>
    </row>
    <row r="52" spans="1:5" ht="12.75">
      <c r="A52" s="35" t="s">
        <v>56</v>
      </c>
      <c r="E52" s="40" t="s">
        <v>1409</v>
      </c>
    </row>
    <row r="53" spans="1:5" ht="114.75">
      <c r="A53" t="s">
        <v>58</v>
      </c>
      <c r="E53" s="39" t="s">
        <v>1078</v>
      </c>
    </row>
    <row r="54" spans="1:16" ht="12.75">
      <c r="A54" t="s">
        <v>49</v>
      </c>
      <c s="34" t="s">
        <v>719</v>
      </c>
      <c s="34" t="s">
        <v>1079</v>
      </c>
      <c s="35" t="s">
        <v>5</v>
      </c>
      <c s="6" t="s">
        <v>1080</v>
      </c>
      <c s="36" t="s">
        <v>88</v>
      </c>
      <c s="37">
        <v>16</v>
      </c>
      <c s="36">
        <v>0</v>
      </c>
      <c s="36">
        <f>ROUND(G54*H54,6)</f>
      </c>
      <c r="L54" s="38">
        <v>0</v>
      </c>
      <c s="32">
        <f>ROUND(ROUND(L54,2)*ROUND(G54,3),2)</f>
      </c>
      <c s="36" t="s">
        <v>1053</v>
      </c>
      <c>
        <f>(M54*21)/100</f>
      </c>
      <c t="s">
        <v>27</v>
      </c>
    </row>
    <row r="55" spans="1:5" ht="12.75">
      <c r="A55" s="35" t="s">
        <v>55</v>
      </c>
      <c r="E55" s="39" t="s">
        <v>5</v>
      </c>
    </row>
    <row r="56" spans="1:5" ht="12.75">
      <c r="A56" s="35" t="s">
        <v>56</v>
      </c>
      <c r="E56" s="40" t="s">
        <v>1410</v>
      </c>
    </row>
    <row r="57" spans="1:5" ht="114.75">
      <c r="A57" t="s">
        <v>58</v>
      </c>
      <c r="E57" s="39" t="s">
        <v>1078</v>
      </c>
    </row>
    <row r="58" spans="1:16" ht="12.75">
      <c r="A58" t="s">
        <v>49</v>
      </c>
      <c s="34" t="s">
        <v>721</v>
      </c>
      <c s="34" t="s">
        <v>1084</v>
      </c>
      <c s="35" t="s">
        <v>5</v>
      </c>
      <c s="6" t="s">
        <v>1085</v>
      </c>
      <c s="36" t="s">
        <v>88</v>
      </c>
      <c s="37">
        <v>4</v>
      </c>
      <c s="36">
        <v>0</v>
      </c>
      <c s="36">
        <f>ROUND(G58*H58,6)</f>
      </c>
      <c r="L58" s="38">
        <v>0</v>
      </c>
      <c s="32">
        <f>ROUND(ROUND(L58,2)*ROUND(G58,3),2)</f>
      </c>
      <c s="36" t="s">
        <v>1053</v>
      </c>
      <c>
        <f>(M58*21)/100</f>
      </c>
      <c t="s">
        <v>27</v>
      </c>
    </row>
    <row r="59" spans="1:5" ht="12.75">
      <c r="A59" s="35" t="s">
        <v>55</v>
      </c>
      <c r="E59" s="39" t="s">
        <v>5</v>
      </c>
    </row>
    <row r="60" spans="1:5" ht="12.75">
      <c r="A60" s="35" t="s">
        <v>56</v>
      </c>
      <c r="E60" s="40" t="s">
        <v>1058</v>
      </c>
    </row>
    <row r="61" spans="1:5" ht="76.5">
      <c r="A61" t="s">
        <v>58</v>
      </c>
      <c r="E61" s="39" t="s">
        <v>1086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1411</v>
      </c>
      <c s="41">
        <f>Rekapitulace!C40</f>
      </c>
      <c s="20" t="s">
        <v>0</v>
      </c>
      <c t="s">
        <v>23</v>
      </c>
      <c t="s">
        <v>27</v>
      </c>
    </row>
    <row r="4" spans="1:16" ht="32" customHeight="1">
      <c r="A4" s="24" t="s">
        <v>20</v>
      </c>
      <c s="25" t="s">
        <v>28</v>
      </c>
      <c s="27" t="s">
        <v>1411</v>
      </c>
      <c r="E4" s="26" t="s">
        <v>1412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1415</v>
      </c>
      <c r="E8" s="30" t="s">
        <v>1414</v>
      </c>
      <c r="J8" s="29">
        <f>0+J9+J26+J31</f>
      </c>
      <c s="29">
        <f>0+K9+K26+K31</f>
      </c>
      <c s="29">
        <f>0+L9+L26+L31</f>
      </c>
      <c s="29">
        <f>0+M9+M26+M31</f>
      </c>
    </row>
    <row r="9" spans="1:13" ht="12.75">
      <c r="A9" t="s">
        <v>46</v>
      </c>
      <c r="C9" s="31" t="s">
        <v>807</v>
      </c>
      <c r="E9" s="33" t="s">
        <v>879</v>
      </c>
      <c r="J9" s="32">
        <f>0</f>
      </c>
      <c s="32">
        <f>0</f>
      </c>
      <c s="32">
        <f>0+L10+L14+L18+L22</f>
      </c>
      <c s="32">
        <f>0+M10+M14+M18+M22</f>
      </c>
    </row>
    <row r="10" spans="1:16" ht="12.75">
      <c r="A10" t="s">
        <v>49</v>
      </c>
      <c s="34" t="s">
        <v>435</v>
      </c>
      <c s="34" t="s">
        <v>1416</v>
      </c>
      <c s="35" t="s">
        <v>5</v>
      </c>
      <c s="6" t="s">
        <v>1417</v>
      </c>
      <c s="36" t="s">
        <v>71</v>
      </c>
      <c s="37">
        <v>1.404</v>
      </c>
      <c s="36">
        <v>0</v>
      </c>
      <c s="36">
        <f>ROUND(G10*H10,6)</f>
      </c>
      <c r="L10" s="38">
        <v>0</v>
      </c>
      <c s="32">
        <f>ROUND(ROUND(L10,2)*ROUND(G10,3),2)</f>
      </c>
      <c s="36" t="s">
        <v>54</v>
      </c>
      <c>
        <f>(M10*21)/100</f>
      </c>
      <c t="s">
        <v>27</v>
      </c>
    </row>
    <row r="11" spans="1:5" ht="12.75">
      <c r="A11" s="35" t="s">
        <v>55</v>
      </c>
      <c r="E11" s="39" t="s">
        <v>5</v>
      </c>
    </row>
    <row r="12" spans="1:5" ht="25.5">
      <c r="A12" s="35" t="s">
        <v>56</v>
      </c>
      <c r="E12" s="40" t="s">
        <v>1418</v>
      </c>
    </row>
    <row r="13" spans="1:5" ht="382.5">
      <c r="A13" t="s">
        <v>58</v>
      </c>
      <c r="E13" s="39" t="s">
        <v>1419</v>
      </c>
    </row>
    <row r="14" spans="1:16" ht="12.75">
      <c r="A14" t="s">
        <v>49</v>
      </c>
      <c s="34" t="s">
        <v>441</v>
      </c>
      <c s="34" t="s">
        <v>1420</v>
      </c>
      <c s="35" t="s">
        <v>5</v>
      </c>
      <c s="6" t="s">
        <v>1421</v>
      </c>
      <c s="36" t="s">
        <v>498</v>
      </c>
      <c s="37">
        <v>0.16</v>
      </c>
      <c s="36">
        <v>0</v>
      </c>
      <c s="36">
        <f>ROUND(G14*H14,6)</f>
      </c>
      <c r="L14" s="38">
        <v>0</v>
      </c>
      <c s="32">
        <f>ROUND(ROUND(L14,2)*ROUND(G14,3),2)</f>
      </c>
      <c s="36" t="s">
        <v>54</v>
      </c>
      <c>
        <f>(M14*21)/100</f>
      </c>
      <c t="s">
        <v>27</v>
      </c>
    </row>
    <row r="15" spans="1:5" ht="12.75">
      <c r="A15" s="35" t="s">
        <v>55</v>
      </c>
      <c r="E15" s="39" t="s">
        <v>5</v>
      </c>
    </row>
    <row r="16" spans="1:5" ht="12.75">
      <c r="A16" s="35" t="s">
        <v>56</v>
      </c>
      <c r="E16" s="40" t="s">
        <v>1422</v>
      </c>
    </row>
    <row r="17" spans="1:5" ht="242.25">
      <c r="A17" t="s">
        <v>58</v>
      </c>
      <c r="E17" s="39" t="s">
        <v>1423</v>
      </c>
    </row>
    <row r="18" spans="1:16" ht="12.75">
      <c r="A18" t="s">
        <v>49</v>
      </c>
      <c s="34" t="s">
        <v>516</v>
      </c>
      <c s="34" t="s">
        <v>1424</v>
      </c>
      <c s="35" t="s">
        <v>5</v>
      </c>
      <c s="6" t="s">
        <v>1425</v>
      </c>
      <c s="36" t="s">
        <v>498</v>
      </c>
      <c s="37">
        <v>0.05</v>
      </c>
      <c s="36">
        <v>0</v>
      </c>
      <c s="36">
        <f>ROUND(G18*H18,6)</f>
      </c>
      <c r="L18" s="38">
        <v>0</v>
      </c>
      <c s="32">
        <f>ROUND(ROUND(L18,2)*ROUND(G18,3),2)</f>
      </c>
      <c s="36" t="s">
        <v>54</v>
      </c>
      <c>
        <f>(M18*21)/100</f>
      </c>
      <c t="s">
        <v>27</v>
      </c>
    </row>
    <row r="19" spans="1:5" ht="12.75">
      <c r="A19" s="35" t="s">
        <v>55</v>
      </c>
      <c r="E19" s="39" t="s">
        <v>5</v>
      </c>
    </row>
    <row r="20" spans="1:5" ht="12.75">
      <c r="A20" s="35" t="s">
        <v>56</v>
      </c>
      <c r="E20" s="40" t="s">
        <v>1426</v>
      </c>
    </row>
    <row r="21" spans="1:5" ht="267.75">
      <c r="A21" t="s">
        <v>58</v>
      </c>
      <c r="E21" s="39" t="s">
        <v>1121</v>
      </c>
    </row>
    <row r="22" spans="1:16" ht="12.75">
      <c r="A22" t="s">
        <v>49</v>
      </c>
      <c s="34" t="s">
        <v>530</v>
      </c>
      <c s="34" t="s">
        <v>1427</v>
      </c>
      <c s="35" t="s">
        <v>5</v>
      </c>
      <c s="6" t="s">
        <v>1428</v>
      </c>
      <c s="36" t="s">
        <v>498</v>
      </c>
      <c s="37">
        <v>0.657</v>
      </c>
      <c s="36">
        <v>0</v>
      </c>
      <c s="36">
        <f>ROUND(G22*H22,6)</f>
      </c>
      <c r="L22" s="38">
        <v>0</v>
      </c>
      <c s="32">
        <f>ROUND(ROUND(L22,2)*ROUND(G22,3),2)</f>
      </c>
      <c s="36" t="s">
        <v>54</v>
      </c>
      <c>
        <f>(M22*21)/100</f>
      </c>
      <c t="s">
        <v>27</v>
      </c>
    </row>
    <row r="23" spans="1:5" ht="12.75">
      <c r="A23" s="35" t="s">
        <v>55</v>
      </c>
      <c r="E23" s="39" t="s">
        <v>5</v>
      </c>
    </row>
    <row r="24" spans="1:5" ht="12.75">
      <c r="A24" s="35" t="s">
        <v>56</v>
      </c>
      <c r="E24" s="40" t="s">
        <v>1429</v>
      </c>
    </row>
    <row r="25" spans="1:5" ht="267.75">
      <c r="A25" t="s">
        <v>58</v>
      </c>
      <c r="E25" s="39" t="s">
        <v>1121</v>
      </c>
    </row>
    <row r="26" spans="1:13" ht="12.75">
      <c r="A26" t="s">
        <v>46</v>
      </c>
      <c r="C26" s="31" t="s">
        <v>511</v>
      </c>
      <c r="E26" s="33" t="s">
        <v>1430</v>
      </c>
      <c r="J26" s="32">
        <f>0</f>
      </c>
      <c s="32">
        <f>0</f>
      </c>
      <c s="32">
        <f>0+L27</f>
      </c>
      <c s="32">
        <f>0+M27</f>
      </c>
    </row>
    <row r="27" spans="1:16" ht="12.75">
      <c r="A27" t="s">
        <v>49</v>
      </c>
      <c s="34" t="s">
        <v>77</v>
      </c>
      <c s="34" t="s">
        <v>1431</v>
      </c>
      <c s="35" t="s">
        <v>5</v>
      </c>
      <c s="6" t="s">
        <v>1432</v>
      </c>
      <c s="36" t="s">
        <v>1433</v>
      </c>
      <c s="37">
        <v>2</v>
      </c>
      <c s="36">
        <v>0</v>
      </c>
      <c s="36">
        <f>ROUND(G27*H27,6)</f>
      </c>
      <c r="L27" s="38">
        <v>0</v>
      </c>
      <c s="32">
        <f>ROUND(ROUND(L27,2)*ROUND(G27,3),2)</f>
      </c>
      <c s="36" t="s">
        <v>438</v>
      </c>
      <c>
        <f>(M27*21)/100</f>
      </c>
      <c t="s">
        <v>27</v>
      </c>
    </row>
    <row r="28" spans="1:5" ht="12.75">
      <c r="A28" s="35" t="s">
        <v>55</v>
      </c>
      <c r="E28" s="39" t="s">
        <v>5</v>
      </c>
    </row>
    <row r="29" spans="1:5" ht="12.75">
      <c r="A29" s="35" t="s">
        <v>56</v>
      </c>
      <c r="E29" s="40" t="s">
        <v>1434</v>
      </c>
    </row>
    <row r="30" spans="1:5" ht="89.25">
      <c r="A30" t="s">
        <v>58</v>
      </c>
      <c r="E30" s="39" t="s">
        <v>1435</v>
      </c>
    </row>
    <row r="31" spans="1:13" ht="12.75">
      <c r="A31" t="s">
        <v>46</v>
      </c>
      <c r="C31" s="31" t="s">
        <v>580</v>
      </c>
      <c r="E31" s="33" t="s">
        <v>1436</v>
      </c>
      <c r="J31" s="32">
        <f>0</f>
      </c>
      <c s="32">
        <f>0</f>
      </c>
      <c s="32">
        <f>0+L32</f>
      </c>
      <c s="32">
        <f>0+M32</f>
      </c>
    </row>
    <row r="32" spans="1:16" ht="12.75">
      <c r="A32" t="s">
        <v>49</v>
      </c>
      <c s="34" t="s">
        <v>82</v>
      </c>
      <c s="34" t="s">
        <v>1437</v>
      </c>
      <c s="35" t="s">
        <v>5</v>
      </c>
      <c s="6" t="s">
        <v>1438</v>
      </c>
      <c s="36" t="s">
        <v>1439</v>
      </c>
      <c s="37">
        <v>6</v>
      </c>
      <c s="36">
        <v>0</v>
      </c>
      <c s="36">
        <f>ROUND(G32*H32,6)</f>
      </c>
      <c r="L32" s="38">
        <v>0</v>
      </c>
      <c s="32">
        <f>ROUND(ROUND(L32,2)*ROUND(G32,3),2)</f>
      </c>
      <c s="36" t="s">
        <v>438</v>
      </c>
      <c>
        <f>(M32*21)/100</f>
      </c>
      <c t="s">
        <v>27</v>
      </c>
    </row>
    <row r="33" spans="1:5" ht="12.75">
      <c r="A33" s="35" t="s">
        <v>55</v>
      </c>
      <c r="E33" s="39" t="s">
        <v>5</v>
      </c>
    </row>
    <row r="34" spans="1:5" ht="25.5">
      <c r="A34" s="35" t="s">
        <v>56</v>
      </c>
      <c r="E34" s="40" t="s">
        <v>1440</v>
      </c>
    </row>
    <row r="35" spans="1:5" ht="357">
      <c r="A35" t="s">
        <v>58</v>
      </c>
      <c r="E35" s="39" t="s">
        <v>1441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1411</v>
      </c>
      <c s="41">
        <f>Rekapitulace!C40</f>
      </c>
      <c s="20" t="s">
        <v>0</v>
      </c>
      <c t="s">
        <v>23</v>
      </c>
      <c t="s">
        <v>27</v>
      </c>
    </row>
    <row r="4" spans="1:16" ht="32" customHeight="1">
      <c r="A4" s="24" t="s">
        <v>20</v>
      </c>
      <c s="25" t="s">
        <v>28</v>
      </c>
      <c s="27" t="s">
        <v>1411</v>
      </c>
      <c r="E4" s="26" t="s">
        <v>1412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COUNTIFS(L8:L15,"=0",A8:A15,"P")+COUNTIFS(L8:L15,"",A8:A15,"P")+SUM(Q8:Q15)</f>
      </c>
    </row>
    <row r="8" spans="1:13" ht="12.75">
      <c r="A8" t="s">
        <v>44</v>
      </c>
      <c r="C8" s="28" t="s">
        <v>1444</v>
      </c>
      <c r="E8" s="30" t="s">
        <v>1443</v>
      </c>
      <c r="J8" s="29">
        <f>0+J9+J14</f>
      </c>
      <c s="29">
        <f>0+K9+K14</f>
      </c>
      <c s="29">
        <f>0+L9+L14</f>
      </c>
      <c s="29">
        <f>0+M9+M14</f>
      </c>
    </row>
    <row r="9" spans="1:13" ht="12.75">
      <c r="A9" t="s">
        <v>46</v>
      </c>
      <c r="C9" s="31" t="s">
        <v>419</v>
      </c>
      <c r="E9" s="33" t="s">
        <v>872</v>
      </c>
      <c r="J9" s="32">
        <f>0</f>
      </c>
      <c s="32">
        <f>0</f>
      </c>
      <c s="32">
        <f>0+L10</f>
      </c>
      <c s="32">
        <f>0+M10</f>
      </c>
    </row>
    <row r="10" spans="1:16" ht="12.75">
      <c r="A10" t="s">
        <v>49</v>
      </c>
      <c s="34" t="s">
        <v>68</v>
      </c>
      <c s="34" t="s">
        <v>1445</v>
      </c>
      <c s="35" t="s">
        <v>5</v>
      </c>
      <c s="6" t="s">
        <v>1446</v>
      </c>
      <c s="36" t="s">
        <v>71</v>
      </c>
      <c s="37">
        <v>1.8</v>
      </c>
      <c s="36">
        <v>0</v>
      </c>
      <c s="36">
        <f>ROUND(G10*H10,6)</f>
      </c>
      <c r="L10" s="38">
        <v>0</v>
      </c>
      <c s="32">
        <f>ROUND(ROUND(L10,2)*ROUND(G10,3),2)</f>
      </c>
      <c s="36" t="s">
        <v>54</v>
      </c>
      <c>
        <f>(M10*21)/100</f>
      </c>
      <c t="s">
        <v>27</v>
      </c>
    </row>
    <row r="11" spans="1:5" ht="12.75">
      <c r="A11" s="35" t="s">
        <v>55</v>
      </c>
      <c r="E11" s="39" t="s">
        <v>5</v>
      </c>
    </row>
    <row r="12" spans="1:5" ht="12.75">
      <c r="A12" s="35" t="s">
        <v>56</v>
      </c>
      <c r="E12" s="40" t="s">
        <v>1447</v>
      </c>
    </row>
    <row r="13" spans="1:5" ht="369.75">
      <c r="A13" t="s">
        <v>58</v>
      </c>
      <c r="E13" s="39" t="s">
        <v>929</v>
      </c>
    </row>
    <row r="14" spans="1:13" ht="12.75">
      <c r="A14" t="s">
        <v>46</v>
      </c>
      <c r="C14" s="31" t="s">
        <v>511</v>
      </c>
      <c r="E14" s="33" t="s">
        <v>1448</v>
      </c>
      <c r="J14" s="32">
        <f>0</f>
      </c>
      <c s="32">
        <f>0</f>
      </c>
      <c s="32">
        <f>0+L15</f>
      </c>
      <c s="32">
        <f>0+M15</f>
      </c>
    </row>
    <row r="15" spans="1:16" ht="25.5">
      <c r="A15" t="s">
        <v>49</v>
      </c>
      <c s="34" t="s">
        <v>27</v>
      </c>
      <c s="34" t="s">
        <v>846</v>
      </c>
      <c s="35" t="s">
        <v>5</v>
      </c>
      <c s="6" t="s">
        <v>847</v>
      </c>
      <c s="36" t="s">
        <v>395</v>
      </c>
      <c s="37">
        <v>6.8</v>
      </c>
      <c s="36">
        <v>0</v>
      </c>
      <c s="36">
        <f>ROUND(G15*H15,6)</f>
      </c>
      <c r="L15" s="38">
        <v>0</v>
      </c>
      <c s="32">
        <f>ROUND(ROUND(L15,2)*ROUND(G15,3),2)</f>
      </c>
      <c s="36" t="s">
        <v>54</v>
      </c>
      <c>
        <f>(M15*21)/100</f>
      </c>
      <c t="s">
        <v>27</v>
      </c>
    </row>
    <row r="16" spans="1:5" ht="12.75">
      <c r="A16" s="35" t="s">
        <v>55</v>
      </c>
      <c r="E16" s="39" t="s">
        <v>5</v>
      </c>
    </row>
    <row r="17" spans="1:5" ht="12.75">
      <c r="A17" s="35" t="s">
        <v>56</v>
      </c>
      <c r="E17" s="40" t="s">
        <v>1449</v>
      </c>
    </row>
    <row r="18" spans="1:5" ht="191.25">
      <c r="A18" t="s">
        <v>58</v>
      </c>
      <c r="E18" s="39" t="s">
        <v>849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1411</v>
      </c>
      <c s="41">
        <f>Rekapitulace!C40</f>
      </c>
      <c s="20" t="s">
        <v>0</v>
      </c>
      <c t="s">
        <v>23</v>
      </c>
      <c t="s">
        <v>27</v>
      </c>
    </row>
    <row r="4" spans="1:16" ht="32" customHeight="1">
      <c r="A4" s="24" t="s">
        <v>20</v>
      </c>
      <c s="25" t="s">
        <v>28</v>
      </c>
      <c s="27" t="s">
        <v>1411</v>
      </c>
      <c r="E4" s="26" t="s">
        <v>1412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COUNTIFS(L8:L20,"=0",A8:A20,"P")+COUNTIFS(L8:L20,"",A8:A20,"P")+SUM(Q8:Q20)</f>
      </c>
    </row>
    <row r="8" spans="1:13" ht="12.75">
      <c r="A8" t="s">
        <v>44</v>
      </c>
      <c r="C8" s="28" t="s">
        <v>1452</v>
      </c>
      <c r="E8" s="30" t="s">
        <v>1451</v>
      </c>
      <c r="J8" s="29">
        <f>0+J9+J14+J19</f>
      </c>
      <c s="29">
        <f>0+K9+K14+K19</f>
      </c>
      <c s="29">
        <f>0+L9+L14+L19</f>
      </c>
      <c s="29">
        <f>0+M9+M14+M19</f>
      </c>
    </row>
    <row r="9" spans="1:13" ht="12.75">
      <c r="A9" t="s">
        <v>46</v>
      </c>
      <c r="C9" s="31" t="s">
        <v>26</v>
      </c>
      <c r="E9" s="33" t="s">
        <v>879</v>
      </c>
      <c r="J9" s="32">
        <f>0</f>
      </c>
      <c s="32">
        <f>0</f>
      </c>
      <c s="32">
        <f>0+L10</f>
      </c>
      <c s="32">
        <f>0+M10</f>
      </c>
    </row>
    <row r="10" spans="1:16" ht="12.75">
      <c r="A10" t="s">
        <v>49</v>
      </c>
      <c s="34" t="s">
        <v>68</v>
      </c>
      <c s="34" t="s">
        <v>1453</v>
      </c>
      <c s="35" t="s">
        <v>5</v>
      </c>
      <c s="6" t="s">
        <v>1119</v>
      </c>
      <c s="36" t="s">
        <v>498</v>
      </c>
      <c s="37">
        <v>0.17</v>
      </c>
      <c s="36">
        <v>0</v>
      </c>
      <c s="36">
        <f>ROUND(G10*H10,6)</f>
      </c>
      <c r="L10" s="38">
        <v>0</v>
      </c>
      <c s="32">
        <f>ROUND(ROUND(L10,2)*ROUND(G10,3),2)</f>
      </c>
      <c s="36" t="s">
        <v>54</v>
      </c>
      <c>
        <f>(M10*21)/100</f>
      </c>
      <c t="s">
        <v>27</v>
      </c>
    </row>
    <row r="11" spans="1:5" ht="12.75">
      <c r="A11" s="35" t="s">
        <v>55</v>
      </c>
      <c r="E11" s="39" t="s">
        <v>5</v>
      </c>
    </row>
    <row r="12" spans="1:5" ht="25.5">
      <c r="A12" s="35" t="s">
        <v>56</v>
      </c>
      <c r="E12" s="40" t="s">
        <v>1454</v>
      </c>
    </row>
    <row r="13" spans="1:5" ht="267.75">
      <c r="A13" t="s">
        <v>58</v>
      </c>
      <c r="E13" s="39" t="s">
        <v>1121</v>
      </c>
    </row>
    <row r="14" spans="1:13" ht="12.75">
      <c r="A14" t="s">
        <v>46</v>
      </c>
      <c r="C14" s="31" t="s">
        <v>1455</v>
      </c>
      <c r="E14" s="33" t="s">
        <v>1448</v>
      </c>
      <c r="J14" s="32">
        <f>0</f>
      </c>
      <c s="32">
        <f>0</f>
      </c>
      <c s="32">
        <f>0+L15</f>
      </c>
      <c s="32">
        <f>0+M15</f>
      </c>
    </row>
    <row r="15" spans="1:16" ht="12.75">
      <c r="A15" t="s">
        <v>49</v>
      </c>
      <c s="34" t="s">
        <v>68</v>
      </c>
      <c s="34" t="s">
        <v>1431</v>
      </c>
      <c s="35" t="s">
        <v>5</v>
      </c>
      <c s="6" t="s">
        <v>1456</v>
      </c>
      <c s="36" t="s">
        <v>88</v>
      </c>
      <c s="37">
        <v>6</v>
      </c>
      <c s="36">
        <v>0</v>
      </c>
      <c s="36">
        <f>ROUND(G15*H15,6)</f>
      </c>
      <c r="L15" s="38">
        <v>0</v>
      </c>
      <c s="32">
        <f>ROUND(ROUND(L15,2)*ROUND(G15,3),2)</f>
      </c>
      <c s="36" t="s">
        <v>1053</v>
      </c>
      <c>
        <f>(M15*21)/100</f>
      </c>
      <c t="s">
        <v>27</v>
      </c>
    </row>
    <row r="16" spans="1:5" ht="12.75">
      <c r="A16" s="35" t="s">
        <v>55</v>
      </c>
      <c r="E16" s="39" t="s">
        <v>5</v>
      </c>
    </row>
    <row r="17" spans="1:5" ht="12.75">
      <c r="A17" s="35" t="s">
        <v>56</v>
      </c>
      <c r="E17" s="40" t="s">
        <v>1457</v>
      </c>
    </row>
    <row r="18" spans="1:5" ht="89.25">
      <c r="A18" t="s">
        <v>58</v>
      </c>
      <c r="E18" s="39" t="s">
        <v>1435</v>
      </c>
    </row>
    <row r="19" spans="1:13" ht="12.75">
      <c r="A19" t="s">
        <v>46</v>
      </c>
      <c r="C19" s="31" t="s">
        <v>134</v>
      </c>
      <c r="E19" s="33" t="s">
        <v>1458</v>
      </c>
      <c r="J19" s="32">
        <f>0</f>
      </c>
      <c s="32">
        <f>0</f>
      </c>
      <c s="32">
        <f>0+L20</f>
      </c>
      <c s="32">
        <f>0+M20</f>
      </c>
    </row>
    <row r="20" spans="1:16" ht="12.75">
      <c r="A20" t="s">
        <v>49</v>
      </c>
      <c s="34" t="s">
        <v>26</v>
      </c>
      <c s="34" t="s">
        <v>1459</v>
      </c>
      <c s="35" t="s">
        <v>5</v>
      </c>
      <c s="6" t="s">
        <v>1460</v>
      </c>
      <c s="36" t="s">
        <v>88</v>
      </c>
      <c s="37">
        <v>6</v>
      </c>
      <c s="36">
        <v>0</v>
      </c>
      <c s="36">
        <f>ROUND(G20*H20,6)</f>
      </c>
      <c r="L20" s="38">
        <v>0</v>
      </c>
      <c s="32">
        <f>ROUND(ROUND(L20,2)*ROUND(G20,3),2)</f>
      </c>
      <c s="36" t="s">
        <v>1053</v>
      </c>
      <c>
        <f>(M20*21)/100</f>
      </c>
      <c t="s">
        <v>27</v>
      </c>
    </row>
    <row r="21" spans="1:5" ht="12.75">
      <c r="A21" s="35" t="s">
        <v>55</v>
      </c>
      <c r="E21" s="39" t="s">
        <v>5</v>
      </c>
    </row>
    <row r="22" spans="1:5" ht="12.75">
      <c r="A22" s="35" t="s">
        <v>56</v>
      </c>
      <c r="E22" s="40" t="s">
        <v>1457</v>
      </c>
    </row>
    <row r="23" spans="1:5" ht="216.75">
      <c r="A23" t="s">
        <v>58</v>
      </c>
      <c r="E23" s="39" t="s">
        <v>1461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66</v>
      </c>
      <c r="E8" s="30" t="s">
        <v>65</v>
      </c>
      <c r="J8" s="29">
        <f>0+J9</f>
      </c>
      <c s="29">
        <f>0+K9</f>
      </c>
      <c s="29">
        <f>0+L9</f>
      </c>
      <c s="29">
        <f>0+M9</f>
      </c>
    </row>
    <row r="9" spans="1:13" ht="12.75">
      <c r="A9" t="s">
        <v>46</v>
      </c>
      <c r="C9" s="31" t="s">
        <v>67</v>
      </c>
      <c r="E9" s="33" t="s">
        <v>48</v>
      </c>
      <c r="J9" s="32">
        <f>0</f>
      </c>
      <c s="32">
        <f>0</f>
      </c>
      <c s="32">
        <f>0+L10+L14+L18+L22+L26+L30+L34+L38</f>
      </c>
      <c s="32">
        <f>0+M10+M14+M18+M22+M26+M30+M34+M38</f>
      </c>
    </row>
    <row r="10" spans="1:16" ht="12.75">
      <c r="A10" t="s">
        <v>49</v>
      </c>
      <c s="34" t="s">
        <v>68</v>
      </c>
      <c s="34" t="s">
        <v>69</v>
      </c>
      <c s="35" t="s">
        <v>5</v>
      </c>
      <c s="6" t="s">
        <v>70</v>
      </c>
      <c s="36" t="s">
        <v>71</v>
      </c>
      <c s="37">
        <v>110</v>
      </c>
      <c s="36">
        <v>0</v>
      </c>
      <c s="36">
        <f>ROUND(G10*H10,6)</f>
      </c>
      <c r="L10" s="38">
        <v>0</v>
      </c>
      <c s="32">
        <f>ROUND(ROUND(L10,2)*ROUND(G10,3),2)</f>
      </c>
      <c s="36" t="s">
        <v>54</v>
      </c>
      <c>
        <f>(M10*21)/100</f>
      </c>
      <c t="s">
        <v>27</v>
      </c>
    </row>
    <row r="11" spans="1:5" ht="12.75">
      <c r="A11" s="35" t="s">
        <v>55</v>
      </c>
      <c r="E11" s="39" t="s">
        <v>5</v>
      </c>
    </row>
    <row r="12" spans="1:5" ht="12.75">
      <c r="A12" s="35" t="s">
        <v>56</v>
      </c>
      <c r="E12" s="40" t="s">
        <v>72</v>
      </c>
    </row>
    <row r="13" spans="1:5" ht="409.5">
      <c r="A13" t="s">
        <v>58</v>
      </c>
      <c r="E13" s="39" t="s">
        <v>73</v>
      </c>
    </row>
    <row r="14" spans="1:16" ht="12.75">
      <c r="A14" t="s">
        <v>49</v>
      </c>
      <c s="34" t="s">
        <v>27</v>
      </c>
      <c s="34" t="s">
        <v>74</v>
      </c>
      <c s="35" t="s">
        <v>5</v>
      </c>
      <c s="6" t="s">
        <v>75</v>
      </c>
      <c s="36" t="s">
        <v>71</v>
      </c>
      <c s="37">
        <v>110</v>
      </c>
      <c s="36">
        <v>0</v>
      </c>
      <c s="36">
        <f>ROUND(G14*H14,6)</f>
      </c>
      <c r="L14" s="38">
        <v>0</v>
      </c>
      <c s="32">
        <f>ROUND(ROUND(L14,2)*ROUND(G14,3),2)</f>
      </c>
      <c s="36" t="s">
        <v>54</v>
      </c>
      <c>
        <f>(M14*21)/100</f>
      </c>
      <c t="s">
        <v>27</v>
      </c>
    </row>
    <row r="15" spans="1:5" ht="12.75">
      <c r="A15" s="35" t="s">
        <v>55</v>
      </c>
      <c r="E15" s="39" t="s">
        <v>5</v>
      </c>
    </row>
    <row r="16" spans="1:5" ht="12.75">
      <c r="A16" s="35" t="s">
        <v>56</v>
      </c>
      <c r="E16" s="40" t="s">
        <v>72</v>
      </c>
    </row>
    <row r="17" spans="1:5" ht="357">
      <c r="A17" t="s">
        <v>58</v>
      </c>
      <c r="E17" s="39" t="s">
        <v>76</v>
      </c>
    </row>
    <row r="18" spans="1:16" ht="12.75">
      <c r="A18" t="s">
        <v>49</v>
      </c>
      <c s="34" t="s">
        <v>77</v>
      </c>
      <c s="34" t="s">
        <v>78</v>
      </c>
      <c s="35" t="s">
        <v>5</v>
      </c>
      <c s="6" t="s">
        <v>79</v>
      </c>
      <c s="36" t="s">
        <v>80</v>
      </c>
      <c s="37">
        <v>759</v>
      </c>
      <c s="36">
        <v>0</v>
      </c>
      <c s="36">
        <f>ROUND(G18*H18,6)</f>
      </c>
      <c r="L18" s="38">
        <v>0</v>
      </c>
      <c s="32">
        <f>ROUND(ROUND(L18,2)*ROUND(G18,3),2)</f>
      </c>
      <c s="36" t="s">
        <v>54</v>
      </c>
      <c>
        <f>(M18*21)/100</f>
      </c>
      <c t="s">
        <v>27</v>
      </c>
    </row>
    <row r="19" spans="1:5" ht="12.75">
      <c r="A19" s="35" t="s">
        <v>55</v>
      </c>
      <c r="E19" s="39" t="s">
        <v>5</v>
      </c>
    </row>
    <row r="20" spans="1:5" ht="12.75">
      <c r="A20" s="35" t="s">
        <v>56</v>
      </c>
      <c r="E20" s="40" t="s">
        <v>72</v>
      </c>
    </row>
    <row r="21" spans="1:5" ht="76.5">
      <c r="A21" t="s">
        <v>58</v>
      </c>
      <c r="E21" s="39" t="s">
        <v>81</v>
      </c>
    </row>
    <row r="22" spans="1:16" ht="12.75">
      <c r="A22" t="s">
        <v>49</v>
      </c>
      <c s="34" t="s">
        <v>82</v>
      </c>
      <c s="34" t="s">
        <v>83</v>
      </c>
      <c s="35" t="s">
        <v>5</v>
      </c>
      <c s="6" t="s">
        <v>84</v>
      </c>
      <c s="36" t="s">
        <v>80</v>
      </c>
      <c s="37">
        <v>169</v>
      </c>
      <c s="36">
        <v>0</v>
      </c>
      <c s="36">
        <f>ROUND(G22*H22,6)</f>
      </c>
      <c r="L22" s="38">
        <v>0</v>
      </c>
      <c s="32">
        <f>ROUND(ROUND(L22,2)*ROUND(G22,3),2)</f>
      </c>
      <c s="36" t="s">
        <v>54</v>
      </c>
      <c>
        <f>(M22*21)/100</f>
      </c>
      <c t="s">
        <v>27</v>
      </c>
    </row>
    <row r="23" spans="1:5" ht="12.75">
      <c r="A23" s="35" t="s">
        <v>55</v>
      </c>
      <c r="E23" s="39" t="s">
        <v>5</v>
      </c>
    </row>
    <row r="24" spans="1:5" ht="12.75">
      <c r="A24" s="35" t="s">
        <v>56</v>
      </c>
      <c r="E24" s="40" t="s">
        <v>72</v>
      </c>
    </row>
    <row r="25" spans="1:5" ht="76.5">
      <c r="A25" t="s">
        <v>58</v>
      </c>
      <c r="E25" s="39" t="s">
        <v>81</v>
      </c>
    </row>
    <row r="26" spans="1:16" ht="12.75">
      <c r="A26" t="s">
        <v>49</v>
      </c>
      <c s="34" t="s">
        <v>50</v>
      </c>
      <c s="34" t="s">
        <v>51</v>
      </c>
      <c s="35" t="s">
        <v>5</v>
      </c>
      <c s="6" t="s">
        <v>52</v>
      </c>
      <c s="36" t="s">
        <v>53</v>
      </c>
      <c s="37">
        <v>265</v>
      </c>
      <c s="36">
        <v>0</v>
      </c>
      <c s="36">
        <f>ROUND(G26*H26,6)</f>
      </c>
      <c r="L26" s="38">
        <v>0</v>
      </c>
      <c s="32">
        <f>ROUND(ROUND(L26,2)*ROUND(G26,3),2)</f>
      </c>
      <c s="36" t="s">
        <v>54</v>
      </c>
      <c>
        <f>(M26*21)/100</f>
      </c>
      <c t="s">
        <v>27</v>
      </c>
    </row>
    <row r="27" spans="1:5" ht="12.75">
      <c r="A27" s="35" t="s">
        <v>55</v>
      </c>
      <c r="E27" s="39" t="s">
        <v>5</v>
      </c>
    </row>
    <row r="28" spans="1:5" ht="12.75">
      <c r="A28" s="35" t="s">
        <v>56</v>
      </c>
      <c r="E28" s="40" t="s">
        <v>57</v>
      </c>
    </row>
    <row r="29" spans="1:5" ht="76.5">
      <c r="A29" t="s">
        <v>58</v>
      </c>
      <c r="E29" s="39" t="s">
        <v>59</v>
      </c>
    </row>
    <row r="30" spans="1:16" ht="12.75">
      <c r="A30" t="s">
        <v>49</v>
      </c>
      <c s="34" t="s">
        <v>60</v>
      </c>
      <c s="34" t="s">
        <v>61</v>
      </c>
      <c s="35" t="s">
        <v>5</v>
      </c>
      <c s="6" t="s">
        <v>62</v>
      </c>
      <c s="36" t="s">
        <v>53</v>
      </c>
      <c s="37">
        <v>265</v>
      </c>
      <c s="36">
        <v>0</v>
      </c>
      <c s="36">
        <f>ROUND(G30*H30,6)</f>
      </c>
      <c r="L30" s="38">
        <v>0</v>
      </c>
      <c s="32">
        <f>ROUND(ROUND(L30,2)*ROUND(G30,3),2)</f>
      </c>
      <c s="36" t="s">
        <v>54</v>
      </c>
      <c>
        <f>(M30*21)/100</f>
      </c>
      <c t="s">
        <v>27</v>
      </c>
    </row>
    <row r="31" spans="1:5" ht="12.75">
      <c r="A31" s="35" t="s">
        <v>55</v>
      </c>
      <c r="E31" s="39" t="s">
        <v>5</v>
      </c>
    </row>
    <row r="32" spans="1:5" ht="12.75">
      <c r="A32" s="35" t="s">
        <v>56</v>
      </c>
      <c r="E32" s="40" t="s">
        <v>57</v>
      </c>
    </row>
    <row r="33" spans="1:5" ht="204">
      <c r="A33" t="s">
        <v>58</v>
      </c>
      <c r="E33" s="39" t="s">
        <v>63</v>
      </c>
    </row>
    <row r="34" spans="1:16" ht="12.75">
      <c r="A34" t="s">
        <v>49</v>
      </c>
      <c s="34" t="s">
        <v>85</v>
      </c>
      <c s="34" t="s">
        <v>86</v>
      </c>
      <c s="35" t="s">
        <v>5</v>
      </c>
      <c s="6" t="s">
        <v>87</v>
      </c>
      <c s="36" t="s">
        <v>88</v>
      </c>
      <c s="37">
        <v>1</v>
      </c>
      <c s="36">
        <v>0</v>
      </c>
      <c s="36">
        <f>ROUND(G34*H34,6)</f>
      </c>
      <c r="L34" s="38">
        <v>0</v>
      </c>
      <c s="32">
        <f>ROUND(ROUND(L34,2)*ROUND(G34,3),2)</f>
      </c>
      <c s="36" t="s">
        <v>54</v>
      </c>
      <c>
        <f>(M34*21)/100</f>
      </c>
      <c t="s">
        <v>27</v>
      </c>
    </row>
    <row r="35" spans="1:5" ht="12.75">
      <c r="A35" s="35" t="s">
        <v>55</v>
      </c>
      <c r="E35" s="39" t="s">
        <v>5</v>
      </c>
    </row>
    <row r="36" spans="1:5" ht="12.75">
      <c r="A36" s="35" t="s">
        <v>56</v>
      </c>
      <c r="E36" s="40" t="s">
        <v>89</v>
      </c>
    </row>
    <row r="37" spans="1:5" ht="114.75">
      <c r="A37" t="s">
        <v>58</v>
      </c>
      <c r="E37" s="39" t="s">
        <v>90</v>
      </c>
    </row>
    <row r="38" spans="1:16" ht="12.75">
      <c r="A38" t="s">
        <v>49</v>
      </c>
      <c s="34" t="s">
        <v>91</v>
      </c>
      <c s="34" t="s">
        <v>92</v>
      </c>
      <c s="35" t="s">
        <v>5</v>
      </c>
      <c s="6" t="s">
        <v>93</v>
      </c>
      <c s="36" t="s">
        <v>88</v>
      </c>
      <c s="37">
        <v>1</v>
      </c>
      <c s="36">
        <v>0</v>
      </c>
      <c s="36">
        <f>ROUND(G38*H38,6)</f>
      </c>
      <c r="L38" s="38">
        <v>0</v>
      </c>
      <c s="32">
        <f>ROUND(ROUND(L38,2)*ROUND(G38,3),2)</f>
      </c>
      <c s="36" t="s">
        <v>54</v>
      </c>
      <c>
        <f>(M38*21)/100</f>
      </c>
      <c t="s">
        <v>27</v>
      </c>
    </row>
    <row r="39" spans="1:5" ht="12.75">
      <c r="A39" s="35" t="s">
        <v>55</v>
      </c>
      <c r="E39" s="39" t="s">
        <v>5</v>
      </c>
    </row>
    <row r="40" spans="1:5" ht="12.75">
      <c r="A40" s="35" t="s">
        <v>56</v>
      </c>
      <c r="E40" s="40" t="s">
        <v>89</v>
      </c>
    </row>
    <row r="41" spans="1:5" ht="140.25">
      <c r="A41" t="s">
        <v>58</v>
      </c>
      <c r="E41" s="39" t="s">
        <v>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1411</v>
      </c>
      <c s="41">
        <f>Rekapitulace!C40</f>
      </c>
      <c s="20" t="s">
        <v>0</v>
      </c>
      <c t="s">
        <v>23</v>
      </c>
      <c t="s">
        <v>27</v>
      </c>
    </row>
    <row r="4" spans="1:16" ht="32" customHeight="1">
      <c r="A4" s="24" t="s">
        <v>20</v>
      </c>
      <c s="25" t="s">
        <v>28</v>
      </c>
      <c s="27" t="s">
        <v>1411</v>
      </c>
      <c r="E4" s="26" t="s">
        <v>1412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1464</v>
      </c>
      <c r="E8" s="30" t="s">
        <v>1463</v>
      </c>
      <c r="J8" s="29">
        <f>0+J9+J18+J35+J44+J49</f>
      </c>
      <c s="29">
        <f>0+K9+K18+K35+K44+K49</f>
      </c>
      <c s="29">
        <f>0+L9+L18+L35+L44+L49</f>
      </c>
      <c s="29">
        <f>0+M9+M18+M35+M44+M49</f>
      </c>
    </row>
    <row r="9" spans="1:13" ht="12.75">
      <c r="A9" t="s">
        <v>46</v>
      </c>
      <c r="C9" s="31" t="s">
        <v>139</v>
      </c>
      <c r="E9" s="33" t="s">
        <v>1465</v>
      </c>
      <c r="J9" s="32">
        <f>0</f>
      </c>
      <c s="32">
        <f>0</f>
      </c>
      <c s="32">
        <f>0+L10+L14</f>
      </c>
      <c s="32">
        <f>0+M10+M14</f>
      </c>
    </row>
    <row r="10" spans="1:16" ht="12.75">
      <c r="A10" t="s">
        <v>49</v>
      </c>
      <c s="34" t="s">
        <v>26</v>
      </c>
      <c s="34" t="s">
        <v>1466</v>
      </c>
      <c s="35" t="s">
        <v>5</v>
      </c>
      <c s="6" t="s">
        <v>1467</v>
      </c>
      <c s="36" t="s">
        <v>71</v>
      </c>
      <c s="37">
        <v>162.08</v>
      </c>
      <c s="36">
        <v>0</v>
      </c>
      <c s="36">
        <f>ROUND(G10*H10,6)</f>
      </c>
      <c r="L10" s="38">
        <v>0</v>
      </c>
      <c s="32">
        <f>ROUND(ROUND(L10,2)*ROUND(G10,3),2)</f>
      </c>
      <c s="36" t="s">
        <v>54</v>
      </c>
      <c>
        <f>(M10*21)/100</f>
      </c>
      <c t="s">
        <v>27</v>
      </c>
    </row>
    <row r="11" spans="1:5" ht="12.75">
      <c r="A11" s="35" t="s">
        <v>55</v>
      </c>
      <c r="E11" s="39" t="s">
        <v>5</v>
      </c>
    </row>
    <row r="12" spans="1:5" ht="12.75">
      <c r="A12" s="35" t="s">
        <v>56</v>
      </c>
      <c r="E12" s="40" t="s">
        <v>1468</v>
      </c>
    </row>
    <row r="13" spans="1:5" ht="191.25">
      <c r="A13" t="s">
        <v>58</v>
      </c>
      <c r="E13" s="39" t="s">
        <v>1469</v>
      </c>
    </row>
    <row r="14" spans="1:16" ht="12.75">
      <c r="A14" t="s">
        <v>49</v>
      </c>
      <c s="34" t="s">
        <v>945</v>
      </c>
      <c s="34" t="s">
        <v>1470</v>
      </c>
      <c s="35" t="s">
        <v>5</v>
      </c>
      <c s="6" t="s">
        <v>1471</v>
      </c>
      <c s="36" t="s">
        <v>71</v>
      </c>
      <c s="37">
        <v>162.08</v>
      </c>
      <c s="36">
        <v>0</v>
      </c>
      <c s="36">
        <f>ROUND(G14*H14,6)</f>
      </c>
      <c r="L14" s="38">
        <v>0</v>
      </c>
      <c s="32">
        <f>ROUND(ROUND(L14,2)*ROUND(G14,3),2)</f>
      </c>
      <c s="36" t="s">
        <v>1472</v>
      </c>
      <c>
        <f>(M14*21)/100</f>
      </c>
      <c t="s">
        <v>27</v>
      </c>
    </row>
    <row r="15" spans="1:5" ht="12.75">
      <c r="A15" s="35" t="s">
        <v>55</v>
      </c>
      <c r="E15" s="39" t="s">
        <v>5</v>
      </c>
    </row>
    <row r="16" spans="1:5" ht="12.75">
      <c r="A16" s="35" t="s">
        <v>56</v>
      </c>
      <c r="E16" s="40" t="s">
        <v>1473</v>
      </c>
    </row>
    <row r="17" spans="1:5" ht="369.75">
      <c r="A17" t="s">
        <v>58</v>
      </c>
      <c r="E17" s="39" t="s">
        <v>1100</v>
      </c>
    </row>
    <row r="18" spans="1:13" ht="12.75">
      <c r="A18" t="s">
        <v>46</v>
      </c>
      <c r="C18" s="31" t="s">
        <v>419</v>
      </c>
      <c r="E18" s="33" t="s">
        <v>872</v>
      </c>
      <c r="J18" s="32">
        <f>0</f>
      </c>
      <c s="32">
        <f>0</f>
      </c>
      <c s="32">
        <f>0+L19+L23+L27+L31</f>
      </c>
      <c s="32">
        <f>0+M19+M23+M27+M31</f>
      </c>
    </row>
    <row r="19" spans="1:16" ht="12.75">
      <c r="A19" t="s">
        <v>49</v>
      </c>
      <c s="34" t="s">
        <v>597</v>
      </c>
      <c s="34" t="s">
        <v>1474</v>
      </c>
      <c s="35" t="s">
        <v>5</v>
      </c>
      <c s="6" t="s">
        <v>1475</v>
      </c>
      <c s="36" t="s">
        <v>71</v>
      </c>
      <c s="37">
        <v>1.28</v>
      </c>
      <c s="36">
        <v>0</v>
      </c>
      <c s="36">
        <f>ROUND(G19*H19,6)</f>
      </c>
      <c r="L19" s="38">
        <v>0</v>
      </c>
      <c s="32">
        <f>ROUND(ROUND(L19,2)*ROUND(G19,3),2)</f>
      </c>
      <c s="36" t="s">
        <v>54</v>
      </c>
      <c>
        <f>(M19*21)/100</f>
      </c>
      <c t="s">
        <v>27</v>
      </c>
    </row>
    <row r="20" spans="1:5" ht="12.75">
      <c r="A20" s="35" t="s">
        <v>55</v>
      </c>
      <c r="E20" s="39" t="s">
        <v>5</v>
      </c>
    </row>
    <row r="21" spans="1:5" ht="12.75">
      <c r="A21" s="35" t="s">
        <v>56</v>
      </c>
      <c r="E21" s="40" t="s">
        <v>1476</v>
      </c>
    </row>
    <row r="22" spans="1:5" ht="38.25">
      <c r="A22" t="s">
        <v>58</v>
      </c>
      <c r="E22" s="39" t="s">
        <v>1477</v>
      </c>
    </row>
    <row r="23" spans="1:16" ht="12.75">
      <c r="A23" t="s">
        <v>49</v>
      </c>
      <c s="34" t="s">
        <v>958</v>
      </c>
      <c s="34" t="s">
        <v>1478</v>
      </c>
      <c s="35" t="s">
        <v>5</v>
      </c>
      <c s="6" t="s">
        <v>1475</v>
      </c>
      <c s="36" t="s">
        <v>71</v>
      </c>
      <c s="37">
        <v>1.28</v>
      </c>
      <c s="36">
        <v>0</v>
      </c>
      <c s="36">
        <f>ROUND(G23*H23,6)</f>
      </c>
      <c r="L23" s="38">
        <v>0</v>
      </c>
      <c s="32">
        <f>ROUND(ROUND(L23,2)*ROUND(G23,3),2)</f>
      </c>
      <c s="36" t="s">
        <v>54</v>
      </c>
      <c>
        <f>(M23*21)/100</f>
      </c>
      <c t="s">
        <v>27</v>
      </c>
    </row>
    <row r="24" spans="1:5" ht="12.75">
      <c r="A24" s="35" t="s">
        <v>55</v>
      </c>
      <c r="E24" s="39" t="s">
        <v>5</v>
      </c>
    </row>
    <row r="25" spans="1:5" ht="12.75">
      <c r="A25" s="35" t="s">
        <v>56</v>
      </c>
      <c r="E25" s="40" t="s">
        <v>1479</v>
      </c>
    </row>
    <row r="26" spans="1:5" ht="38.25">
      <c r="A26" t="s">
        <v>58</v>
      </c>
      <c r="E26" s="39" t="s">
        <v>1477</v>
      </c>
    </row>
    <row r="27" spans="1:16" ht="12.75">
      <c r="A27" t="s">
        <v>49</v>
      </c>
      <c s="34" t="s">
        <v>966</v>
      </c>
      <c s="34" t="s">
        <v>1480</v>
      </c>
      <c s="35" t="s">
        <v>5</v>
      </c>
      <c s="6" t="s">
        <v>1481</v>
      </c>
      <c s="36" t="s">
        <v>71</v>
      </c>
      <c s="37">
        <v>65.96</v>
      </c>
      <c s="36">
        <v>0</v>
      </c>
      <c s="36">
        <f>ROUND(G27*H27,6)</f>
      </c>
      <c r="L27" s="38">
        <v>0</v>
      </c>
      <c s="32">
        <f>ROUND(ROUND(L27,2)*ROUND(G27,3),2)</f>
      </c>
      <c s="36" t="s">
        <v>54</v>
      </c>
      <c>
        <f>(M27*21)/100</f>
      </c>
      <c t="s">
        <v>27</v>
      </c>
    </row>
    <row r="28" spans="1:5" ht="12.75">
      <c r="A28" s="35" t="s">
        <v>55</v>
      </c>
      <c r="E28" s="39" t="s">
        <v>5</v>
      </c>
    </row>
    <row r="29" spans="1:5" ht="25.5">
      <c r="A29" s="35" t="s">
        <v>56</v>
      </c>
      <c r="E29" s="40" t="s">
        <v>1482</v>
      </c>
    </row>
    <row r="30" spans="1:5" ht="38.25">
      <c r="A30" t="s">
        <v>58</v>
      </c>
      <c r="E30" s="39" t="s">
        <v>1477</v>
      </c>
    </row>
    <row r="31" spans="1:16" ht="12.75">
      <c r="A31" t="s">
        <v>49</v>
      </c>
      <c s="34" t="s">
        <v>706</v>
      </c>
      <c s="34" t="s">
        <v>1483</v>
      </c>
      <c s="35" t="s">
        <v>5</v>
      </c>
      <c s="6" t="s">
        <v>1484</v>
      </c>
      <c s="36" t="s">
        <v>71</v>
      </c>
      <c s="37">
        <v>72.02</v>
      </c>
      <c s="36">
        <v>0</v>
      </c>
      <c s="36">
        <f>ROUND(G31*H31,6)</f>
      </c>
      <c r="L31" s="38">
        <v>0</v>
      </c>
      <c s="32">
        <f>ROUND(ROUND(L31,2)*ROUND(G31,3),2)</f>
      </c>
      <c s="36" t="s">
        <v>54</v>
      </c>
      <c>
        <f>(M31*21)/100</f>
      </c>
      <c t="s">
        <v>27</v>
      </c>
    </row>
    <row r="32" spans="1:5" ht="12.75">
      <c r="A32" s="35" t="s">
        <v>55</v>
      </c>
      <c r="E32" s="39" t="s">
        <v>5</v>
      </c>
    </row>
    <row r="33" spans="1:5" ht="25.5">
      <c r="A33" s="35" t="s">
        <v>56</v>
      </c>
      <c r="E33" s="40" t="s">
        <v>1485</v>
      </c>
    </row>
    <row r="34" spans="1:5" ht="38.25">
      <c r="A34" t="s">
        <v>58</v>
      </c>
      <c r="E34" s="39" t="s">
        <v>1486</v>
      </c>
    </row>
    <row r="35" spans="1:13" ht="12.75">
      <c r="A35" t="s">
        <v>46</v>
      </c>
      <c r="C35" s="31" t="s">
        <v>807</v>
      </c>
      <c r="E35" s="33" t="s">
        <v>879</v>
      </c>
      <c r="J35" s="32">
        <f>0</f>
      </c>
      <c s="32">
        <f>0</f>
      </c>
      <c s="32">
        <f>0+L36+L40</f>
      </c>
      <c s="32">
        <f>0+M36+M40</f>
      </c>
    </row>
    <row r="36" spans="1:16" ht="12.75">
      <c r="A36" t="s">
        <v>49</v>
      </c>
      <c s="34" t="s">
        <v>661</v>
      </c>
      <c s="34" t="s">
        <v>1487</v>
      </c>
      <c s="35" t="s">
        <v>5</v>
      </c>
      <c s="6" t="s">
        <v>1488</v>
      </c>
      <c s="36" t="s">
        <v>1439</v>
      </c>
      <c s="37">
        <v>652</v>
      </c>
      <c s="36">
        <v>0</v>
      </c>
      <c s="36">
        <f>ROUND(G36*H36,6)</f>
      </c>
      <c r="L36" s="38">
        <v>0</v>
      </c>
      <c s="32">
        <f>ROUND(ROUND(L36,2)*ROUND(G36,3),2)</f>
      </c>
      <c s="36" t="s">
        <v>54</v>
      </c>
      <c>
        <f>(M36*21)/100</f>
      </c>
      <c t="s">
        <v>27</v>
      </c>
    </row>
    <row r="37" spans="1:5" ht="12.75">
      <c r="A37" s="35" t="s">
        <v>55</v>
      </c>
      <c r="E37" s="39" t="s">
        <v>5</v>
      </c>
    </row>
    <row r="38" spans="1:5" ht="38.25">
      <c r="A38" s="35" t="s">
        <v>56</v>
      </c>
      <c r="E38" s="40" t="s">
        <v>1489</v>
      </c>
    </row>
    <row r="39" spans="1:5" ht="409.5">
      <c r="A39" t="s">
        <v>58</v>
      </c>
      <c r="E39" s="39" t="s">
        <v>1490</v>
      </c>
    </row>
    <row r="40" spans="1:16" ht="12.75">
      <c r="A40" t="s">
        <v>49</v>
      </c>
      <c s="34" t="s">
        <v>708</v>
      </c>
      <c s="34" t="s">
        <v>1491</v>
      </c>
      <c s="35" t="s">
        <v>5</v>
      </c>
      <c s="6" t="s">
        <v>1492</v>
      </c>
      <c s="36" t="s">
        <v>71</v>
      </c>
      <c s="37">
        <v>6.952</v>
      </c>
      <c s="36">
        <v>0</v>
      </c>
      <c s="36">
        <f>ROUND(G40*H40,6)</f>
      </c>
      <c r="L40" s="38">
        <v>0</v>
      </c>
      <c s="32">
        <f>ROUND(ROUND(L40,2)*ROUND(G40,3),2)</f>
      </c>
      <c s="36" t="s">
        <v>54</v>
      </c>
      <c>
        <f>(M40*21)/100</f>
      </c>
      <c t="s">
        <v>27</v>
      </c>
    </row>
    <row r="41" spans="1:5" ht="12.75">
      <c r="A41" s="35" t="s">
        <v>55</v>
      </c>
      <c r="E41" s="39" t="s">
        <v>5</v>
      </c>
    </row>
    <row r="42" spans="1:5" ht="63.75">
      <c r="A42" s="35" t="s">
        <v>56</v>
      </c>
      <c r="E42" s="40" t="s">
        <v>1493</v>
      </c>
    </row>
    <row r="43" spans="1:5" ht="165.75">
      <c r="A43" t="s">
        <v>58</v>
      </c>
      <c r="E43" s="39" t="s">
        <v>1494</v>
      </c>
    </row>
    <row r="44" spans="1:13" ht="12.75">
      <c r="A44" t="s">
        <v>46</v>
      </c>
      <c r="C44" s="31" t="s">
        <v>246</v>
      </c>
      <c r="E44" s="33" t="s">
        <v>285</v>
      </c>
      <c r="J44" s="32">
        <f>0</f>
      </c>
      <c s="32">
        <f>0</f>
      </c>
      <c s="32">
        <f>0+L45</f>
      </c>
      <c s="32">
        <f>0+M45</f>
      </c>
    </row>
    <row r="45" spans="1:16" ht="12.75">
      <c r="A45" t="s">
        <v>49</v>
      </c>
      <c s="34" t="s">
        <v>725</v>
      </c>
      <c s="34" t="s">
        <v>1495</v>
      </c>
      <c s="35" t="s">
        <v>5</v>
      </c>
      <c s="6" t="s">
        <v>1496</v>
      </c>
      <c s="36" t="s">
        <v>395</v>
      </c>
      <c s="37">
        <v>365</v>
      </c>
      <c s="36">
        <v>0</v>
      </c>
      <c s="36">
        <f>ROUND(G45*H45,6)</f>
      </c>
      <c r="L45" s="38">
        <v>0</v>
      </c>
      <c s="32">
        <f>ROUND(ROUND(L45,2)*ROUND(G45,3),2)</f>
      </c>
      <c s="36" t="s">
        <v>54</v>
      </c>
      <c>
        <f>(M45*21)/100</f>
      </c>
      <c t="s">
        <v>27</v>
      </c>
    </row>
    <row r="46" spans="1:5" ht="12.75">
      <c r="A46" s="35" t="s">
        <v>55</v>
      </c>
      <c r="E46" s="39" t="s">
        <v>5</v>
      </c>
    </row>
    <row r="47" spans="1:5" ht="12.75">
      <c r="A47" s="35" t="s">
        <v>56</v>
      </c>
      <c r="E47" s="40" t="s">
        <v>1497</v>
      </c>
    </row>
    <row r="48" spans="1:5" ht="153">
      <c r="A48" t="s">
        <v>58</v>
      </c>
      <c r="E48" s="39" t="s">
        <v>1498</v>
      </c>
    </row>
    <row r="49" spans="1:13" ht="12.75">
      <c r="A49" t="s">
        <v>46</v>
      </c>
      <c r="C49" s="31" t="s">
        <v>580</v>
      </c>
      <c r="E49" s="33" t="s">
        <v>1436</v>
      </c>
      <c r="J49" s="32">
        <f>0</f>
      </c>
      <c s="32">
        <f>0</f>
      </c>
      <c s="32">
        <f>0+L50+L54</f>
      </c>
      <c s="32">
        <f>0+M50+M54</f>
      </c>
    </row>
    <row r="50" spans="1:16" ht="12.75">
      <c r="A50" t="s">
        <v>49</v>
      </c>
      <c s="34" t="s">
        <v>1499</v>
      </c>
      <c s="34" t="s">
        <v>985</v>
      </c>
      <c s="35" t="s">
        <v>5</v>
      </c>
      <c s="6" t="s">
        <v>986</v>
      </c>
      <c s="36" t="s">
        <v>80</v>
      </c>
      <c s="37">
        <v>11</v>
      </c>
      <c s="36">
        <v>0</v>
      </c>
      <c s="36">
        <f>ROUND(G50*H50,6)</f>
      </c>
      <c r="L50" s="38">
        <v>0</v>
      </c>
      <c s="32">
        <f>ROUND(ROUND(L50,2)*ROUND(G50,3),2)</f>
      </c>
      <c s="36" t="s">
        <v>54</v>
      </c>
      <c>
        <f>(M50*21)/100</f>
      </c>
      <c t="s">
        <v>27</v>
      </c>
    </row>
    <row r="51" spans="1:5" ht="12.75">
      <c r="A51" s="35" t="s">
        <v>55</v>
      </c>
      <c r="E51" s="39" t="s">
        <v>5</v>
      </c>
    </row>
    <row r="52" spans="1:5" ht="12.75">
      <c r="A52" s="35" t="s">
        <v>56</v>
      </c>
      <c r="E52" s="40" t="s">
        <v>1500</v>
      </c>
    </row>
    <row r="53" spans="1:5" ht="51">
      <c r="A53" t="s">
        <v>58</v>
      </c>
      <c r="E53" s="39" t="s">
        <v>988</v>
      </c>
    </row>
    <row r="54" spans="1:16" ht="12.75">
      <c r="A54" t="s">
        <v>49</v>
      </c>
      <c s="34" t="s">
        <v>1011</v>
      </c>
      <c s="34" t="s">
        <v>551</v>
      </c>
      <c s="35" t="s">
        <v>5</v>
      </c>
      <c s="6" t="s">
        <v>552</v>
      </c>
      <c s="36" t="s">
        <v>80</v>
      </c>
      <c s="37">
        <v>30.2</v>
      </c>
      <c s="36">
        <v>0</v>
      </c>
      <c s="36">
        <f>ROUND(G54*H54,6)</f>
      </c>
      <c r="L54" s="38">
        <v>0</v>
      </c>
      <c s="32">
        <f>ROUND(ROUND(L54,2)*ROUND(G54,3),2)</f>
      </c>
      <c s="36" t="s">
        <v>54</v>
      </c>
      <c>
        <f>(M54*21)/100</f>
      </c>
      <c t="s">
        <v>27</v>
      </c>
    </row>
    <row r="55" spans="1:5" ht="12.75">
      <c r="A55" s="35" t="s">
        <v>55</v>
      </c>
      <c r="E55" s="39" t="s">
        <v>5</v>
      </c>
    </row>
    <row r="56" spans="1:5" ht="12.75">
      <c r="A56" s="35" t="s">
        <v>56</v>
      </c>
      <c r="E56" s="40" t="s">
        <v>1501</v>
      </c>
    </row>
    <row r="57" spans="1:5" ht="242.25">
      <c r="A57" t="s">
        <v>58</v>
      </c>
      <c r="E57" s="39" t="s">
        <v>1502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1503</v>
      </c>
      <c s="41">
        <f>Rekapitulace!C45</f>
      </c>
      <c s="20" t="s">
        <v>0</v>
      </c>
      <c t="s">
        <v>23</v>
      </c>
      <c t="s">
        <v>27</v>
      </c>
    </row>
    <row r="4" spans="1:16" ht="32" customHeight="1">
      <c r="A4" s="24" t="s">
        <v>20</v>
      </c>
      <c s="25" t="s">
        <v>28</v>
      </c>
      <c s="27" t="s">
        <v>1503</v>
      </c>
      <c r="E4" s="26" t="s">
        <v>1504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1507</v>
      </c>
      <c r="E8" s="30" t="s">
        <v>1506</v>
      </c>
      <c r="J8" s="29">
        <f>0+J9</f>
      </c>
      <c s="29">
        <f>0+K9</f>
      </c>
      <c s="29">
        <f>0+L9</f>
      </c>
      <c s="29">
        <f>0+M9</f>
      </c>
    </row>
    <row r="9" spans="1:13" ht="12.75">
      <c r="A9" t="s">
        <v>46</v>
      </c>
      <c r="C9" s="31" t="s">
        <v>68</v>
      </c>
      <c r="E9" s="33" t="s">
        <v>1465</v>
      </c>
      <c r="J9" s="32">
        <f>0</f>
      </c>
      <c s="32">
        <f>0</f>
      </c>
      <c s="32">
        <f>0+L10+L14+L18</f>
      </c>
      <c s="32">
        <f>0+M10+M14+M18</f>
      </c>
    </row>
    <row r="10" spans="1:16" ht="12.75">
      <c r="A10" t="s">
        <v>49</v>
      </c>
      <c s="34" t="s">
        <v>26</v>
      </c>
      <c s="34" t="s">
        <v>1508</v>
      </c>
      <c s="35" t="s">
        <v>5</v>
      </c>
      <c s="6" t="s">
        <v>1509</v>
      </c>
      <c s="36" t="s">
        <v>71</v>
      </c>
      <c s="37">
        <v>29.79</v>
      </c>
      <c s="36">
        <v>0</v>
      </c>
      <c s="36">
        <f>ROUND(G10*H10,6)</f>
      </c>
      <c r="L10" s="38">
        <v>0</v>
      </c>
      <c s="32">
        <f>ROUND(ROUND(L10,2)*ROUND(G10,3),2)</f>
      </c>
      <c s="36" t="s">
        <v>54</v>
      </c>
      <c>
        <f>(M10*21)/100</f>
      </c>
      <c t="s">
        <v>27</v>
      </c>
    </row>
    <row r="11" spans="1:5" ht="12.75">
      <c r="A11" s="35" t="s">
        <v>55</v>
      </c>
      <c r="E11" s="39" t="s">
        <v>5</v>
      </c>
    </row>
    <row r="12" spans="1:5" ht="12.75">
      <c r="A12" s="35" t="s">
        <v>56</v>
      </c>
      <c r="E12" s="40" t="s">
        <v>1510</v>
      </c>
    </row>
    <row r="13" spans="1:5" ht="63.75">
      <c r="A13" t="s">
        <v>58</v>
      </c>
      <c r="E13" s="39" t="s">
        <v>1511</v>
      </c>
    </row>
    <row r="14" spans="1:16" ht="12.75">
      <c r="A14" t="s">
        <v>49</v>
      </c>
      <c s="34" t="s">
        <v>82</v>
      </c>
      <c s="34" t="s">
        <v>1512</v>
      </c>
      <c s="35" t="s">
        <v>5</v>
      </c>
      <c s="6" t="s">
        <v>1513</v>
      </c>
      <c s="36" t="s">
        <v>71</v>
      </c>
      <c s="37">
        <v>163.977</v>
      </c>
      <c s="36">
        <v>0</v>
      </c>
      <c s="36">
        <f>ROUND(G14*H14,6)</f>
      </c>
      <c r="L14" s="38">
        <v>0</v>
      </c>
      <c s="32">
        <f>ROUND(ROUND(L14,2)*ROUND(G14,3),2)</f>
      </c>
      <c s="36" t="s">
        <v>54</v>
      </c>
      <c>
        <f>(M14*21)/100</f>
      </c>
      <c t="s">
        <v>27</v>
      </c>
    </row>
    <row r="15" spans="1:5" ht="12.75">
      <c r="A15" s="35" t="s">
        <v>55</v>
      </c>
      <c r="E15" s="39" t="s">
        <v>5</v>
      </c>
    </row>
    <row r="16" spans="1:5" ht="12.75">
      <c r="A16" s="35" t="s">
        <v>56</v>
      </c>
      <c r="E16" s="40" t="s">
        <v>1514</v>
      </c>
    </row>
    <row r="17" spans="1:5" ht="63.75">
      <c r="A17" t="s">
        <v>58</v>
      </c>
      <c r="E17" s="39" t="s">
        <v>1511</v>
      </c>
    </row>
    <row r="18" spans="1:16" ht="12.75">
      <c r="A18" t="s">
        <v>49</v>
      </c>
      <c s="34" t="s">
        <v>100</v>
      </c>
      <c s="34" t="s">
        <v>702</v>
      </c>
      <c s="35" t="s">
        <v>5</v>
      </c>
      <c s="6" t="s">
        <v>703</v>
      </c>
      <c s="36" t="s">
        <v>71</v>
      </c>
      <c s="37">
        <v>229.695</v>
      </c>
      <c s="36">
        <v>0</v>
      </c>
      <c s="36">
        <f>ROUND(G18*H18,6)</f>
      </c>
      <c r="L18" s="38">
        <v>0</v>
      </c>
      <c s="32">
        <f>ROUND(ROUND(L18,2)*ROUND(G18,3),2)</f>
      </c>
      <c s="36" t="s">
        <v>54</v>
      </c>
      <c>
        <f>(M18*21)/100</f>
      </c>
      <c t="s">
        <v>27</v>
      </c>
    </row>
    <row r="19" spans="1:5" ht="12.75">
      <c r="A19" s="35" t="s">
        <v>55</v>
      </c>
      <c r="E19" s="39" t="s">
        <v>5</v>
      </c>
    </row>
    <row r="20" spans="1:5" ht="12.75">
      <c r="A20" s="35" t="s">
        <v>56</v>
      </c>
      <c r="E20" s="40" t="s">
        <v>1514</v>
      </c>
    </row>
    <row r="21" spans="1:5" ht="63.75">
      <c r="A21" t="s">
        <v>58</v>
      </c>
      <c r="E21" s="39" t="s">
        <v>1515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1516</v>
      </c>
      <c s="41">
        <f>Rekapitulace!C47</f>
      </c>
      <c s="20" t="s">
        <v>0</v>
      </c>
      <c t="s">
        <v>23</v>
      </c>
      <c t="s">
        <v>27</v>
      </c>
    </row>
    <row r="4" spans="1:16" ht="32" customHeight="1">
      <c r="A4" s="24" t="s">
        <v>20</v>
      </c>
      <c s="25" t="s">
        <v>28</v>
      </c>
      <c s="27" t="s">
        <v>1516</v>
      </c>
      <c r="E4" s="26" t="s">
        <v>1517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COUNTIFS(L8:L33,"=0",A8:A33,"P")+COUNTIFS(L8:L33,"",A8:A33,"P")+SUM(Q8:Q33)</f>
      </c>
    </row>
    <row r="8" spans="1:13" ht="12.75">
      <c r="A8" t="s">
        <v>44</v>
      </c>
      <c r="C8" s="28" t="s">
        <v>1520</v>
      </c>
      <c r="E8" s="30" t="s">
        <v>1519</v>
      </c>
      <c r="J8" s="29">
        <f>0+J9+J14+J19+J32</f>
      </c>
      <c s="29">
        <f>0+K9+K14+K19+K32</f>
      </c>
      <c s="29">
        <f>0+L9+L14+L19+L32</f>
      </c>
      <c s="29">
        <f>0+M9+M14+M19+M32</f>
      </c>
    </row>
    <row r="9" spans="1:13" ht="12.75">
      <c r="A9" t="s">
        <v>46</v>
      </c>
      <c r="C9" s="31" t="s">
        <v>890</v>
      </c>
      <c r="E9" s="33" t="s">
        <v>1521</v>
      </c>
      <c r="J9" s="32">
        <f>0</f>
      </c>
      <c s="32">
        <f>0</f>
      </c>
      <c s="32">
        <f>0+L10</f>
      </c>
      <c s="32">
        <f>0+M10</f>
      </c>
    </row>
    <row r="10" spans="1:16" ht="25.5">
      <c r="A10" t="s">
        <v>49</v>
      </c>
      <c s="34" t="s">
        <v>419</v>
      </c>
      <c s="34" t="s">
        <v>1522</v>
      </c>
      <c s="35" t="s">
        <v>5</v>
      </c>
      <c s="6" t="s">
        <v>1523</v>
      </c>
      <c s="36" t="s">
        <v>498</v>
      </c>
      <c s="37">
        <v>9.06</v>
      </c>
      <c s="36">
        <v>0</v>
      </c>
      <c s="36">
        <f>ROUND(G10*H10,6)</f>
      </c>
      <c r="L10" s="38">
        <v>0</v>
      </c>
      <c s="32">
        <f>ROUND(ROUND(L10,2)*ROUND(G10,3),2)</f>
      </c>
      <c s="36" t="s">
        <v>54</v>
      </c>
      <c>
        <f>(M10*21)/100</f>
      </c>
      <c t="s">
        <v>27</v>
      </c>
    </row>
    <row r="11" spans="1:5" ht="12.75">
      <c r="A11" s="35" t="s">
        <v>55</v>
      </c>
      <c r="E11" s="39" t="s">
        <v>5</v>
      </c>
    </row>
    <row r="12" spans="1:5" ht="12.75">
      <c r="A12" s="35" t="s">
        <v>56</v>
      </c>
      <c r="E12" s="40" t="s">
        <v>1524</v>
      </c>
    </row>
    <row r="13" spans="1:5" ht="140.25">
      <c r="A13" t="s">
        <v>58</v>
      </c>
      <c r="E13" s="39" t="s">
        <v>895</v>
      </c>
    </row>
    <row r="14" spans="1:13" ht="12.75">
      <c r="A14" t="s">
        <v>46</v>
      </c>
      <c r="C14" s="31" t="s">
        <v>68</v>
      </c>
      <c r="E14" s="33" t="s">
        <v>1465</v>
      </c>
      <c r="J14" s="32">
        <f>0</f>
      </c>
      <c s="32">
        <f>0</f>
      </c>
      <c s="32">
        <f>0+L15</f>
      </c>
      <c s="32">
        <f>0+M15</f>
      </c>
    </row>
    <row r="15" spans="1:16" ht="12.75">
      <c r="A15" t="s">
        <v>49</v>
      </c>
      <c s="34" t="s">
        <v>68</v>
      </c>
      <c s="34" t="s">
        <v>1525</v>
      </c>
      <c s="35" t="s">
        <v>5</v>
      </c>
      <c s="6" t="s">
        <v>1526</v>
      </c>
      <c s="36" t="s">
        <v>71</v>
      </c>
      <c s="37">
        <v>5.06</v>
      </c>
      <c s="36">
        <v>0</v>
      </c>
      <c s="36">
        <f>ROUND(G15*H15,6)</f>
      </c>
      <c r="L15" s="38">
        <v>0</v>
      </c>
      <c s="32">
        <f>ROUND(ROUND(L15,2)*ROUND(G15,3),2)</f>
      </c>
      <c s="36" t="s">
        <v>54</v>
      </c>
      <c>
        <f>(M15*21)/100</f>
      </c>
      <c t="s">
        <v>27</v>
      </c>
    </row>
    <row r="16" spans="1:5" ht="12.75">
      <c r="A16" s="35" t="s">
        <v>55</v>
      </c>
      <c r="E16" s="39" t="s">
        <v>5</v>
      </c>
    </row>
    <row r="17" spans="1:5" ht="12.75">
      <c r="A17" s="35" t="s">
        <v>56</v>
      </c>
      <c r="E17" s="40" t="s">
        <v>1527</v>
      </c>
    </row>
    <row r="18" spans="1:5" ht="331.5">
      <c r="A18" t="s">
        <v>58</v>
      </c>
      <c r="E18" s="39" t="s">
        <v>1528</v>
      </c>
    </row>
    <row r="19" spans="1:13" ht="12.75">
      <c r="A19" t="s">
        <v>46</v>
      </c>
      <c r="C19" s="31" t="s">
        <v>27</v>
      </c>
      <c r="E19" s="33" t="s">
        <v>1529</v>
      </c>
      <c r="J19" s="32">
        <f>0</f>
      </c>
      <c s="32">
        <f>0</f>
      </c>
      <c s="32">
        <f>0+L20+L24+L28</f>
      </c>
      <c s="32">
        <f>0+M20+M24+M28</f>
      </c>
    </row>
    <row r="20" spans="1:16" ht="12.75">
      <c r="A20" t="s">
        <v>49</v>
      </c>
      <c s="34" t="s">
        <v>656</v>
      </c>
      <c s="34" t="s">
        <v>1530</v>
      </c>
      <c s="35" t="s">
        <v>5</v>
      </c>
      <c s="6" t="s">
        <v>1531</v>
      </c>
      <c s="36" t="s">
        <v>71</v>
      </c>
      <c s="37">
        <v>4.048</v>
      </c>
      <c s="36">
        <v>0</v>
      </c>
      <c s="36">
        <f>ROUND(G20*H20,6)</f>
      </c>
      <c r="L20" s="38">
        <v>0</v>
      </c>
      <c s="32">
        <f>ROUND(ROUND(L20,2)*ROUND(G20,3),2)</f>
      </c>
      <c s="36" t="s">
        <v>438</v>
      </c>
      <c>
        <f>(M20*21)/100</f>
      </c>
      <c t="s">
        <v>27</v>
      </c>
    </row>
    <row r="21" spans="1:5" ht="12.75">
      <c r="A21" s="35" t="s">
        <v>55</v>
      </c>
      <c r="E21" s="39" t="s">
        <v>5</v>
      </c>
    </row>
    <row r="22" spans="1:5" ht="12.75">
      <c r="A22" s="35" t="s">
        <v>56</v>
      </c>
      <c r="E22" s="40" t="s">
        <v>1532</v>
      </c>
    </row>
    <row r="23" spans="1:5" ht="38.25">
      <c r="A23" t="s">
        <v>58</v>
      </c>
      <c r="E23" s="39" t="s">
        <v>744</v>
      </c>
    </row>
    <row r="24" spans="1:16" ht="12.75">
      <c r="A24" t="s">
        <v>49</v>
      </c>
      <c s="34" t="s">
        <v>661</v>
      </c>
      <c s="34" t="s">
        <v>938</v>
      </c>
      <c s="35" t="s">
        <v>5</v>
      </c>
      <c s="6" t="s">
        <v>1533</v>
      </c>
      <c s="36" t="s">
        <v>71</v>
      </c>
      <c s="37">
        <v>2.024</v>
      </c>
      <c s="36">
        <v>0</v>
      </c>
      <c s="36">
        <f>ROUND(G24*H24,6)</f>
      </c>
      <c r="L24" s="38">
        <v>0</v>
      </c>
      <c s="32">
        <f>ROUND(ROUND(L24,2)*ROUND(G24,3),2)</f>
      </c>
      <c s="36" t="s">
        <v>438</v>
      </c>
      <c>
        <f>(M24*21)/100</f>
      </c>
      <c t="s">
        <v>27</v>
      </c>
    </row>
    <row r="25" spans="1:5" ht="12.75">
      <c r="A25" s="35" t="s">
        <v>55</v>
      </c>
      <c r="E25" s="39" t="s">
        <v>5</v>
      </c>
    </row>
    <row r="26" spans="1:5" ht="12.75">
      <c r="A26" s="35" t="s">
        <v>56</v>
      </c>
      <c r="E26" s="40" t="s">
        <v>1534</v>
      </c>
    </row>
    <row r="27" spans="1:5" ht="369.75">
      <c r="A27" t="s">
        <v>58</v>
      </c>
      <c r="E27" s="39" t="s">
        <v>1535</v>
      </c>
    </row>
    <row r="28" spans="1:16" ht="12.75">
      <c r="A28" t="s">
        <v>49</v>
      </c>
      <c s="34" t="s">
        <v>665</v>
      </c>
      <c s="34" t="s">
        <v>1536</v>
      </c>
      <c s="35" t="s">
        <v>5</v>
      </c>
      <c s="6" t="s">
        <v>1537</v>
      </c>
      <c s="36" t="s">
        <v>71</v>
      </c>
      <c s="37">
        <v>4.2</v>
      </c>
      <c s="36">
        <v>0</v>
      </c>
      <c s="36">
        <f>ROUND(G28*H28,6)</f>
      </c>
      <c r="L28" s="38">
        <v>0</v>
      </c>
      <c s="32">
        <f>ROUND(ROUND(L28,2)*ROUND(G28,3),2)</f>
      </c>
      <c s="36" t="s">
        <v>438</v>
      </c>
      <c>
        <f>(M28*21)/100</f>
      </c>
      <c t="s">
        <v>27</v>
      </c>
    </row>
    <row r="29" spans="1:5" ht="12.75">
      <c r="A29" s="35" t="s">
        <v>55</v>
      </c>
      <c r="E29" s="39" t="s">
        <v>5</v>
      </c>
    </row>
    <row r="30" spans="1:5" ht="12.75">
      <c r="A30" s="35" t="s">
        <v>56</v>
      </c>
      <c r="E30" s="40" t="s">
        <v>1538</v>
      </c>
    </row>
    <row r="31" spans="1:5" ht="369.75">
      <c r="A31" t="s">
        <v>58</v>
      </c>
      <c r="E31" s="39" t="s">
        <v>1539</v>
      </c>
    </row>
    <row r="32" spans="1:13" ht="12.75">
      <c r="A32" t="s">
        <v>46</v>
      </c>
      <c r="C32" s="31" t="s">
        <v>100</v>
      </c>
      <c r="E32" s="33" t="s">
        <v>1540</v>
      </c>
      <c r="J32" s="32">
        <f>0</f>
      </c>
      <c s="32">
        <f>0</f>
      </c>
      <c s="32">
        <f>0+L33</f>
      </c>
      <c s="32">
        <f>0+M33</f>
      </c>
    </row>
    <row r="33" spans="1:16" ht="12.75">
      <c r="A33" t="s">
        <v>49</v>
      </c>
      <c s="34" t="s">
        <v>669</v>
      </c>
      <c s="34" t="s">
        <v>1541</v>
      </c>
      <c s="35" t="s">
        <v>5</v>
      </c>
      <c s="6" t="s">
        <v>1542</v>
      </c>
      <c s="36" t="s">
        <v>88</v>
      </c>
      <c s="37">
        <v>2</v>
      </c>
      <c s="36">
        <v>0</v>
      </c>
      <c s="36">
        <f>ROUND(G33*H33,6)</f>
      </c>
      <c r="L33" s="38">
        <v>0</v>
      </c>
      <c s="32">
        <f>ROUND(ROUND(L33,2)*ROUND(G33,3),2)</f>
      </c>
      <c s="36" t="s">
        <v>438</v>
      </c>
      <c>
        <f>(M33*21)/100</f>
      </c>
      <c t="s">
        <v>27</v>
      </c>
    </row>
    <row r="34" spans="1:5" ht="12.75">
      <c r="A34" s="35" t="s">
        <v>55</v>
      </c>
      <c r="E34" s="39" t="s">
        <v>5</v>
      </c>
    </row>
    <row r="35" spans="1:5" ht="12.75">
      <c r="A35" s="35" t="s">
        <v>56</v>
      </c>
      <c r="E35" s="40" t="s">
        <v>5</v>
      </c>
    </row>
    <row r="36" spans="1:5" ht="89.25">
      <c r="A36" t="s">
        <v>58</v>
      </c>
      <c r="E36" s="39" t="s">
        <v>1543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1516</v>
      </c>
      <c s="41">
        <f>Rekapitulace!C47</f>
      </c>
      <c s="20" t="s">
        <v>0</v>
      </c>
      <c t="s">
        <v>23</v>
      </c>
      <c t="s">
        <v>27</v>
      </c>
    </row>
    <row r="4" spans="1:16" ht="32" customHeight="1">
      <c r="A4" s="24" t="s">
        <v>20</v>
      </c>
      <c s="25" t="s">
        <v>28</v>
      </c>
      <c s="27" t="s">
        <v>1516</v>
      </c>
      <c r="E4" s="26" t="s">
        <v>1517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COUNTIFS(L8:L37,"=0",A8:A37,"P")+COUNTIFS(L8:L37,"",A8:A37,"P")+SUM(Q8:Q37)</f>
      </c>
    </row>
    <row r="8" spans="1:13" ht="12.75">
      <c r="A8" t="s">
        <v>44</v>
      </c>
      <c r="C8" s="28" t="s">
        <v>1546</v>
      </c>
      <c r="E8" s="30" t="s">
        <v>1545</v>
      </c>
      <c r="J8" s="29">
        <f>0+J9+J14+J19+J36</f>
      </c>
      <c s="29">
        <f>0+K9+K14+K19+K36</f>
      </c>
      <c s="29">
        <f>0+L9+L14+L19+L36</f>
      </c>
      <c s="29">
        <f>0+M9+M14+M19+M36</f>
      </c>
    </row>
    <row r="9" spans="1:13" ht="12.75">
      <c r="A9" t="s">
        <v>46</v>
      </c>
      <c r="C9" s="31" t="s">
        <v>890</v>
      </c>
      <c r="E9" s="33" t="s">
        <v>1521</v>
      </c>
      <c r="J9" s="32">
        <f>0</f>
      </c>
      <c s="32">
        <f>0</f>
      </c>
      <c s="32">
        <f>0+L10</f>
      </c>
      <c s="32">
        <f>0+M10</f>
      </c>
    </row>
    <row r="10" spans="1:16" ht="25.5">
      <c r="A10" t="s">
        <v>49</v>
      </c>
      <c s="34" t="s">
        <v>357</v>
      </c>
      <c s="34" t="s">
        <v>1547</v>
      </c>
      <c s="35" t="s">
        <v>5</v>
      </c>
      <c s="6" t="s">
        <v>1523</v>
      </c>
      <c s="36" t="s">
        <v>498</v>
      </c>
      <c s="37">
        <v>24.414</v>
      </c>
      <c s="36">
        <v>0</v>
      </c>
      <c s="36">
        <f>ROUND(G10*H10,6)</f>
      </c>
      <c r="L10" s="38">
        <v>0</v>
      </c>
      <c s="32">
        <f>ROUND(ROUND(L10,2)*ROUND(G10,3),2)</f>
      </c>
      <c s="36" t="s">
        <v>54</v>
      </c>
      <c>
        <f>(M10*21)/100</f>
      </c>
      <c t="s">
        <v>27</v>
      </c>
    </row>
    <row r="11" spans="1:5" ht="12.75">
      <c r="A11" s="35" t="s">
        <v>55</v>
      </c>
      <c r="E11" s="39" t="s">
        <v>5</v>
      </c>
    </row>
    <row r="12" spans="1:5" ht="12.75">
      <c r="A12" s="35" t="s">
        <v>56</v>
      </c>
      <c r="E12" s="40" t="s">
        <v>1548</v>
      </c>
    </row>
    <row r="13" spans="1:5" ht="140.25">
      <c r="A13" t="s">
        <v>58</v>
      </c>
      <c r="E13" s="39" t="s">
        <v>895</v>
      </c>
    </row>
    <row r="14" spans="1:13" ht="12.75">
      <c r="A14" t="s">
        <v>46</v>
      </c>
      <c r="C14" s="31" t="s">
        <v>68</v>
      </c>
      <c r="E14" s="33" t="s">
        <v>1465</v>
      </c>
      <c r="J14" s="32">
        <f>0</f>
      </c>
      <c s="32">
        <f>0</f>
      </c>
      <c s="32">
        <f>0+L15</f>
      </c>
      <c s="32">
        <f>0+M15</f>
      </c>
    </row>
    <row r="15" spans="1:16" ht="12.75">
      <c r="A15" t="s">
        <v>49</v>
      </c>
      <c s="34" t="s">
        <v>68</v>
      </c>
      <c s="34" t="s">
        <v>1525</v>
      </c>
      <c s="35" t="s">
        <v>5</v>
      </c>
      <c s="6" t="s">
        <v>1526</v>
      </c>
      <c s="36" t="s">
        <v>71</v>
      </c>
      <c s="37">
        <v>13.607</v>
      </c>
      <c s="36">
        <v>0</v>
      </c>
      <c s="36">
        <f>ROUND(G15*H15,6)</f>
      </c>
      <c r="L15" s="38">
        <v>0</v>
      </c>
      <c s="32">
        <f>ROUND(ROUND(L15,2)*ROUND(G15,3),2)</f>
      </c>
      <c s="36" t="s">
        <v>54</v>
      </c>
      <c>
        <f>(M15*21)/100</f>
      </c>
      <c t="s">
        <v>27</v>
      </c>
    </row>
    <row r="16" spans="1:5" ht="12.75">
      <c r="A16" s="35" t="s">
        <v>55</v>
      </c>
      <c r="E16" s="39" t="s">
        <v>5</v>
      </c>
    </row>
    <row r="17" spans="1:5" ht="12.75">
      <c r="A17" s="35" t="s">
        <v>56</v>
      </c>
      <c r="E17" s="40" t="s">
        <v>1549</v>
      </c>
    </row>
    <row r="18" spans="1:5" ht="318.75">
      <c r="A18" t="s">
        <v>58</v>
      </c>
      <c r="E18" s="39" t="s">
        <v>1550</v>
      </c>
    </row>
    <row r="19" spans="1:13" ht="12.75">
      <c r="A19" t="s">
        <v>46</v>
      </c>
      <c r="C19" s="31" t="s">
        <v>27</v>
      </c>
      <c r="E19" s="33" t="s">
        <v>1529</v>
      </c>
      <c r="J19" s="32">
        <f>0</f>
      </c>
      <c s="32">
        <f>0</f>
      </c>
      <c s="32">
        <f>0+L20+L24+L28+L32</f>
      </c>
      <c s="32">
        <f>0+M20+M24+M28+M32</f>
      </c>
    </row>
    <row r="20" spans="1:16" ht="12.75">
      <c r="A20" t="s">
        <v>49</v>
      </c>
      <c s="34" t="s">
        <v>121</v>
      </c>
      <c s="34" t="s">
        <v>1551</v>
      </c>
      <c s="35" t="s">
        <v>5</v>
      </c>
      <c s="6" t="s">
        <v>1552</v>
      </c>
      <c s="36" t="s">
        <v>498</v>
      </c>
      <c s="37">
        <v>0.175</v>
      </c>
      <c s="36">
        <v>0</v>
      </c>
      <c s="36">
        <f>ROUND(G20*H20,6)</f>
      </c>
      <c r="L20" s="38">
        <v>0</v>
      </c>
      <c s="32">
        <f>ROUND(ROUND(L20,2)*ROUND(G20,3),2)</f>
      </c>
      <c s="36" t="s">
        <v>54</v>
      </c>
      <c>
        <f>(M20*21)/100</f>
      </c>
      <c t="s">
        <v>27</v>
      </c>
    </row>
    <row r="21" spans="1:5" ht="12.75">
      <c r="A21" s="35" t="s">
        <v>55</v>
      </c>
      <c r="E21" s="39" t="s">
        <v>5</v>
      </c>
    </row>
    <row r="22" spans="1:5" ht="12.75">
      <c r="A22" s="35" t="s">
        <v>56</v>
      </c>
      <c r="E22" s="40" t="s">
        <v>1553</v>
      </c>
    </row>
    <row r="23" spans="1:5" ht="267.75">
      <c r="A23" t="s">
        <v>58</v>
      </c>
      <c r="E23" s="39" t="s">
        <v>1554</v>
      </c>
    </row>
    <row r="24" spans="1:16" ht="12.75">
      <c r="A24" t="s">
        <v>49</v>
      </c>
      <c s="34" t="s">
        <v>302</v>
      </c>
      <c s="34" t="s">
        <v>1530</v>
      </c>
      <c s="35" t="s">
        <v>5</v>
      </c>
      <c s="6" t="s">
        <v>1531</v>
      </c>
      <c s="36" t="s">
        <v>71</v>
      </c>
      <c s="37">
        <v>8.5</v>
      </c>
      <c s="36">
        <v>0</v>
      </c>
      <c s="36">
        <f>ROUND(G24*H24,6)</f>
      </c>
      <c r="L24" s="38">
        <v>0</v>
      </c>
      <c s="32">
        <f>ROUND(ROUND(L24,2)*ROUND(G24,3),2)</f>
      </c>
      <c s="36" t="s">
        <v>438</v>
      </c>
      <c>
        <f>(M24*21)/100</f>
      </c>
      <c t="s">
        <v>27</v>
      </c>
    </row>
    <row r="25" spans="1:5" ht="12.75">
      <c r="A25" s="35" t="s">
        <v>55</v>
      </c>
      <c r="E25" s="39" t="s">
        <v>5</v>
      </c>
    </row>
    <row r="26" spans="1:5" ht="12.75">
      <c r="A26" s="35" t="s">
        <v>56</v>
      </c>
      <c r="E26" s="40" t="s">
        <v>1555</v>
      </c>
    </row>
    <row r="27" spans="1:5" ht="38.25">
      <c r="A27" t="s">
        <v>58</v>
      </c>
      <c r="E27" s="39" t="s">
        <v>744</v>
      </c>
    </row>
    <row r="28" spans="1:16" ht="12.75">
      <c r="A28" t="s">
        <v>49</v>
      </c>
      <c s="34" t="s">
        <v>629</v>
      </c>
      <c s="34" t="s">
        <v>938</v>
      </c>
      <c s="35" t="s">
        <v>5</v>
      </c>
      <c s="6" t="s">
        <v>1533</v>
      </c>
      <c s="36" t="s">
        <v>71</v>
      </c>
      <c s="37">
        <v>4.25</v>
      </c>
      <c s="36">
        <v>0</v>
      </c>
      <c s="36">
        <f>ROUND(G28*H28,6)</f>
      </c>
      <c r="L28" s="38">
        <v>0</v>
      </c>
      <c s="32">
        <f>ROUND(ROUND(L28,2)*ROUND(G28,3),2)</f>
      </c>
      <c s="36" t="s">
        <v>438</v>
      </c>
      <c>
        <f>(M28*21)/100</f>
      </c>
      <c t="s">
        <v>27</v>
      </c>
    </row>
    <row r="29" spans="1:5" ht="12.75">
      <c r="A29" s="35" t="s">
        <v>55</v>
      </c>
      <c r="E29" s="39" t="s">
        <v>5</v>
      </c>
    </row>
    <row r="30" spans="1:5" ht="12.75">
      <c r="A30" s="35" t="s">
        <v>56</v>
      </c>
      <c r="E30" s="40" t="s">
        <v>1556</v>
      </c>
    </row>
    <row r="31" spans="1:5" ht="369.75">
      <c r="A31" t="s">
        <v>58</v>
      </c>
      <c r="E31" s="39" t="s">
        <v>1535</v>
      </c>
    </row>
    <row r="32" spans="1:16" ht="12.75">
      <c r="A32" t="s">
        <v>49</v>
      </c>
      <c s="34" t="s">
        <v>361</v>
      </c>
      <c s="34" t="s">
        <v>1536</v>
      </c>
      <c s="35" t="s">
        <v>5</v>
      </c>
      <c s="6" t="s">
        <v>1537</v>
      </c>
      <c s="36" t="s">
        <v>71</v>
      </c>
      <c s="37">
        <v>8.2</v>
      </c>
      <c s="36">
        <v>0</v>
      </c>
      <c s="36">
        <f>ROUND(G32*H32,6)</f>
      </c>
      <c r="L32" s="38">
        <v>0</v>
      </c>
      <c s="32">
        <f>ROUND(ROUND(L32,2)*ROUND(G32,3),2)</f>
      </c>
      <c s="36" t="s">
        <v>438</v>
      </c>
      <c>
        <f>(M32*21)/100</f>
      </c>
      <c t="s">
        <v>27</v>
      </c>
    </row>
    <row r="33" spans="1:5" ht="12.75">
      <c r="A33" s="35" t="s">
        <v>55</v>
      </c>
      <c r="E33" s="39" t="s">
        <v>5</v>
      </c>
    </row>
    <row r="34" spans="1:5" ht="12.75">
      <c r="A34" s="35" t="s">
        <v>56</v>
      </c>
      <c r="E34" s="40" t="s">
        <v>1557</v>
      </c>
    </row>
    <row r="35" spans="1:5" ht="369.75">
      <c r="A35" t="s">
        <v>58</v>
      </c>
      <c r="E35" s="39" t="s">
        <v>1539</v>
      </c>
    </row>
    <row r="36" spans="1:13" ht="12.75">
      <c r="A36" t="s">
        <v>46</v>
      </c>
      <c r="C36" s="31" t="s">
        <v>100</v>
      </c>
      <c r="E36" s="33" t="s">
        <v>1540</v>
      </c>
      <c r="J36" s="32">
        <f>0</f>
      </c>
      <c s="32">
        <f>0</f>
      </c>
      <c s="32">
        <f>0+L37</f>
      </c>
      <c s="32">
        <f>0+M37</f>
      </c>
    </row>
    <row r="37" spans="1:16" ht="12.75">
      <c r="A37" t="s">
        <v>49</v>
      </c>
      <c s="34" t="s">
        <v>50</v>
      </c>
      <c s="34" t="s">
        <v>1558</v>
      </c>
      <c s="35" t="s">
        <v>5</v>
      </c>
      <c s="6" t="s">
        <v>1542</v>
      </c>
      <c s="36" t="s">
        <v>88</v>
      </c>
      <c s="37">
        <v>2</v>
      </c>
      <c s="36">
        <v>0</v>
      </c>
      <c s="36">
        <f>ROUND(G37*H37,6)</f>
      </c>
      <c r="L37" s="38">
        <v>0</v>
      </c>
      <c s="32">
        <f>ROUND(ROUND(L37,2)*ROUND(G37,3),2)</f>
      </c>
      <c s="36" t="s">
        <v>438</v>
      </c>
      <c>
        <f>(M37*21)/100</f>
      </c>
      <c t="s">
        <v>27</v>
      </c>
    </row>
    <row r="38" spans="1:5" ht="12.75">
      <c r="A38" s="35" t="s">
        <v>55</v>
      </c>
      <c r="E38" s="39" t="s">
        <v>5</v>
      </c>
    </row>
    <row r="39" spans="1:5" ht="12.75">
      <c r="A39" s="35" t="s">
        <v>56</v>
      </c>
      <c r="E39" s="40" t="s">
        <v>27</v>
      </c>
    </row>
    <row r="40" spans="1:5" ht="89.25">
      <c r="A40" t="s">
        <v>58</v>
      </c>
      <c r="E40" s="39" t="s">
        <v>1559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1516</v>
      </c>
      <c s="41">
        <f>Rekapitulace!C47</f>
      </c>
      <c s="20" t="s">
        <v>0</v>
      </c>
      <c t="s">
        <v>23</v>
      </c>
      <c t="s">
        <v>27</v>
      </c>
    </row>
    <row r="4" spans="1:16" ht="32" customHeight="1">
      <c r="A4" s="24" t="s">
        <v>20</v>
      </c>
      <c s="25" t="s">
        <v>28</v>
      </c>
      <c s="27" t="s">
        <v>1516</v>
      </c>
      <c r="E4" s="26" t="s">
        <v>1517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1562</v>
      </c>
      <c r="E8" s="30" t="s">
        <v>1561</v>
      </c>
      <c r="J8" s="29">
        <f>0+J9</f>
      </c>
      <c s="29">
        <f>0+K9</f>
      </c>
      <c s="29">
        <f>0+L9</f>
      </c>
      <c s="29">
        <f>0+M9</f>
      </c>
    </row>
    <row r="9" spans="1:13" ht="12.75">
      <c r="A9" t="s">
        <v>46</v>
      </c>
      <c r="C9" s="31" t="s">
        <v>100</v>
      </c>
      <c r="E9" s="33" t="s">
        <v>1540</v>
      </c>
      <c r="J9" s="32">
        <f>0</f>
      </c>
      <c s="32">
        <f>0</f>
      </c>
      <c s="32">
        <f>0+L10</f>
      </c>
      <c s="32">
        <f>0+M10</f>
      </c>
    </row>
    <row r="10" spans="1:16" ht="12.75">
      <c r="A10" t="s">
        <v>49</v>
      </c>
      <c s="34" t="s">
        <v>77</v>
      </c>
      <c s="34" t="s">
        <v>1563</v>
      </c>
      <c s="35" t="s">
        <v>5</v>
      </c>
      <c s="6" t="s">
        <v>1542</v>
      </c>
      <c s="36" t="s">
        <v>88</v>
      </c>
      <c s="37">
        <v>2</v>
      </c>
      <c s="36">
        <v>0</v>
      </c>
      <c s="36">
        <f>ROUND(G10*H10,6)</f>
      </c>
      <c r="L10" s="38">
        <v>0</v>
      </c>
      <c s="32">
        <f>ROUND(ROUND(L10,2)*ROUND(G10,3),2)</f>
      </c>
      <c s="36" t="s">
        <v>438</v>
      </c>
      <c>
        <f>(M10*21)/100</f>
      </c>
      <c t="s">
        <v>27</v>
      </c>
    </row>
    <row r="11" spans="1:5" ht="12.75">
      <c r="A11" s="35" t="s">
        <v>55</v>
      </c>
      <c r="E11" s="39" t="s">
        <v>5</v>
      </c>
    </row>
    <row r="12" spans="1:5" ht="12.75">
      <c r="A12" s="35" t="s">
        <v>56</v>
      </c>
      <c r="E12" s="40" t="s">
        <v>27</v>
      </c>
    </row>
    <row r="13" spans="1:5" ht="89.25">
      <c r="A13" t="s">
        <v>58</v>
      </c>
      <c r="E13" s="39" t="s">
        <v>1543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1516</v>
      </c>
      <c s="41">
        <f>Rekapitulace!C47</f>
      </c>
      <c s="20" t="s">
        <v>0</v>
      </c>
      <c t="s">
        <v>23</v>
      </c>
      <c t="s">
        <v>27</v>
      </c>
    </row>
    <row r="4" spans="1:16" ht="32" customHeight="1">
      <c r="A4" s="24" t="s">
        <v>20</v>
      </c>
      <c s="25" t="s">
        <v>28</v>
      </c>
      <c s="27" t="s">
        <v>1516</v>
      </c>
      <c r="E4" s="26" t="s">
        <v>1517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COUNTIFS(L8:L37,"=0",A8:A37,"P")+COUNTIFS(L8:L37,"",A8:A37,"P")+SUM(Q8:Q37)</f>
      </c>
    </row>
    <row r="8" spans="1:13" ht="12.75">
      <c r="A8" t="s">
        <v>44</v>
      </c>
      <c r="C8" s="28" t="s">
        <v>1566</v>
      </c>
      <c r="E8" s="30" t="s">
        <v>1565</v>
      </c>
      <c r="J8" s="29">
        <f>0+J9+J14+J19+J36</f>
      </c>
      <c s="29">
        <f>0+K9+K14+K19+K36</f>
      </c>
      <c s="29">
        <f>0+L9+L14+L19+L36</f>
      </c>
      <c s="29">
        <f>0+M9+M14+M19+M36</f>
      </c>
    </row>
    <row r="9" spans="1:13" ht="12.75">
      <c r="A9" t="s">
        <v>46</v>
      </c>
      <c r="C9" s="31" t="s">
        <v>890</v>
      </c>
      <c r="E9" s="33" t="s">
        <v>1521</v>
      </c>
      <c r="J9" s="32">
        <f>0</f>
      </c>
      <c s="32">
        <f>0</f>
      </c>
      <c s="32">
        <f>0+L10</f>
      </c>
      <c s="32">
        <f>0+M10</f>
      </c>
    </row>
    <row r="10" spans="1:16" ht="25.5">
      <c r="A10" t="s">
        <v>49</v>
      </c>
      <c s="34" t="s">
        <v>357</v>
      </c>
      <c s="34" t="s">
        <v>1522</v>
      </c>
      <c s="35" t="s">
        <v>5</v>
      </c>
      <c s="6" t="s">
        <v>1523</v>
      </c>
      <c s="36" t="s">
        <v>498</v>
      </c>
      <c s="37">
        <v>12.553</v>
      </c>
      <c s="36">
        <v>0</v>
      </c>
      <c s="36">
        <f>ROUND(G10*H10,6)</f>
      </c>
      <c r="L10" s="38">
        <v>0</v>
      </c>
      <c s="32">
        <f>ROUND(ROUND(L10,2)*ROUND(G10,3),2)</f>
      </c>
      <c s="36" t="s">
        <v>289</v>
      </c>
      <c>
        <f>(M10*21)/100</f>
      </c>
      <c t="s">
        <v>27</v>
      </c>
    </row>
    <row r="11" spans="1:5" ht="12.75">
      <c r="A11" s="35" t="s">
        <v>55</v>
      </c>
      <c r="E11" s="39" t="s">
        <v>5</v>
      </c>
    </row>
    <row r="12" spans="1:5" ht="12.75">
      <c r="A12" s="35" t="s">
        <v>56</v>
      </c>
      <c r="E12" s="40" t="s">
        <v>1524</v>
      </c>
    </row>
    <row r="13" spans="1:5" ht="140.25">
      <c r="A13" t="s">
        <v>58</v>
      </c>
      <c r="E13" s="39" t="s">
        <v>895</v>
      </c>
    </row>
    <row r="14" spans="1:13" ht="12.75">
      <c r="A14" t="s">
        <v>46</v>
      </c>
      <c r="C14" s="31" t="s">
        <v>68</v>
      </c>
      <c r="E14" s="33" t="s">
        <v>1465</v>
      </c>
      <c r="J14" s="32">
        <f>0</f>
      </c>
      <c s="32">
        <f>0</f>
      </c>
      <c s="32">
        <f>0+L15</f>
      </c>
      <c s="32">
        <f>0+M15</f>
      </c>
    </row>
    <row r="15" spans="1:16" ht="12.75">
      <c r="A15" t="s">
        <v>49</v>
      </c>
      <c s="34" t="s">
        <v>68</v>
      </c>
      <c s="34" t="s">
        <v>1525</v>
      </c>
      <c s="35" t="s">
        <v>5</v>
      </c>
      <c s="6" t="s">
        <v>1526</v>
      </c>
      <c s="36" t="s">
        <v>71</v>
      </c>
      <c s="37">
        <v>6.992</v>
      </c>
      <c s="36">
        <v>0</v>
      </c>
      <c s="36">
        <f>ROUND(G15*H15,6)</f>
      </c>
      <c r="L15" s="38">
        <v>0</v>
      </c>
      <c s="32">
        <f>ROUND(ROUND(L15,2)*ROUND(G15,3),2)</f>
      </c>
      <c s="36" t="s">
        <v>289</v>
      </c>
      <c>
        <f>(M15*21)/100</f>
      </c>
      <c t="s">
        <v>27</v>
      </c>
    </row>
    <row r="16" spans="1:5" ht="12.75">
      <c r="A16" s="35" t="s">
        <v>55</v>
      </c>
      <c r="E16" s="39" t="s">
        <v>5</v>
      </c>
    </row>
    <row r="17" spans="1:5" ht="12.75">
      <c r="A17" s="35" t="s">
        <v>56</v>
      </c>
      <c r="E17" s="40" t="s">
        <v>1567</v>
      </c>
    </row>
    <row r="18" spans="1:5" ht="331.5">
      <c r="A18" t="s">
        <v>58</v>
      </c>
      <c r="E18" s="39" t="s">
        <v>1528</v>
      </c>
    </row>
    <row r="19" spans="1:13" ht="12.75">
      <c r="A19" t="s">
        <v>46</v>
      </c>
      <c r="C19" s="31" t="s">
        <v>27</v>
      </c>
      <c r="E19" s="33" t="s">
        <v>1529</v>
      </c>
      <c r="J19" s="32">
        <f>0</f>
      </c>
      <c s="32">
        <f>0</f>
      </c>
      <c s="32">
        <f>0+L20+L24+L28+L32</f>
      </c>
      <c s="32">
        <f>0+M20+M24+M28+M32</f>
      </c>
    </row>
    <row r="20" spans="1:16" ht="12.75">
      <c r="A20" t="s">
        <v>49</v>
      </c>
      <c s="34" t="s">
        <v>121</v>
      </c>
      <c s="34" t="s">
        <v>1551</v>
      </c>
      <c s="35" t="s">
        <v>5</v>
      </c>
      <c s="6" t="s">
        <v>1552</v>
      </c>
      <c s="36" t="s">
        <v>498</v>
      </c>
      <c s="37">
        <v>0.064</v>
      </c>
      <c s="36">
        <v>0</v>
      </c>
      <c s="36">
        <f>ROUND(G20*H20,6)</f>
      </c>
      <c r="L20" s="38">
        <v>0</v>
      </c>
      <c s="32">
        <f>ROUND(ROUND(L20,2)*ROUND(G20,3),2)</f>
      </c>
      <c s="36" t="s">
        <v>289</v>
      </c>
      <c>
        <f>(M20*21)/100</f>
      </c>
      <c t="s">
        <v>27</v>
      </c>
    </row>
    <row r="21" spans="1:5" ht="12.75">
      <c r="A21" s="35" t="s">
        <v>55</v>
      </c>
      <c r="E21" s="39" t="s">
        <v>5</v>
      </c>
    </row>
    <row r="22" spans="1:5" ht="12.75">
      <c r="A22" s="35" t="s">
        <v>56</v>
      </c>
      <c r="E22" s="40" t="s">
        <v>1568</v>
      </c>
    </row>
    <row r="23" spans="1:5" ht="267.75">
      <c r="A23" t="s">
        <v>58</v>
      </c>
      <c r="E23" s="39" t="s">
        <v>1554</v>
      </c>
    </row>
    <row r="24" spans="1:16" ht="12.75">
      <c r="A24" t="s">
        <v>49</v>
      </c>
      <c s="34" t="s">
        <v>302</v>
      </c>
      <c s="34" t="s">
        <v>1530</v>
      </c>
      <c s="35" t="s">
        <v>5</v>
      </c>
      <c s="6" t="s">
        <v>1531</v>
      </c>
      <c s="36" t="s">
        <v>71</v>
      </c>
      <c s="37">
        <v>4.048</v>
      </c>
      <c s="36">
        <v>0</v>
      </c>
      <c s="36">
        <f>ROUND(G24*H24,6)</f>
      </c>
      <c r="L24" s="38">
        <v>0</v>
      </c>
      <c s="32">
        <f>ROUND(ROUND(L24,2)*ROUND(G24,3),2)</f>
      </c>
      <c s="36" t="s">
        <v>289</v>
      </c>
      <c>
        <f>(M24*21)/100</f>
      </c>
      <c t="s">
        <v>27</v>
      </c>
    </row>
    <row r="25" spans="1:5" ht="12.75">
      <c r="A25" s="35" t="s">
        <v>55</v>
      </c>
      <c r="E25" s="39" t="s">
        <v>5</v>
      </c>
    </row>
    <row r="26" spans="1:5" ht="12.75">
      <c r="A26" s="35" t="s">
        <v>56</v>
      </c>
      <c r="E26" s="40" t="s">
        <v>1569</v>
      </c>
    </row>
    <row r="27" spans="1:5" ht="38.25">
      <c r="A27" t="s">
        <v>58</v>
      </c>
      <c r="E27" s="39" t="s">
        <v>744</v>
      </c>
    </row>
    <row r="28" spans="1:16" ht="12.75">
      <c r="A28" t="s">
        <v>49</v>
      </c>
      <c s="34" t="s">
        <v>629</v>
      </c>
      <c s="34" t="s">
        <v>938</v>
      </c>
      <c s="35" t="s">
        <v>5</v>
      </c>
      <c s="6" t="s">
        <v>1533</v>
      </c>
      <c s="36" t="s">
        <v>71</v>
      </c>
      <c s="37">
        <v>2.024</v>
      </c>
      <c s="36">
        <v>0</v>
      </c>
      <c s="36">
        <f>ROUND(G28*H28,6)</f>
      </c>
      <c r="L28" s="38">
        <v>0</v>
      </c>
      <c s="32">
        <f>ROUND(ROUND(L28,2)*ROUND(G28,3),2)</f>
      </c>
      <c s="36" t="s">
        <v>289</v>
      </c>
      <c>
        <f>(M28*21)/100</f>
      </c>
      <c t="s">
        <v>27</v>
      </c>
    </row>
    <row r="29" spans="1:5" ht="12.75">
      <c r="A29" s="35" t="s">
        <v>55</v>
      </c>
      <c r="E29" s="39" t="s">
        <v>5</v>
      </c>
    </row>
    <row r="30" spans="1:5" ht="12.75">
      <c r="A30" s="35" t="s">
        <v>56</v>
      </c>
      <c r="E30" s="40" t="s">
        <v>1534</v>
      </c>
    </row>
    <row r="31" spans="1:5" ht="369.75">
      <c r="A31" t="s">
        <v>58</v>
      </c>
      <c r="E31" s="39" t="s">
        <v>1535</v>
      </c>
    </row>
    <row r="32" spans="1:16" ht="12.75">
      <c r="A32" t="s">
        <v>49</v>
      </c>
      <c s="34" t="s">
        <v>361</v>
      </c>
      <c s="34" t="s">
        <v>1536</v>
      </c>
      <c s="35" t="s">
        <v>5</v>
      </c>
      <c s="6" t="s">
        <v>1537</v>
      </c>
      <c s="36" t="s">
        <v>71</v>
      </c>
      <c s="37">
        <v>4.2</v>
      </c>
      <c s="36">
        <v>0</v>
      </c>
      <c s="36">
        <f>ROUND(G32*H32,6)</f>
      </c>
      <c r="L32" s="38">
        <v>0</v>
      </c>
      <c s="32">
        <f>ROUND(ROUND(L32,2)*ROUND(G32,3),2)</f>
      </c>
      <c s="36" t="s">
        <v>289</v>
      </c>
      <c>
        <f>(M32*21)/100</f>
      </c>
      <c t="s">
        <v>27</v>
      </c>
    </row>
    <row r="33" spans="1:5" ht="12.75">
      <c r="A33" s="35" t="s">
        <v>55</v>
      </c>
      <c r="E33" s="39" t="s">
        <v>5</v>
      </c>
    </row>
    <row r="34" spans="1:5" ht="12.75">
      <c r="A34" s="35" t="s">
        <v>56</v>
      </c>
      <c r="E34" s="40" t="s">
        <v>1538</v>
      </c>
    </row>
    <row r="35" spans="1:5" ht="369.75">
      <c r="A35" t="s">
        <v>58</v>
      </c>
      <c r="E35" s="39" t="s">
        <v>1539</v>
      </c>
    </row>
    <row r="36" spans="1:13" ht="12.75">
      <c r="A36" t="s">
        <v>46</v>
      </c>
      <c r="C36" s="31" t="s">
        <v>100</v>
      </c>
      <c r="E36" s="33" t="s">
        <v>1540</v>
      </c>
      <c r="J36" s="32">
        <f>0</f>
      </c>
      <c s="32">
        <f>0</f>
      </c>
      <c s="32">
        <f>0+L37</f>
      </c>
      <c s="32">
        <f>0+M37</f>
      </c>
    </row>
    <row r="37" spans="1:16" ht="12.75">
      <c r="A37" t="s">
        <v>49</v>
      </c>
      <c s="34" t="s">
        <v>50</v>
      </c>
      <c s="34" t="s">
        <v>1541</v>
      </c>
      <c s="35" t="s">
        <v>5</v>
      </c>
      <c s="6" t="s">
        <v>1542</v>
      </c>
      <c s="36" t="s">
        <v>88</v>
      </c>
      <c s="37">
        <v>2</v>
      </c>
      <c s="36">
        <v>0</v>
      </c>
      <c s="36">
        <f>ROUND(G37*H37,6)</f>
      </c>
      <c r="L37" s="38">
        <v>0</v>
      </c>
      <c s="32">
        <f>ROUND(ROUND(L37,2)*ROUND(G37,3),2)</f>
      </c>
      <c s="36" t="s">
        <v>289</v>
      </c>
      <c>
        <f>(M37*21)/100</f>
      </c>
      <c t="s">
        <v>27</v>
      </c>
    </row>
    <row r="38" spans="1:5" ht="12.75">
      <c r="A38" s="35" t="s">
        <v>55</v>
      </c>
      <c r="E38" s="39" t="s">
        <v>5</v>
      </c>
    </row>
    <row r="39" spans="1:5" ht="12.75">
      <c r="A39" s="35" t="s">
        <v>56</v>
      </c>
      <c r="E39" s="40" t="s">
        <v>27</v>
      </c>
    </row>
    <row r="40" spans="1:5" ht="89.25">
      <c r="A40" t="s">
        <v>58</v>
      </c>
      <c r="E40" s="39" t="s">
        <v>1543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1516</v>
      </c>
      <c s="41">
        <f>Rekapitulace!C47</f>
      </c>
      <c s="20" t="s">
        <v>0</v>
      </c>
      <c t="s">
        <v>23</v>
      </c>
      <c t="s">
        <v>27</v>
      </c>
    </row>
    <row r="4" spans="1:16" ht="32" customHeight="1">
      <c r="A4" s="24" t="s">
        <v>20</v>
      </c>
      <c s="25" t="s">
        <v>28</v>
      </c>
      <c s="27" t="s">
        <v>1516</v>
      </c>
      <c r="E4" s="26" t="s">
        <v>1517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COUNTIFS(L8:L37,"=0",A8:A37,"P")+COUNTIFS(L8:L37,"",A8:A37,"P")+SUM(Q8:Q37)</f>
      </c>
    </row>
    <row r="8" spans="1:13" ht="12.75">
      <c r="A8" t="s">
        <v>44</v>
      </c>
      <c r="C8" s="28" t="s">
        <v>1572</v>
      </c>
      <c r="E8" s="30" t="s">
        <v>1571</v>
      </c>
      <c r="J8" s="29">
        <f>0+J9+J14+J19+J36</f>
      </c>
      <c s="29">
        <f>0+K9+K14+K19+K36</f>
      </c>
      <c s="29">
        <f>0+L9+L14+L19+L36</f>
      </c>
      <c s="29">
        <f>0+M9+M14+M19+M36</f>
      </c>
    </row>
    <row r="9" spans="1:13" ht="12.75">
      <c r="A9" t="s">
        <v>46</v>
      </c>
      <c r="C9" s="31" t="s">
        <v>890</v>
      </c>
      <c r="E9" s="33" t="s">
        <v>1521</v>
      </c>
      <c r="J9" s="32">
        <f>0</f>
      </c>
      <c s="32">
        <f>0</f>
      </c>
      <c s="32">
        <f>0+L10</f>
      </c>
      <c s="32">
        <f>0+M10</f>
      </c>
    </row>
    <row r="10" spans="1:16" ht="25.5">
      <c r="A10" t="s">
        <v>49</v>
      </c>
      <c s="34" t="s">
        <v>50</v>
      </c>
      <c s="34" t="s">
        <v>1522</v>
      </c>
      <c s="35" t="s">
        <v>5</v>
      </c>
      <c s="6" t="s">
        <v>1523</v>
      </c>
      <c s="36" t="s">
        <v>498</v>
      </c>
      <c s="37">
        <v>21.075</v>
      </c>
      <c s="36">
        <v>0</v>
      </c>
      <c s="36">
        <f>ROUND(G10*H10,6)</f>
      </c>
      <c r="L10" s="38">
        <v>0</v>
      </c>
      <c s="32">
        <f>ROUND(ROUND(L10,2)*ROUND(G10,3),2)</f>
      </c>
      <c s="36" t="s">
        <v>54</v>
      </c>
      <c>
        <f>(M10*21)/100</f>
      </c>
      <c t="s">
        <v>27</v>
      </c>
    </row>
    <row r="11" spans="1:5" ht="12.75">
      <c r="A11" s="35" t="s">
        <v>55</v>
      </c>
      <c r="E11" s="39" t="s">
        <v>5</v>
      </c>
    </row>
    <row r="12" spans="1:5" ht="12.75">
      <c r="A12" s="35" t="s">
        <v>56</v>
      </c>
      <c r="E12" s="40" t="s">
        <v>1548</v>
      </c>
    </row>
    <row r="13" spans="1:5" ht="140.25">
      <c r="A13" t="s">
        <v>58</v>
      </c>
      <c r="E13" s="39" t="s">
        <v>895</v>
      </c>
    </row>
    <row r="14" spans="1:13" ht="12.75">
      <c r="A14" t="s">
        <v>46</v>
      </c>
      <c r="C14" s="31" t="s">
        <v>68</v>
      </c>
      <c r="E14" s="33" t="s">
        <v>1465</v>
      </c>
      <c r="J14" s="32">
        <f>0</f>
      </c>
      <c s="32">
        <f>0</f>
      </c>
      <c s="32">
        <f>0+L15</f>
      </c>
      <c s="32">
        <f>0+M15</f>
      </c>
    </row>
    <row r="15" spans="1:16" ht="12.75">
      <c r="A15" t="s">
        <v>49</v>
      </c>
      <c s="34" t="s">
        <v>68</v>
      </c>
      <c s="34" t="s">
        <v>1525</v>
      </c>
      <c s="35" t="s">
        <v>5</v>
      </c>
      <c s="6" t="s">
        <v>1526</v>
      </c>
      <c s="36" t="s">
        <v>71</v>
      </c>
      <c s="37">
        <v>11.759</v>
      </c>
      <c s="36">
        <v>0</v>
      </c>
      <c s="36">
        <f>ROUND(G15*H15,6)</f>
      </c>
      <c r="L15" s="38">
        <v>0</v>
      </c>
      <c s="32">
        <f>ROUND(ROUND(L15,2)*ROUND(G15,3),2)</f>
      </c>
      <c s="36" t="s">
        <v>54</v>
      </c>
      <c>
        <f>(M15*21)/100</f>
      </c>
      <c t="s">
        <v>27</v>
      </c>
    </row>
    <row r="16" spans="1:5" ht="12.75">
      <c r="A16" s="35" t="s">
        <v>55</v>
      </c>
      <c r="E16" s="39" t="s">
        <v>5</v>
      </c>
    </row>
    <row r="17" spans="1:5" ht="12.75">
      <c r="A17" s="35" t="s">
        <v>56</v>
      </c>
      <c r="E17" s="40" t="s">
        <v>1573</v>
      </c>
    </row>
    <row r="18" spans="1:5" ht="331.5">
      <c r="A18" t="s">
        <v>58</v>
      </c>
      <c r="E18" s="39" t="s">
        <v>1528</v>
      </c>
    </row>
    <row r="19" spans="1:13" ht="12.75">
      <c r="A19" t="s">
        <v>46</v>
      </c>
      <c r="C19" s="31" t="s">
        <v>27</v>
      </c>
      <c r="E19" s="33" t="s">
        <v>1529</v>
      </c>
      <c r="J19" s="32">
        <f>0</f>
      </c>
      <c s="32">
        <f>0</f>
      </c>
      <c s="32">
        <f>0+L20+L24+L28+L32</f>
      </c>
      <c s="32">
        <f>0+M20+M24+M28+M32</f>
      </c>
    </row>
    <row r="20" spans="1:16" ht="12.75">
      <c r="A20" t="s">
        <v>49</v>
      </c>
      <c s="34" t="s">
        <v>121</v>
      </c>
      <c s="34" t="s">
        <v>1551</v>
      </c>
      <c s="35" t="s">
        <v>5</v>
      </c>
      <c s="6" t="s">
        <v>1552</v>
      </c>
      <c s="36" t="s">
        <v>498</v>
      </c>
      <c s="37">
        <v>0.109</v>
      </c>
      <c s="36">
        <v>0</v>
      </c>
      <c s="36">
        <f>ROUND(G20*H20,6)</f>
      </c>
      <c r="L20" s="38">
        <v>0</v>
      </c>
      <c s="32">
        <f>ROUND(ROUND(L20,2)*ROUND(G20,3),2)</f>
      </c>
      <c s="36" t="s">
        <v>54</v>
      </c>
      <c>
        <f>(M20*21)/100</f>
      </c>
      <c t="s">
        <v>27</v>
      </c>
    </row>
    <row r="21" spans="1:5" ht="12.75">
      <c r="A21" s="35" t="s">
        <v>55</v>
      </c>
      <c r="E21" s="39" t="s">
        <v>5</v>
      </c>
    </row>
    <row r="22" spans="1:5" ht="12.75">
      <c r="A22" s="35" t="s">
        <v>56</v>
      </c>
      <c r="E22" s="40" t="s">
        <v>1574</v>
      </c>
    </row>
    <row r="23" spans="1:5" ht="267.75">
      <c r="A23" t="s">
        <v>58</v>
      </c>
      <c r="E23" s="39" t="s">
        <v>1554</v>
      </c>
    </row>
    <row r="24" spans="1:16" ht="12.75">
      <c r="A24" t="s">
        <v>49</v>
      </c>
      <c s="34" t="s">
        <v>366</v>
      </c>
      <c s="34" t="s">
        <v>1530</v>
      </c>
      <c s="35" t="s">
        <v>5</v>
      </c>
      <c s="6" t="s">
        <v>1531</v>
      </c>
      <c s="36" t="s">
        <v>71</v>
      </c>
      <c s="37">
        <v>8.5</v>
      </c>
      <c s="36">
        <v>0</v>
      </c>
      <c s="36">
        <f>ROUND(G24*H24,6)</f>
      </c>
      <c r="L24" s="38">
        <v>0</v>
      </c>
      <c s="32">
        <f>ROUND(ROUND(L24,2)*ROUND(G24,3),2)</f>
      </c>
      <c s="36" t="s">
        <v>438</v>
      </c>
      <c>
        <f>(M24*21)/100</f>
      </c>
      <c t="s">
        <v>27</v>
      </c>
    </row>
    <row r="25" spans="1:5" ht="12.75">
      <c r="A25" s="35" t="s">
        <v>55</v>
      </c>
      <c r="E25" s="39" t="s">
        <v>5</v>
      </c>
    </row>
    <row r="26" spans="1:5" ht="12.75">
      <c r="A26" s="35" t="s">
        <v>56</v>
      </c>
      <c r="E26" s="40" t="s">
        <v>1555</v>
      </c>
    </row>
    <row r="27" spans="1:5" ht="38.25">
      <c r="A27" t="s">
        <v>58</v>
      </c>
      <c r="E27" s="39" t="s">
        <v>744</v>
      </c>
    </row>
    <row r="28" spans="1:16" ht="12.75">
      <c r="A28" t="s">
        <v>49</v>
      </c>
      <c s="34" t="s">
        <v>371</v>
      </c>
      <c s="34" t="s">
        <v>938</v>
      </c>
      <c s="35" t="s">
        <v>5</v>
      </c>
      <c s="6" t="s">
        <v>1533</v>
      </c>
      <c s="36" t="s">
        <v>71</v>
      </c>
      <c s="37">
        <v>4.25</v>
      </c>
      <c s="36">
        <v>0</v>
      </c>
      <c s="36">
        <f>ROUND(G28*H28,6)</f>
      </c>
      <c r="L28" s="38">
        <v>0</v>
      </c>
      <c s="32">
        <f>ROUND(ROUND(L28,2)*ROUND(G28,3),2)</f>
      </c>
      <c s="36" t="s">
        <v>438</v>
      </c>
      <c>
        <f>(M28*21)/100</f>
      </c>
      <c t="s">
        <v>27</v>
      </c>
    </row>
    <row r="29" spans="1:5" ht="12.75">
      <c r="A29" s="35" t="s">
        <v>55</v>
      </c>
      <c r="E29" s="39" t="s">
        <v>5</v>
      </c>
    </row>
    <row r="30" spans="1:5" ht="12.75">
      <c r="A30" s="35" t="s">
        <v>56</v>
      </c>
      <c r="E30" s="40" t="s">
        <v>1556</v>
      </c>
    </row>
    <row r="31" spans="1:5" ht="369.75">
      <c r="A31" t="s">
        <v>58</v>
      </c>
      <c r="E31" s="39" t="s">
        <v>1535</v>
      </c>
    </row>
    <row r="32" spans="1:16" ht="12.75">
      <c r="A32" t="s">
        <v>49</v>
      </c>
      <c s="34" t="s">
        <v>375</v>
      </c>
      <c s="34" t="s">
        <v>1536</v>
      </c>
      <c s="35" t="s">
        <v>5</v>
      </c>
      <c s="6" t="s">
        <v>1537</v>
      </c>
      <c s="36" t="s">
        <v>71</v>
      </c>
      <c s="37">
        <v>8.2</v>
      </c>
      <c s="36">
        <v>0</v>
      </c>
      <c s="36">
        <f>ROUND(G32*H32,6)</f>
      </c>
      <c r="L32" s="38">
        <v>0</v>
      </c>
      <c s="32">
        <f>ROUND(ROUND(L32,2)*ROUND(G32,3),2)</f>
      </c>
      <c s="36" t="s">
        <v>438</v>
      </c>
      <c>
        <f>(M32*21)/100</f>
      </c>
      <c t="s">
        <v>27</v>
      </c>
    </row>
    <row r="33" spans="1:5" ht="12.75">
      <c r="A33" s="35" t="s">
        <v>55</v>
      </c>
      <c r="E33" s="39" t="s">
        <v>5</v>
      </c>
    </row>
    <row r="34" spans="1:5" ht="12.75">
      <c r="A34" s="35" t="s">
        <v>56</v>
      </c>
      <c r="E34" s="40" t="s">
        <v>1557</v>
      </c>
    </row>
    <row r="35" spans="1:5" ht="369.75">
      <c r="A35" t="s">
        <v>58</v>
      </c>
      <c r="E35" s="39" t="s">
        <v>1539</v>
      </c>
    </row>
    <row r="36" spans="1:13" ht="12.75">
      <c r="A36" t="s">
        <v>46</v>
      </c>
      <c r="C36" s="31" t="s">
        <v>100</v>
      </c>
      <c r="E36" s="33" t="s">
        <v>1540</v>
      </c>
      <c r="J36" s="32">
        <f>0</f>
      </c>
      <c s="32">
        <f>0</f>
      </c>
      <c s="32">
        <f>0+L37</f>
      </c>
      <c s="32">
        <f>0+M37</f>
      </c>
    </row>
    <row r="37" spans="1:16" ht="12.75">
      <c r="A37" t="s">
        <v>49</v>
      </c>
      <c s="34" t="s">
        <v>60</v>
      </c>
      <c s="34" t="s">
        <v>1558</v>
      </c>
      <c s="35" t="s">
        <v>5</v>
      </c>
      <c s="6" t="s">
        <v>1542</v>
      </c>
      <c s="36" t="s">
        <v>88</v>
      </c>
      <c s="37">
        <v>2</v>
      </c>
      <c s="36">
        <v>0</v>
      </c>
      <c s="36">
        <f>ROUND(G37*H37,6)</f>
      </c>
      <c r="L37" s="38">
        <v>0</v>
      </c>
      <c s="32">
        <f>ROUND(ROUND(L37,2)*ROUND(G37,3),2)</f>
      </c>
      <c s="36" t="s">
        <v>438</v>
      </c>
      <c>
        <f>(M37*21)/100</f>
      </c>
      <c t="s">
        <v>27</v>
      </c>
    </row>
    <row r="38" spans="1:5" ht="12.75">
      <c r="A38" s="35" t="s">
        <v>55</v>
      </c>
      <c r="E38" s="39" t="s">
        <v>5</v>
      </c>
    </row>
    <row r="39" spans="1:5" ht="12.75">
      <c r="A39" s="35" t="s">
        <v>56</v>
      </c>
      <c r="E39" s="40" t="s">
        <v>27</v>
      </c>
    </row>
    <row r="40" spans="1:5" ht="89.25">
      <c r="A40" t="s">
        <v>58</v>
      </c>
      <c r="E40" s="39" t="s">
        <v>1559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1575</v>
      </c>
      <c s="41">
        <f>Rekapitulace!C53</f>
      </c>
      <c s="20" t="s">
        <v>0</v>
      </c>
      <c t="s">
        <v>23</v>
      </c>
      <c t="s">
        <v>27</v>
      </c>
    </row>
    <row r="4" spans="1:16" ht="32" customHeight="1">
      <c r="A4" s="24" t="s">
        <v>20</v>
      </c>
      <c s="25" t="s">
        <v>28</v>
      </c>
      <c s="27" t="s">
        <v>1575</v>
      </c>
      <c r="E4" s="26" t="s">
        <v>1576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COUNTIFS(L8:L127,"=0",A8:A127,"P")+COUNTIFS(L8:L127,"",A8:A127,"P")+SUM(Q8:Q127)</f>
      </c>
    </row>
    <row r="8" spans="1:13" ht="12.75">
      <c r="A8" t="s">
        <v>44</v>
      </c>
      <c r="C8" s="28" t="s">
        <v>1579</v>
      </c>
      <c r="E8" s="30" t="s">
        <v>1578</v>
      </c>
      <c r="J8" s="29">
        <f>0+J9+J14+J31+J44+J61+J110</f>
      </c>
      <c s="29">
        <f>0+K9+K14+K31+K44+K61+K110</f>
      </c>
      <c s="29">
        <f>0+L9+L14+L31+L44+L61+L110</f>
      </c>
      <c s="29">
        <f>0+M9+M14+M31+M44+M61+M110</f>
      </c>
    </row>
    <row r="9" spans="1:13" ht="12.75">
      <c r="A9" t="s">
        <v>46</v>
      </c>
      <c r="C9" s="31" t="s">
        <v>1580</v>
      </c>
      <c r="E9" s="33" t="s">
        <v>891</v>
      </c>
      <c r="J9" s="32">
        <f>0</f>
      </c>
      <c s="32">
        <f>0</f>
      </c>
      <c s="32">
        <f>0+L10</f>
      </c>
      <c s="32">
        <f>0+M10</f>
      </c>
    </row>
    <row r="10" spans="1:16" ht="25.5">
      <c r="A10" t="s">
        <v>49</v>
      </c>
      <c s="34" t="s">
        <v>1581</v>
      </c>
      <c s="34" t="s">
        <v>896</v>
      </c>
      <c s="35" t="s">
        <v>5</v>
      </c>
      <c s="6" t="s">
        <v>1582</v>
      </c>
      <c s="36" t="s">
        <v>498</v>
      </c>
      <c s="37">
        <v>38</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58</v>
      </c>
      <c r="E13" s="39" t="s">
        <v>5</v>
      </c>
    </row>
    <row r="14" spans="1:13" ht="12.75">
      <c r="A14" t="s">
        <v>46</v>
      </c>
      <c r="C14" s="31" t="s">
        <v>1583</v>
      </c>
      <c r="E14" s="33" t="s">
        <v>1584</v>
      </c>
      <c r="J14" s="32">
        <f>0</f>
      </c>
      <c s="32">
        <f>0</f>
      </c>
      <c s="32">
        <f>0+L15+L19+L23+L27</f>
      </c>
      <c s="32">
        <f>0+M15+M19+M23+M27</f>
      </c>
    </row>
    <row r="15" spans="1:16" ht="12.75">
      <c r="A15" t="s">
        <v>49</v>
      </c>
      <c s="34" t="s">
        <v>27</v>
      </c>
      <c s="34" t="s">
        <v>1585</v>
      </c>
      <c s="35" t="s">
        <v>5</v>
      </c>
      <c s="6" t="s">
        <v>1586</v>
      </c>
      <c s="36" t="s">
        <v>71</v>
      </c>
      <c s="37">
        <v>6.21</v>
      </c>
      <c s="36">
        <v>0</v>
      </c>
      <c s="36">
        <f>ROUND(G15*H15,6)</f>
      </c>
      <c r="L15" s="38">
        <v>0</v>
      </c>
      <c s="32">
        <f>ROUND(ROUND(L15,2)*ROUND(G15,3),2)</f>
      </c>
      <c s="36" t="s">
        <v>54</v>
      </c>
      <c>
        <f>(M15*21)/100</f>
      </c>
      <c t="s">
        <v>27</v>
      </c>
    </row>
    <row r="16" spans="1:5" ht="12.75">
      <c r="A16" s="35" t="s">
        <v>55</v>
      </c>
      <c r="E16" s="39" t="s">
        <v>5</v>
      </c>
    </row>
    <row r="17" spans="1:5" ht="12.75">
      <c r="A17" s="35" t="s">
        <v>56</v>
      </c>
      <c r="E17" s="40" t="s">
        <v>1587</v>
      </c>
    </row>
    <row r="18" spans="1:5" ht="51">
      <c r="A18" t="s">
        <v>58</v>
      </c>
      <c r="E18" s="39" t="s">
        <v>1588</v>
      </c>
    </row>
    <row r="19" spans="1:16" ht="12.75">
      <c r="A19" t="s">
        <v>49</v>
      </c>
      <c s="34" t="s">
        <v>100</v>
      </c>
      <c s="34" t="s">
        <v>1589</v>
      </c>
      <c s="35" t="s">
        <v>5</v>
      </c>
      <c s="6" t="s">
        <v>1590</v>
      </c>
      <c s="36" t="s">
        <v>71</v>
      </c>
      <c s="37">
        <v>6.21</v>
      </c>
      <c s="36">
        <v>0</v>
      </c>
      <c s="36">
        <f>ROUND(G19*H19,6)</f>
      </c>
      <c r="L19" s="38">
        <v>0</v>
      </c>
      <c s="32">
        <f>ROUND(ROUND(L19,2)*ROUND(G19,3),2)</f>
      </c>
      <c s="36" t="s">
        <v>54</v>
      </c>
      <c>
        <f>(M19*21)/100</f>
      </c>
      <c t="s">
        <v>27</v>
      </c>
    </row>
    <row r="20" spans="1:5" ht="12.75">
      <c r="A20" s="35" t="s">
        <v>55</v>
      </c>
      <c r="E20" s="39" t="s">
        <v>5</v>
      </c>
    </row>
    <row r="21" spans="1:5" ht="12.75">
      <c r="A21" s="35" t="s">
        <v>56</v>
      </c>
      <c r="E21" s="40" t="s">
        <v>1587</v>
      </c>
    </row>
    <row r="22" spans="1:5" ht="38.25">
      <c r="A22" t="s">
        <v>58</v>
      </c>
      <c r="E22" s="39" t="s">
        <v>1591</v>
      </c>
    </row>
    <row r="23" spans="1:16" ht="12.75">
      <c r="A23" t="s">
        <v>49</v>
      </c>
      <c s="34" t="s">
        <v>139</v>
      </c>
      <c s="34" t="s">
        <v>1592</v>
      </c>
      <c s="35" t="s">
        <v>5</v>
      </c>
      <c s="6" t="s">
        <v>1593</v>
      </c>
      <c s="36" t="s">
        <v>1594</v>
      </c>
      <c s="37">
        <v>124.2</v>
      </c>
      <c s="36">
        <v>0</v>
      </c>
      <c s="36">
        <f>ROUND(G23*H23,6)</f>
      </c>
      <c r="L23" s="38">
        <v>0</v>
      </c>
      <c s="32">
        <f>ROUND(ROUND(L23,2)*ROUND(G23,3),2)</f>
      </c>
      <c s="36" t="s">
        <v>54</v>
      </c>
      <c>
        <f>(M23*21)/100</f>
      </c>
      <c t="s">
        <v>27</v>
      </c>
    </row>
    <row r="24" spans="1:5" ht="12.75">
      <c r="A24" s="35" t="s">
        <v>55</v>
      </c>
      <c r="E24" s="39" t="s">
        <v>5</v>
      </c>
    </row>
    <row r="25" spans="1:5" ht="12.75">
      <c r="A25" s="35" t="s">
        <v>56</v>
      </c>
      <c r="E25" s="40" t="s">
        <v>1587</v>
      </c>
    </row>
    <row r="26" spans="1:5" ht="38.25">
      <c r="A26" t="s">
        <v>58</v>
      </c>
      <c r="E26" s="39" t="s">
        <v>1595</v>
      </c>
    </row>
    <row r="27" spans="1:16" ht="12.75">
      <c r="A27" t="s">
        <v>49</v>
      </c>
      <c s="34" t="s">
        <v>357</v>
      </c>
      <c s="34" t="s">
        <v>1596</v>
      </c>
      <c s="35" t="s">
        <v>5</v>
      </c>
      <c s="6" t="s">
        <v>1597</v>
      </c>
      <c s="36" t="s">
        <v>1598</v>
      </c>
      <c s="37">
        <v>6</v>
      </c>
      <c s="36">
        <v>0</v>
      </c>
      <c s="36">
        <f>ROUND(G27*H27,6)</f>
      </c>
      <c r="L27" s="38">
        <v>0</v>
      </c>
      <c s="32">
        <f>ROUND(ROUND(L27,2)*ROUND(G27,3),2)</f>
      </c>
      <c s="36" t="s">
        <v>54</v>
      </c>
      <c>
        <f>(M27*21)/100</f>
      </c>
      <c t="s">
        <v>27</v>
      </c>
    </row>
    <row r="28" spans="1:5" ht="12.75">
      <c r="A28" s="35" t="s">
        <v>55</v>
      </c>
      <c r="E28" s="39" t="s">
        <v>5</v>
      </c>
    </row>
    <row r="29" spans="1:5" ht="12.75">
      <c r="A29" s="35" t="s">
        <v>56</v>
      </c>
      <c r="E29" s="40" t="s">
        <v>1599</v>
      </c>
    </row>
    <row r="30" spans="1:5" ht="25.5">
      <c r="A30" t="s">
        <v>58</v>
      </c>
      <c r="E30" s="39" t="s">
        <v>1600</v>
      </c>
    </row>
    <row r="31" spans="1:13" ht="12.75">
      <c r="A31" t="s">
        <v>46</v>
      </c>
      <c r="C31" s="31" t="s">
        <v>1601</v>
      </c>
      <c r="E31" s="33" t="s">
        <v>1602</v>
      </c>
      <c r="J31" s="32">
        <f>0</f>
      </c>
      <c s="32">
        <f>0</f>
      </c>
      <c s="32">
        <f>0+L32+L36+L40</f>
      </c>
      <c s="32">
        <f>0+M32+M36+M40</f>
      </c>
    </row>
    <row r="32" spans="1:16" ht="25.5">
      <c r="A32" t="s">
        <v>49</v>
      </c>
      <c s="34" t="s">
        <v>719</v>
      </c>
      <c s="34" t="s">
        <v>1603</v>
      </c>
      <c s="35" t="s">
        <v>5</v>
      </c>
      <c s="6" t="s">
        <v>1604</v>
      </c>
      <c s="36" t="s">
        <v>142</v>
      </c>
      <c s="37">
        <v>31.47</v>
      </c>
      <c s="36">
        <v>0</v>
      </c>
      <c s="36">
        <f>ROUND(G32*H32,6)</f>
      </c>
      <c r="L32" s="38">
        <v>0</v>
      </c>
      <c s="32">
        <f>ROUND(ROUND(L32,2)*ROUND(G32,3),2)</f>
      </c>
      <c s="36" t="s">
        <v>438</v>
      </c>
      <c>
        <f>(M32*21)/100</f>
      </c>
      <c t="s">
        <v>27</v>
      </c>
    </row>
    <row r="33" spans="1:5" ht="12.75">
      <c r="A33" s="35" t="s">
        <v>55</v>
      </c>
      <c r="E33" s="39" t="s">
        <v>5</v>
      </c>
    </row>
    <row r="34" spans="1:5" ht="12.75">
      <c r="A34" s="35" t="s">
        <v>56</v>
      </c>
      <c r="E34" s="40" t="s">
        <v>5</v>
      </c>
    </row>
    <row r="35" spans="1:5" ht="12.75">
      <c r="A35" t="s">
        <v>58</v>
      </c>
      <c r="E35" s="39" t="s">
        <v>5</v>
      </c>
    </row>
    <row r="36" spans="1:16" ht="12.75">
      <c r="A36" t="s">
        <v>49</v>
      </c>
      <c s="34" t="s">
        <v>721</v>
      </c>
      <c s="34" t="s">
        <v>1605</v>
      </c>
      <c s="35" t="s">
        <v>5</v>
      </c>
      <c s="6" t="s">
        <v>1606</v>
      </c>
      <c s="36" t="s">
        <v>88</v>
      </c>
      <c s="37">
        <v>2</v>
      </c>
      <c s="36">
        <v>0</v>
      </c>
      <c s="36">
        <f>ROUND(G36*H36,6)</f>
      </c>
      <c r="L36" s="38">
        <v>0</v>
      </c>
      <c s="32">
        <f>ROUND(ROUND(L36,2)*ROUND(G36,3),2)</f>
      </c>
      <c s="36" t="s">
        <v>438</v>
      </c>
      <c>
        <f>(M36*21)/100</f>
      </c>
      <c t="s">
        <v>27</v>
      </c>
    </row>
    <row r="37" spans="1:5" ht="12.75">
      <c r="A37" s="35" t="s">
        <v>55</v>
      </c>
      <c r="E37" s="39" t="s">
        <v>5</v>
      </c>
    </row>
    <row r="38" spans="1:5" ht="12.75">
      <c r="A38" s="35" t="s">
        <v>56</v>
      </c>
      <c r="E38" s="40" t="s">
        <v>5</v>
      </c>
    </row>
    <row r="39" spans="1:5" ht="12.75">
      <c r="A39" t="s">
        <v>58</v>
      </c>
      <c r="E39" s="39" t="s">
        <v>5</v>
      </c>
    </row>
    <row r="40" spans="1:16" ht="12.75">
      <c r="A40" t="s">
        <v>49</v>
      </c>
      <c s="34" t="s">
        <v>1607</v>
      </c>
      <c s="34" t="s">
        <v>1608</v>
      </c>
      <c s="35" t="s">
        <v>5</v>
      </c>
      <c s="6" t="s">
        <v>1609</v>
      </c>
      <c s="36" t="s">
        <v>1598</v>
      </c>
      <c s="37">
        <v>40</v>
      </c>
      <c s="36">
        <v>0</v>
      </c>
      <c s="36">
        <f>ROUND(G40*H40,6)</f>
      </c>
      <c r="L40" s="38">
        <v>0</v>
      </c>
      <c s="32">
        <f>ROUND(ROUND(L40,2)*ROUND(G40,3),2)</f>
      </c>
      <c s="36" t="s">
        <v>438</v>
      </c>
      <c>
        <f>(M40*21)/100</f>
      </c>
      <c t="s">
        <v>27</v>
      </c>
    </row>
    <row r="41" spans="1:5" ht="12.75">
      <c r="A41" s="35" t="s">
        <v>55</v>
      </c>
      <c r="E41" s="39" t="s">
        <v>5</v>
      </c>
    </row>
    <row r="42" spans="1:5" ht="12.75">
      <c r="A42" s="35" t="s">
        <v>56</v>
      </c>
      <c r="E42" s="40" t="s">
        <v>5</v>
      </c>
    </row>
    <row r="43" spans="1:5" ht="12.75">
      <c r="A43" t="s">
        <v>58</v>
      </c>
      <c r="E43" s="39" t="s">
        <v>5</v>
      </c>
    </row>
    <row r="44" spans="1:13" ht="12.75">
      <c r="A44" t="s">
        <v>46</v>
      </c>
      <c r="C44" s="31" t="s">
        <v>1610</v>
      </c>
      <c r="E44" s="33" t="s">
        <v>1611</v>
      </c>
      <c r="J44" s="32">
        <f>0</f>
      </c>
      <c s="32">
        <f>0</f>
      </c>
      <c s="32">
        <f>0+L45+L49+L53+L57</f>
      </c>
      <c s="32">
        <f>0+M45+M49+M53+M57</f>
      </c>
    </row>
    <row r="45" spans="1:16" ht="12.75">
      <c r="A45" t="s">
        <v>49</v>
      </c>
      <c s="34" t="s">
        <v>60</v>
      </c>
      <c s="34" t="s">
        <v>1612</v>
      </c>
      <c s="35" t="s">
        <v>5</v>
      </c>
      <c s="6" t="s">
        <v>1613</v>
      </c>
      <c s="36" t="s">
        <v>88</v>
      </c>
      <c s="37">
        <v>1</v>
      </c>
      <c s="36">
        <v>0</v>
      </c>
      <c s="36">
        <f>ROUND(G45*H45,6)</f>
      </c>
      <c r="L45" s="38">
        <v>0</v>
      </c>
      <c s="32">
        <f>ROUND(ROUND(L45,2)*ROUND(G45,3),2)</f>
      </c>
      <c s="36" t="s">
        <v>54</v>
      </c>
      <c>
        <f>(M45*21)/100</f>
      </c>
      <c t="s">
        <v>27</v>
      </c>
    </row>
    <row r="46" spans="1:5" ht="12.75">
      <c r="A46" s="35" t="s">
        <v>55</v>
      </c>
      <c r="E46" s="39" t="s">
        <v>5</v>
      </c>
    </row>
    <row r="47" spans="1:5" ht="12.75">
      <c r="A47" s="35" t="s">
        <v>56</v>
      </c>
      <c r="E47" s="40" t="s">
        <v>1614</v>
      </c>
    </row>
    <row r="48" spans="1:5" ht="51">
      <c r="A48" t="s">
        <v>58</v>
      </c>
      <c r="E48" s="39" t="s">
        <v>1615</v>
      </c>
    </row>
    <row r="49" spans="1:16" ht="12.75">
      <c r="A49" t="s">
        <v>49</v>
      </c>
      <c s="34" t="s">
        <v>669</v>
      </c>
      <c s="34" t="s">
        <v>1616</v>
      </c>
      <c s="35" t="s">
        <v>5</v>
      </c>
      <c s="6" t="s">
        <v>1617</v>
      </c>
      <c s="36" t="s">
        <v>80</v>
      </c>
      <c s="37">
        <v>4.34</v>
      </c>
      <c s="36">
        <v>0</v>
      </c>
      <c s="36">
        <f>ROUND(G49*H49,6)</f>
      </c>
      <c r="L49" s="38">
        <v>0</v>
      </c>
      <c s="32">
        <f>ROUND(ROUND(L49,2)*ROUND(G49,3),2)</f>
      </c>
      <c s="36" t="s">
        <v>54</v>
      </c>
      <c>
        <f>(M49*21)/100</f>
      </c>
      <c t="s">
        <v>27</v>
      </c>
    </row>
    <row r="50" spans="1:5" ht="12.75">
      <c r="A50" s="35" t="s">
        <v>55</v>
      </c>
      <c r="E50" s="39" t="s">
        <v>5</v>
      </c>
    </row>
    <row r="51" spans="1:5" ht="12.75">
      <c r="A51" s="35" t="s">
        <v>56</v>
      </c>
      <c r="E51" s="40" t="s">
        <v>1587</v>
      </c>
    </row>
    <row r="52" spans="1:5" ht="38.25">
      <c r="A52" t="s">
        <v>58</v>
      </c>
      <c r="E52" s="39" t="s">
        <v>1618</v>
      </c>
    </row>
    <row r="53" spans="1:16" ht="12.75">
      <c r="A53" t="s">
        <v>49</v>
      </c>
      <c s="34" t="s">
        <v>430</v>
      </c>
      <c s="34" t="s">
        <v>1619</v>
      </c>
      <c s="35" t="s">
        <v>5</v>
      </c>
      <c s="6" t="s">
        <v>1620</v>
      </c>
      <c s="36" t="s">
        <v>88</v>
      </c>
      <c s="37">
        <v>1</v>
      </c>
      <c s="36">
        <v>0</v>
      </c>
      <c s="36">
        <f>ROUND(G53*H53,6)</f>
      </c>
      <c r="L53" s="38">
        <v>0</v>
      </c>
      <c s="32">
        <f>ROUND(ROUND(L53,2)*ROUND(G53,3),2)</f>
      </c>
      <c s="36" t="s">
        <v>289</v>
      </c>
      <c>
        <f>(M53*21)/100</f>
      </c>
      <c t="s">
        <v>27</v>
      </c>
    </row>
    <row r="54" spans="1:5" ht="12.75">
      <c r="A54" s="35" t="s">
        <v>55</v>
      </c>
      <c r="E54" s="39" t="s">
        <v>5</v>
      </c>
    </row>
    <row r="55" spans="1:5" ht="12.75">
      <c r="A55" s="35" t="s">
        <v>56</v>
      </c>
      <c r="E55" s="40" t="s">
        <v>5</v>
      </c>
    </row>
    <row r="56" spans="1:5" ht="51">
      <c r="A56" t="s">
        <v>58</v>
      </c>
      <c r="E56" s="39" t="s">
        <v>1615</v>
      </c>
    </row>
    <row r="57" spans="1:16" ht="12.75">
      <c r="A57" t="s">
        <v>49</v>
      </c>
      <c s="34" t="s">
        <v>934</v>
      </c>
      <c s="34" t="s">
        <v>1621</v>
      </c>
      <c s="35" t="s">
        <v>5</v>
      </c>
      <c s="6" t="s">
        <v>1622</v>
      </c>
      <c s="36" t="s">
        <v>88</v>
      </c>
      <c s="37">
        <v>1</v>
      </c>
      <c s="36">
        <v>0</v>
      </c>
      <c s="36">
        <f>ROUND(G57*H57,6)</f>
      </c>
      <c r="L57" s="38">
        <v>0</v>
      </c>
      <c s="32">
        <f>ROUND(ROUND(L57,2)*ROUND(G57,3),2)</f>
      </c>
      <c s="36" t="s">
        <v>289</v>
      </c>
      <c>
        <f>(M57*21)/100</f>
      </c>
      <c t="s">
        <v>27</v>
      </c>
    </row>
    <row r="58" spans="1:5" ht="12.75">
      <c r="A58" s="35" t="s">
        <v>55</v>
      </c>
      <c r="E58" s="39" t="s">
        <v>5</v>
      </c>
    </row>
    <row r="59" spans="1:5" ht="12.75">
      <c r="A59" s="35" t="s">
        <v>56</v>
      </c>
      <c r="E59" s="40" t="s">
        <v>5</v>
      </c>
    </row>
    <row r="60" spans="1:5" ht="38.25">
      <c r="A60" t="s">
        <v>58</v>
      </c>
      <c r="E60" s="39" t="s">
        <v>1623</v>
      </c>
    </row>
    <row r="61" spans="1:13" ht="12.75">
      <c r="A61" t="s">
        <v>46</v>
      </c>
      <c r="C61" s="31" t="s">
        <v>1624</v>
      </c>
      <c r="E61" s="33" t="s">
        <v>1625</v>
      </c>
      <c r="J61" s="32">
        <f>0</f>
      </c>
      <c s="32">
        <f>0</f>
      </c>
      <c s="32">
        <f>0+L62+L66+L70+L74+L78+L82+L86+L90+L94+L98+L102+L106</f>
      </c>
      <c s="32">
        <f>0+M62+M66+M70+M74+M78+M82+M86+M90+M94+M98+M102+M106</f>
      </c>
    </row>
    <row r="62" spans="1:16" ht="12.75">
      <c r="A62" t="s">
        <v>49</v>
      </c>
      <c s="34" t="s">
        <v>1626</v>
      </c>
      <c s="34" t="s">
        <v>1627</v>
      </c>
      <c s="35" t="s">
        <v>5</v>
      </c>
      <c s="6" t="s">
        <v>1628</v>
      </c>
      <c s="36" t="s">
        <v>1598</v>
      </c>
      <c s="37">
        <v>51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25.5">
      <c r="A65" t="s">
        <v>58</v>
      </c>
      <c r="E65" s="39" t="s">
        <v>1600</v>
      </c>
    </row>
    <row r="66" spans="1:16" ht="12.75">
      <c r="A66" t="s">
        <v>49</v>
      </c>
      <c s="34" t="s">
        <v>725</v>
      </c>
      <c s="34" t="s">
        <v>1629</v>
      </c>
      <c s="35" t="s">
        <v>5</v>
      </c>
      <c s="6" t="s">
        <v>1630</v>
      </c>
      <c s="36" t="s">
        <v>88</v>
      </c>
      <c s="37">
        <v>189</v>
      </c>
      <c s="36">
        <v>0</v>
      </c>
      <c s="36">
        <f>ROUND(G66*H66,6)</f>
      </c>
      <c r="L66" s="38">
        <v>0</v>
      </c>
      <c s="32">
        <f>ROUND(ROUND(L66,2)*ROUND(G66,3),2)</f>
      </c>
      <c s="36" t="s">
        <v>438</v>
      </c>
      <c>
        <f>(M66*21)/100</f>
      </c>
      <c t="s">
        <v>27</v>
      </c>
    </row>
    <row r="67" spans="1:5" ht="12.75">
      <c r="A67" s="35" t="s">
        <v>55</v>
      </c>
      <c r="E67" s="39" t="s">
        <v>5</v>
      </c>
    </row>
    <row r="68" spans="1:5" ht="12.75">
      <c r="A68" s="35" t="s">
        <v>56</v>
      </c>
      <c r="E68" s="40" t="s">
        <v>5</v>
      </c>
    </row>
    <row r="69" spans="1:5" ht="12.75">
      <c r="A69" t="s">
        <v>58</v>
      </c>
      <c r="E69" s="39" t="s">
        <v>5</v>
      </c>
    </row>
    <row r="70" spans="1:16" ht="25.5">
      <c r="A70" t="s">
        <v>49</v>
      </c>
      <c s="34" t="s">
        <v>945</v>
      </c>
      <c s="34" t="s">
        <v>1631</v>
      </c>
      <c s="35" t="s">
        <v>5</v>
      </c>
      <c s="6" t="s">
        <v>1632</v>
      </c>
      <c s="36" t="s">
        <v>88</v>
      </c>
      <c s="37">
        <v>37</v>
      </c>
      <c s="36">
        <v>0</v>
      </c>
      <c s="36">
        <f>ROUND(G70*H70,6)</f>
      </c>
      <c r="L70" s="38">
        <v>0</v>
      </c>
      <c s="32">
        <f>ROUND(ROUND(L70,2)*ROUND(G70,3),2)</f>
      </c>
      <c s="36" t="s">
        <v>438</v>
      </c>
      <c>
        <f>(M70*21)/100</f>
      </c>
      <c t="s">
        <v>27</v>
      </c>
    </row>
    <row r="71" spans="1:5" ht="12.75">
      <c r="A71" s="35" t="s">
        <v>55</v>
      </c>
      <c r="E71" s="39" t="s">
        <v>5</v>
      </c>
    </row>
    <row r="72" spans="1:5" ht="12.75">
      <c r="A72" s="35" t="s">
        <v>56</v>
      </c>
      <c r="E72" s="40" t="s">
        <v>5</v>
      </c>
    </row>
    <row r="73" spans="1:5" ht="12.75">
      <c r="A73" t="s">
        <v>58</v>
      </c>
      <c r="E73" s="39" t="s">
        <v>5</v>
      </c>
    </row>
    <row r="74" spans="1:16" ht="12.75">
      <c r="A74" t="s">
        <v>49</v>
      </c>
      <c s="34" t="s">
        <v>597</v>
      </c>
      <c s="34" t="s">
        <v>1633</v>
      </c>
      <c s="35" t="s">
        <v>5</v>
      </c>
      <c s="6" t="s">
        <v>1634</v>
      </c>
      <c s="36" t="s">
        <v>88</v>
      </c>
      <c s="37">
        <v>37</v>
      </c>
      <c s="36">
        <v>0</v>
      </c>
      <c s="36">
        <f>ROUND(G74*H74,6)</f>
      </c>
      <c r="L74" s="38">
        <v>0</v>
      </c>
      <c s="32">
        <f>ROUND(ROUND(L74,2)*ROUND(G74,3),2)</f>
      </c>
      <c s="36" t="s">
        <v>438</v>
      </c>
      <c>
        <f>(M74*21)/100</f>
      </c>
      <c t="s">
        <v>27</v>
      </c>
    </row>
    <row r="75" spans="1:5" ht="12.75">
      <c r="A75" s="35" t="s">
        <v>55</v>
      </c>
      <c r="E75" s="39" t="s">
        <v>5</v>
      </c>
    </row>
    <row r="76" spans="1:5" ht="12.75">
      <c r="A76" s="35" t="s">
        <v>56</v>
      </c>
      <c r="E76" s="40" t="s">
        <v>5</v>
      </c>
    </row>
    <row r="77" spans="1:5" ht="12.75">
      <c r="A77" t="s">
        <v>58</v>
      </c>
      <c r="E77" s="39" t="s">
        <v>5</v>
      </c>
    </row>
    <row r="78" spans="1:16" ht="12.75">
      <c r="A78" t="s">
        <v>49</v>
      </c>
      <c s="34" t="s">
        <v>958</v>
      </c>
      <c s="34" t="s">
        <v>1635</v>
      </c>
      <c s="35" t="s">
        <v>5</v>
      </c>
      <c s="6" t="s">
        <v>1636</v>
      </c>
      <c s="36" t="s">
        <v>88</v>
      </c>
      <c s="37">
        <v>228</v>
      </c>
      <c s="36">
        <v>0</v>
      </c>
      <c s="36">
        <f>ROUND(G78*H78,6)</f>
      </c>
      <c r="L78" s="38">
        <v>0</v>
      </c>
      <c s="32">
        <f>ROUND(ROUND(L78,2)*ROUND(G78,3),2)</f>
      </c>
      <c s="36" t="s">
        <v>438</v>
      </c>
      <c>
        <f>(M78*21)/100</f>
      </c>
      <c t="s">
        <v>27</v>
      </c>
    </row>
    <row r="79" spans="1:5" ht="12.75">
      <c r="A79" s="35" t="s">
        <v>55</v>
      </c>
      <c r="E79" s="39" t="s">
        <v>5</v>
      </c>
    </row>
    <row r="80" spans="1:5" ht="12.75">
      <c r="A80" s="35" t="s">
        <v>56</v>
      </c>
      <c r="E80" s="40" t="s">
        <v>5</v>
      </c>
    </row>
    <row r="81" spans="1:5" ht="12.75">
      <c r="A81" t="s">
        <v>58</v>
      </c>
      <c r="E81" s="39" t="s">
        <v>5</v>
      </c>
    </row>
    <row r="82" spans="1:16" ht="12.75">
      <c r="A82" t="s">
        <v>49</v>
      </c>
      <c s="34" t="s">
        <v>966</v>
      </c>
      <c s="34" t="s">
        <v>1637</v>
      </c>
      <c s="35" t="s">
        <v>5</v>
      </c>
      <c s="6" t="s">
        <v>1638</v>
      </c>
      <c s="36" t="s">
        <v>88</v>
      </c>
      <c s="37">
        <v>31</v>
      </c>
      <c s="36">
        <v>0</v>
      </c>
      <c s="36">
        <f>ROUND(G82*H82,6)</f>
      </c>
      <c r="L82" s="38">
        <v>0</v>
      </c>
      <c s="32">
        <f>ROUND(ROUND(L82,2)*ROUND(G82,3),2)</f>
      </c>
      <c s="36" t="s">
        <v>438</v>
      </c>
      <c>
        <f>(M82*21)/100</f>
      </c>
      <c t="s">
        <v>27</v>
      </c>
    </row>
    <row r="83" spans="1:5" ht="12.75">
      <c r="A83" s="35" t="s">
        <v>55</v>
      </c>
      <c r="E83" s="39" t="s">
        <v>5</v>
      </c>
    </row>
    <row r="84" spans="1:5" ht="12.75">
      <c r="A84" s="35" t="s">
        <v>56</v>
      </c>
      <c r="E84" s="40" t="s">
        <v>5</v>
      </c>
    </row>
    <row r="85" spans="1:5" ht="12.75">
      <c r="A85" t="s">
        <v>58</v>
      </c>
      <c r="E85" s="39" t="s">
        <v>5</v>
      </c>
    </row>
    <row r="86" spans="1:16" ht="12.75">
      <c r="A86" t="s">
        <v>49</v>
      </c>
      <c s="34" t="s">
        <v>706</v>
      </c>
      <c s="34" t="s">
        <v>1639</v>
      </c>
      <c s="35" t="s">
        <v>5</v>
      </c>
      <c s="6" t="s">
        <v>1640</v>
      </c>
      <c s="36" t="s">
        <v>80</v>
      </c>
      <c s="37">
        <v>15736</v>
      </c>
      <c s="36">
        <v>0</v>
      </c>
      <c s="36">
        <f>ROUND(G86*H86,6)</f>
      </c>
      <c r="L86" s="38">
        <v>0</v>
      </c>
      <c s="32">
        <f>ROUND(ROUND(L86,2)*ROUND(G86,3),2)</f>
      </c>
      <c s="36" t="s">
        <v>438</v>
      </c>
      <c>
        <f>(M86*21)/100</f>
      </c>
      <c t="s">
        <v>27</v>
      </c>
    </row>
    <row r="87" spans="1:5" ht="12.75">
      <c r="A87" s="35" t="s">
        <v>55</v>
      </c>
      <c r="E87" s="39" t="s">
        <v>5</v>
      </c>
    </row>
    <row r="88" spans="1:5" ht="12.75">
      <c r="A88" s="35" t="s">
        <v>56</v>
      </c>
      <c r="E88" s="40" t="s">
        <v>5</v>
      </c>
    </row>
    <row r="89" spans="1:5" ht="12.75">
      <c r="A89" t="s">
        <v>58</v>
      </c>
      <c r="E89" s="39" t="s">
        <v>5</v>
      </c>
    </row>
    <row r="90" spans="1:16" ht="12.75">
      <c r="A90" t="s">
        <v>49</v>
      </c>
      <c s="34" t="s">
        <v>708</v>
      </c>
      <c s="34" t="s">
        <v>1641</v>
      </c>
      <c s="35" t="s">
        <v>5</v>
      </c>
      <c s="6" t="s">
        <v>1642</v>
      </c>
      <c s="36" t="s">
        <v>80</v>
      </c>
      <c s="37">
        <v>15736</v>
      </c>
      <c s="36">
        <v>0</v>
      </c>
      <c s="36">
        <f>ROUND(G90*H90,6)</f>
      </c>
      <c r="L90" s="38">
        <v>0</v>
      </c>
      <c s="32">
        <f>ROUND(ROUND(L90,2)*ROUND(G90,3),2)</f>
      </c>
      <c s="36" t="s">
        <v>438</v>
      </c>
      <c>
        <f>(M90*21)/100</f>
      </c>
      <c t="s">
        <v>27</v>
      </c>
    </row>
    <row r="91" spans="1:5" ht="12.75">
      <c r="A91" s="35" t="s">
        <v>55</v>
      </c>
      <c r="E91" s="39" t="s">
        <v>5</v>
      </c>
    </row>
    <row r="92" spans="1:5" ht="12.75">
      <c r="A92" s="35" t="s">
        <v>56</v>
      </c>
      <c r="E92" s="40" t="s">
        <v>5</v>
      </c>
    </row>
    <row r="93" spans="1:5" ht="12.75">
      <c r="A93" t="s">
        <v>58</v>
      </c>
      <c r="E93" s="39" t="s">
        <v>5</v>
      </c>
    </row>
    <row r="94" spans="1:16" ht="12.75">
      <c r="A94" t="s">
        <v>49</v>
      </c>
      <c s="34" t="s">
        <v>1011</v>
      </c>
      <c s="34" t="s">
        <v>1643</v>
      </c>
      <c s="35" t="s">
        <v>5</v>
      </c>
      <c s="6" t="s">
        <v>1644</v>
      </c>
      <c s="36" t="s">
        <v>88</v>
      </c>
      <c s="37">
        <v>62</v>
      </c>
      <c s="36">
        <v>0</v>
      </c>
      <c s="36">
        <f>ROUND(G94*H94,6)</f>
      </c>
      <c r="L94" s="38">
        <v>0</v>
      </c>
      <c s="32">
        <f>ROUND(ROUND(L94,2)*ROUND(G94,3),2)</f>
      </c>
      <c s="36" t="s">
        <v>438</v>
      </c>
      <c>
        <f>(M94*21)/100</f>
      </c>
      <c t="s">
        <v>27</v>
      </c>
    </row>
    <row r="95" spans="1:5" ht="12.75">
      <c r="A95" s="35" t="s">
        <v>55</v>
      </c>
      <c r="E95" s="39" t="s">
        <v>5</v>
      </c>
    </row>
    <row r="96" spans="1:5" ht="12.75">
      <c r="A96" s="35" t="s">
        <v>56</v>
      </c>
      <c r="E96" s="40" t="s">
        <v>5</v>
      </c>
    </row>
    <row r="97" spans="1:5" ht="12.75">
      <c r="A97" t="s">
        <v>58</v>
      </c>
      <c r="E97" s="39" t="s">
        <v>5</v>
      </c>
    </row>
    <row r="98" spans="1:16" ht="25.5">
      <c r="A98" t="s">
        <v>49</v>
      </c>
      <c s="34" t="s">
        <v>1017</v>
      </c>
      <c s="34" t="s">
        <v>1645</v>
      </c>
      <c s="35" t="s">
        <v>5</v>
      </c>
      <c s="6" t="s">
        <v>1646</v>
      </c>
      <c s="36" t="s">
        <v>88</v>
      </c>
      <c s="37">
        <v>31</v>
      </c>
      <c s="36">
        <v>0</v>
      </c>
      <c s="36">
        <f>ROUND(G98*H98,6)</f>
      </c>
      <c r="L98" s="38">
        <v>0</v>
      </c>
      <c s="32">
        <f>ROUND(ROUND(L98,2)*ROUND(G98,3),2)</f>
      </c>
      <c s="36" t="s">
        <v>438</v>
      </c>
      <c>
        <f>(M98*21)/100</f>
      </c>
      <c t="s">
        <v>27</v>
      </c>
    </row>
    <row r="99" spans="1:5" ht="12.75">
      <c r="A99" s="35" t="s">
        <v>55</v>
      </c>
      <c r="E99" s="39" t="s">
        <v>5</v>
      </c>
    </row>
    <row r="100" spans="1:5" ht="12.75">
      <c r="A100" s="35" t="s">
        <v>56</v>
      </c>
      <c r="E100" s="40" t="s">
        <v>5</v>
      </c>
    </row>
    <row r="101" spans="1:5" ht="12.75">
      <c r="A101" t="s">
        <v>58</v>
      </c>
      <c r="E101" s="39" t="s">
        <v>5</v>
      </c>
    </row>
    <row r="102" spans="1:16" ht="25.5">
      <c r="A102" t="s">
        <v>49</v>
      </c>
      <c s="34" t="s">
        <v>713</v>
      </c>
      <c s="34" t="s">
        <v>1647</v>
      </c>
      <c s="35" t="s">
        <v>5</v>
      </c>
      <c s="6" t="s">
        <v>1648</v>
      </c>
      <c s="36" t="s">
        <v>88</v>
      </c>
      <c s="37">
        <v>31</v>
      </c>
      <c s="36">
        <v>0</v>
      </c>
      <c s="36">
        <f>ROUND(G102*H102,6)</f>
      </c>
      <c r="L102" s="38">
        <v>0</v>
      </c>
      <c s="32">
        <f>ROUND(ROUND(L102,2)*ROUND(G102,3),2)</f>
      </c>
      <c s="36" t="s">
        <v>438</v>
      </c>
      <c>
        <f>(M102*21)/100</f>
      </c>
      <c t="s">
        <v>27</v>
      </c>
    </row>
    <row r="103" spans="1:5" ht="12.75">
      <c r="A103" s="35" t="s">
        <v>55</v>
      </c>
      <c r="E103" s="39" t="s">
        <v>5</v>
      </c>
    </row>
    <row r="104" spans="1:5" ht="12.75">
      <c r="A104" s="35" t="s">
        <v>56</v>
      </c>
      <c r="E104" s="40" t="s">
        <v>5</v>
      </c>
    </row>
    <row r="105" spans="1:5" ht="12.75">
      <c r="A105" t="s">
        <v>58</v>
      </c>
      <c r="E105" s="39" t="s">
        <v>5</v>
      </c>
    </row>
    <row r="106" spans="1:16" ht="25.5">
      <c r="A106" t="s">
        <v>49</v>
      </c>
      <c s="34" t="s">
        <v>715</v>
      </c>
      <c s="34" t="s">
        <v>1649</v>
      </c>
      <c s="35" t="s">
        <v>5</v>
      </c>
      <c s="6" t="s">
        <v>1650</v>
      </c>
      <c s="36" t="s">
        <v>88</v>
      </c>
      <c s="37">
        <v>5</v>
      </c>
      <c s="36">
        <v>0</v>
      </c>
      <c s="36">
        <f>ROUND(G106*H106,6)</f>
      </c>
      <c r="L106" s="38">
        <v>0</v>
      </c>
      <c s="32">
        <f>ROUND(ROUND(L106,2)*ROUND(G106,3),2)</f>
      </c>
      <c s="36" t="s">
        <v>438</v>
      </c>
      <c>
        <f>(M106*21)/100</f>
      </c>
      <c t="s">
        <v>27</v>
      </c>
    </row>
    <row r="107" spans="1:5" ht="12.75">
      <c r="A107" s="35" t="s">
        <v>55</v>
      </c>
      <c r="E107" s="39" t="s">
        <v>5</v>
      </c>
    </row>
    <row r="108" spans="1:5" ht="12.75">
      <c r="A108" s="35" t="s">
        <v>56</v>
      </c>
      <c r="E108" s="40" t="s">
        <v>5</v>
      </c>
    </row>
    <row r="109" spans="1:5" ht="12.75">
      <c r="A109" t="s">
        <v>58</v>
      </c>
      <c r="E109" s="39" t="s">
        <v>5</v>
      </c>
    </row>
    <row r="110" spans="1:13" ht="12.75">
      <c r="A110" t="s">
        <v>46</v>
      </c>
      <c r="C110" s="31" t="s">
        <v>1651</v>
      </c>
      <c r="E110" s="33" t="s">
        <v>1652</v>
      </c>
      <c r="J110" s="32">
        <f>0</f>
      </c>
      <c s="32">
        <f>0</f>
      </c>
      <c s="32">
        <f>0+L111+L115+L119+L123+L127</f>
      </c>
      <c s="32">
        <f>0+M111+M115+M119+M123+M127</f>
      </c>
    </row>
    <row r="111" spans="1:16" ht="12.75">
      <c r="A111" t="s">
        <v>49</v>
      </c>
      <c s="34" t="s">
        <v>1653</v>
      </c>
      <c s="34" t="s">
        <v>1654</v>
      </c>
      <c s="35" t="s">
        <v>5</v>
      </c>
      <c s="6" t="s">
        <v>1655</v>
      </c>
      <c s="36" t="s">
        <v>71</v>
      </c>
      <c s="37">
        <v>15.21</v>
      </c>
      <c s="36">
        <v>0</v>
      </c>
      <c s="36">
        <f>ROUND(G111*H111,6)</f>
      </c>
      <c r="L111" s="38">
        <v>0</v>
      </c>
      <c s="32">
        <f>ROUND(ROUND(L111,2)*ROUND(G111,3),2)</f>
      </c>
      <c s="36" t="s">
        <v>54</v>
      </c>
      <c>
        <f>(M111*21)/100</f>
      </c>
      <c t="s">
        <v>27</v>
      </c>
    </row>
    <row r="112" spans="1:5" ht="12.75">
      <c r="A112" s="35" t="s">
        <v>55</v>
      </c>
      <c r="E112" s="39" t="s">
        <v>5</v>
      </c>
    </row>
    <row r="113" spans="1:5" ht="12.75">
      <c r="A113" s="35" t="s">
        <v>56</v>
      </c>
      <c r="E113" s="40" t="s">
        <v>1587</v>
      </c>
    </row>
    <row r="114" spans="1:5" ht="51">
      <c r="A114" t="s">
        <v>58</v>
      </c>
      <c r="E114" s="39" t="s">
        <v>1656</v>
      </c>
    </row>
    <row r="115" spans="1:16" ht="12.75">
      <c r="A115" t="s">
        <v>49</v>
      </c>
      <c s="34" t="s">
        <v>106</v>
      </c>
      <c s="34" t="s">
        <v>1657</v>
      </c>
      <c s="35" t="s">
        <v>5</v>
      </c>
      <c s="6" t="s">
        <v>1658</v>
      </c>
      <c s="36" t="s">
        <v>88</v>
      </c>
      <c s="37">
        <v>4</v>
      </c>
      <c s="36">
        <v>0</v>
      </c>
      <c s="36">
        <f>ROUND(G115*H115,6)</f>
      </c>
      <c r="L115" s="38">
        <v>0</v>
      </c>
      <c s="32">
        <f>ROUND(ROUND(L115,2)*ROUND(G115,3),2)</f>
      </c>
      <c s="36" t="s">
        <v>54</v>
      </c>
      <c>
        <f>(M115*21)/100</f>
      </c>
      <c t="s">
        <v>27</v>
      </c>
    </row>
    <row r="116" spans="1:5" ht="12.75">
      <c r="A116" s="35" t="s">
        <v>55</v>
      </c>
      <c r="E116" s="39" t="s">
        <v>5</v>
      </c>
    </row>
    <row r="117" spans="1:5" ht="12.75">
      <c r="A117" s="35" t="s">
        <v>56</v>
      </c>
      <c r="E117" s="40" t="s">
        <v>1659</v>
      </c>
    </row>
    <row r="118" spans="1:5" ht="51">
      <c r="A118" t="s">
        <v>58</v>
      </c>
      <c r="E118" s="39" t="s">
        <v>1660</v>
      </c>
    </row>
    <row r="119" spans="1:16" ht="12.75">
      <c r="A119" t="s">
        <v>49</v>
      </c>
      <c s="34" t="s">
        <v>689</v>
      </c>
      <c s="34" t="s">
        <v>1661</v>
      </c>
      <c s="35" t="s">
        <v>5</v>
      </c>
      <c s="6" t="s">
        <v>1662</v>
      </c>
      <c s="36" t="s">
        <v>71</v>
      </c>
      <c s="37">
        <v>15.21</v>
      </c>
      <c s="36">
        <v>0</v>
      </c>
      <c s="36">
        <f>ROUND(G119*H119,6)</f>
      </c>
      <c r="L119" s="38">
        <v>0</v>
      </c>
      <c s="32">
        <f>ROUND(ROUND(L119,2)*ROUND(G119,3),2)</f>
      </c>
      <c s="36" t="s">
        <v>54</v>
      </c>
      <c>
        <f>(M119*21)/100</f>
      </c>
      <c t="s">
        <v>27</v>
      </c>
    </row>
    <row r="120" spans="1:5" ht="12.75">
      <c r="A120" s="35" t="s">
        <v>55</v>
      </c>
      <c r="E120" s="39" t="s">
        <v>5</v>
      </c>
    </row>
    <row r="121" spans="1:5" ht="12.75">
      <c r="A121" s="35" t="s">
        <v>56</v>
      </c>
      <c r="E121" s="40" t="s">
        <v>1587</v>
      </c>
    </row>
    <row r="122" spans="1:5" ht="38.25">
      <c r="A122" t="s">
        <v>58</v>
      </c>
      <c r="E122" s="39" t="s">
        <v>1663</v>
      </c>
    </row>
    <row r="123" spans="1:16" ht="12.75">
      <c r="A123" t="s">
        <v>49</v>
      </c>
      <c s="34" t="s">
        <v>1664</v>
      </c>
      <c s="34" t="s">
        <v>1665</v>
      </c>
      <c s="35" t="s">
        <v>5</v>
      </c>
      <c s="6" t="s">
        <v>1666</v>
      </c>
      <c s="36" t="s">
        <v>1594</v>
      </c>
      <c s="37">
        <v>608.4</v>
      </c>
      <c s="36">
        <v>0</v>
      </c>
      <c s="36">
        <f>ROUND(G123*H123,6)</f>
      </c>
      <c r="L123" s="38">
        <v>0</v>
      </c>
      <c s="32">
        <f>ROUND(ROUND(L123,2)*ROUND(G123,3),2)</f>
      </c>
      <c s="36" t="s">
        <v>54</v>
      </c>
      <c>
        <f>(M123*21)/100</f>
      </c>
      <c t="s">
        <v>27</v>
      </c>
    </row>
    <row r="124" spans="1:5" ht="12.75">
      <c r="A124" s="35" t="s">
        <v>55</v>
      </c>
      <c r="E124" s="39" t="s">
        <v>5</v>
      </c>
    </row>
    <row r="125" spans="1:5" ht="12.75">
      <c r="A125" s="35" t="s">
        <v>56</v>
      </c>
      <c r="E125" s="40" t="s">
        <v>1587</v>
      </c>
    </row>
    <row r="126" spans="1:5" ht="38.25">
      <c r="A126" t="s">
        <v>58</v>
      </c>
      <c r="E126" s="39" t="s">
        <v>1667</v>
      </c>
    </row>
    <row r="127" spans="1:16" ht="12.75">
      <c r="A127" t="s">
        <v>49</v>
      </c>
      <c s="34" t="s">
        <v>327</v>
      </c>
      <c s="34" t="s">
        <v>1668</v>
      </c>
      <c s="35" t="s">
        <v>5</v>
      </c>
      <c s="6" t="s">
        <v>1669</v>
      </c>
      <c s="36" t="s">
        <v>1598</v>
      </c>
      <c s="37">
        <v>3</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25.5">
      <c r="A130" t="s">
        <v>58</v>
      </c>
      <c r="E130" s="39" t="s">
        <v>1670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1575</v>
      </c>
      <c s="41">
        <f>Rekapitulace!C53</f>
      </c>
      <c s="20" t="s">
        <v>0</v>
      </c>
      <c t="s">
        <v>23</v>
      </c>
      <c t="s">
        <v>27</v>
      </c>
    </row>
    <row r="4" spans="1:16" ht="32" customHeight="1">
      <c r="A4" s="24" t="s">
        <v>20</v>
      </c>
      <c s="25" t="s">
        <v>28</v>
      </c>
      <c s="27" t="s">
        <v>1575</v>
      </c>
      <c r="E4" s="26" t="s">
        <v>1576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COUNTIFS(L8:L105,"=0",A8:A105,"P")+COUNTIFS(L8:L105,"",A8:A105,"P")+SUM(Q8:Q105)</f>
      </c>
    </row>
    <row r="8" spans="1:13" ht="12.75">
      <c r="A8" t="s">
        <v>44</v>
      </c>
      <c r="C8" s="28" t="s">
        <v>1673</v>
      </c>
      <c r="E8" s="30" t="s">
        <v>1672</v>
      </c>
      <c r="J8" s="29">
        <f>0+J9+J34+J51+J60</f>
      </c>
      <c s="29">
        <f>0+K9+K34+K51+K60</f>
      </c>
      <c s="29">
        <f>0+L9+L34+L51+L60</f>
      </c>
      <c s="29">
        <f>0+M9+M34+M51+M60</f>
      </c>
    </row>
    <row r="9" spans="1:13" ht="12.75">
      <c r="A9" t="s">
        <v>46</v>
      </c>
      <c r="C9" s="31" t="s">
        <v>1583</v>
      </c>
      <c r="E9" s="33" t="s">
        <v>1584</v>
      </c>
      <c r="J9" s="32">
        <f>0</f>
      </c>
      <c s="32">
        <f>0</f>
      </c>
      <c s="32">
        <f>0+L10+L14+L18+L22+L26+L30</f>
      </c>
      <c s="32">
        <f>0+M10+M14+M18+M22+M26+M30</f>
      </c>
    </row>
    <row r="10" spans="1:16" ht="12.75">
      <c r="A10" t="s">
        <v>49</v>
      </c>
      <c s="34" t="s">
        <v>27</v>
      </c>
      <c s="34" t="s">
        <v>1585</v>
      </c>
      <c s="35" t="s">
        <v>5</v>
      </c>
      <c s="6" t="s">
        <v>1586</v>
      </c>
      <c s="36" t="s">
        <v>71</v>
      </c>
      <c s="37">
        <v>4</v>
      </c>
      <c s="36">
        <v>0</v>
      </c>
      <c s="36">
        <f>ROUND(G10*H10,6)</f>
      </c>
      <c r="L10" s="38">
        <v>0</v>
      </c>
      <c s="32">
        <f>ROUND(ROUND(L10,2)*ROUND(G10,3),2)</f>
      </c>
      <c s="36" t="s">
        <v>54</v>
      </c>
      <c>
        <f>(M10*21)/100</f>
      </c>
      <c t="s">
        <v>27</v>
      </c>
    </row>
    <row r="11" spans="1:5" ht="12.75">
      <c r="A11" s="35" t="s">
        <v>55</v>
      </c>
      <c r="E11" s="39" t="s">
        <v>5</v>
      </c>
    </row>
    <row r="12" spans="1:5" ht="12.75">
      <c r="A12" s="35" t="s">
        <v>56</v>
      </c>
      <c r="E12" s="40" t="s">
        <v>1587</v>
      </c>
    </row>
    <row r="13" spans="1:5" ht="51">
      <c r="A13" t="s">
        <v>58</v>
      </c>
      <c r="E13" s="39" t="s">
        <v>1588</v>
      </c>
    </row>
    <row r="14" spans="1:16" ht="12.75">
      <c r="A14" t="s">
        <v>49</v>
      </c>
      <c s="34" t="s">
        <v>82</v>
      </c>
      <c s="34" t="s">
        <v>1674</v>
      </c>
      <c s="35" t="s">
        <v>5</v>
      </c>
      <c s="6" t="s">
        <v>1675</v>
      </c>
      <c s="36" t="s">
        <v>88</v>
      </c>
      <c s="37">
        <v>1</v>
      </c>
      <c s="36">
        <v>0</v>
      </c>
      <c s="36">
        <f>ROUND(G14*H14,6)</f>
      </c>
      <c r="L14" s="38">
        <v>0</v>
      </c>
      <c s="32">
        <f>ROUND(ROUND(L14,2)*ROUND(G14,3),2)</f>
      </c>
      <c s="36" t="s">
        <v>54</v>
      </c>
      <c>
        <f>(M14*21)/100</f>
      </c>
      <c t="s">
        <v>27</v>
      </c>
    </row>
    <row r="15" spans="1:5" ht="12.75">
      <c r="A15" s="35" t="s">
        <v>55</v>
      </c>
      <c r="E15" s="39" t="s">
        <v>5</v>
      </c>
    </row>
    <row r="16" spans="1:5" ht="12.75">
      <c r="A16" s="35" t="s">
        <v>56</v>
      </c>
      <c r="E16" s="40" t="s">
        <v>1614</v>
      </c>
    </row>
    <row r="17" spans="1:5" ht="25.5">
      <c r="A17" t="s">
        <v>58</v>
      </c>
      <c r="E17" s="39" t="s">
        <v>1676</v>
      </c>
    </row>
    <row r="18" spans="1:16" ht="12.75">
      <c r="A18" t="s">
        <v>49</v>
      </c>
      <c s="34" t="s">
        <v>129</v>
      </c>
      <c s="34" t="s">
        <v>1677</v>
      </c>
      <c s="35" t="s">
        <v>5</v>
      </c>
      <c s="6" t="s">
        <v>1678</v>
      </c>
      <c s="36" t="s">
        <v>88</v>
      </c>
      <c s="37">
        <v>1</v>
      </c>
      <c s="36">
        <v>0</v>
      </c>
      <c s="36">
        <f>ROUND(G18*H18,6)</f>
      </c>
      <c r="L18" s="38">
        <v>0</v>
      </c>
      <c s="32">
        <f>ROUND(ROUND(L18,2)*ROUND(G18,3),2)</f>
      </c>
      <c s="36" t="s">
        <v>54</v>
      </c>
      <c>
        <f>(M18*21)/100</f>
      </c>
      <c t="s">
        <v>27</v>
      </c>
    </row>
    <row r="19" spans="1:5" ht="12.75">
      <c r="A19" s="35" t="s">
        <v>55</v>
      </c>
      <c r="E19" s="39" t="s">
        <v>5</v>
      </c>
    </row>
    <row r="20" spans="1:5" ht="12.75">
      <c r="A20" s="35" t="s">
        <v>56</v>
      </c>
      <c r="E20" s="40" t="s">
        <v>1614</v>
      </c>
    </row>
    <row r="21" spans="1:5" ht="38.25">
      <c r="A21" t="s">
        <v>58</v>
      </c>
      <c r="E21" s="39" t="s">
        <v>1679</v>
      </c>
    </row>
    <row r="22" spans="1:16" ht="12.75">
      <c r="A22" t="s">
        <v>49</v>
      </c>
      <c s="34" t="s">
        <v>139</v>
      </c>
      <c s="34" t="s">
        <v>1589</v>
      </c>
      <c s="35" t="s">
        <v>5</v>
      </c>
      <c s="6" t="s">
        <v>1590</v>
      </c>
      <c s="36" t="s">
        <v>71</v>
      </c>
      <c s="37">
        <v>4</v>
      </c>
      <c s="36">
        <v>0</v>
      </c>
      <c s="36">
        <f>ROUND(G22*H22,6)</f>
      </c>
      <c r="L22" s="38">
        <v>0</v>
      </c>
      <c s="32">
        <f>ROUND(ROUND(L22,2)*ROUND(G22,3),2)</f>
      </c>
      <c s="36" t="s">
        <v>54</v>
      </c>
      <c>
        <f>(M22*21)/100</f>
      </c>
      <c t="s">
        <v>27</v>
      </c>
    </row>
    <row r="23" spans="1:5" ht="12.75">
      <c r="A23" s="35" t="s">
        <v>55</v>
      </c>
      <c r="E23" s="39" t="s">
        <v>5</v>
      </c>
    </row>
    <row r="24" spans="1:5" ht="12.75">
      <c r="A24" s="35" t="s">
        <v>56</v>
      </c>
      <c r="E24" s="40" t="s">
        <v>1587</v>
      </c>
    </row>
    <row r="25" spans="1:5" ht="38.25">
      <c r="A25" t="s">
        <v>58</v>
      </c>
      <c r="E25" s="39" t="s">
        <v>1591</v>
      </c>
    </row>
    <row r="26" spans="1:16" ht="12.75">
      <c r="A26" t="s">
        <v>49</v>
      </c>
      <c s="34" t="s">
        <v>357</v>
      </c>
      <c s="34" t="s">
        <v>1592</v>
      </c>
      <c s="35" t="s">
        <v>5</v>
      </c>
      <c s="6" t="s">
        <v>1593</v>
      </c>
      <c s="36" t="s">
        <v>1594</v>
      </c>
      <c s="37">
        <v>80</v>
      </c>
      <c s="36">
        <v>0</v>
      </c>
      <c s="36">
        <f>ROUND(G26*H26,6)</f>
      </c>
      <c r="L26" s="38">
        <v>0</v>
      </c>
      <c s="32">
        <f>ROUND(ROUND(L26,2)*ROUND(G26,3),2)</f>
      </c>
      <c s="36" t="s">
        <v>54</v>
      </c>
      <c>
        <f>(M26*21)/100</f>
      </c>
      <c t="s">
        <v>27</v>
      </c>
    </row>
    <row r="27" spans="1:5" ht="12.75">
      <c r="A27" s="35" t="s">
        <v>55</v>
      </c>
      <c r="E27" s="39" t="s">
        <v>5</v>
      </c>
    </row>
    <row r="28" spans="1:5" ht="12.75">
      <c r="A28" s="35" t="s">
        <v>56</v>
      </c>
      <c r="E28" s="40" t="s">
        <v>1680</v>
      </c>
    </row>
    <row r="29" spans="1:5" ht="38.25">
      <c r="A29" t="s">
        <v>58</v>
      </c>
      <c r="E29" s="39" t="s">
        <v>1595</v>
      </c>
    </row>
    <row r="30" spans="1:16" ht="12.75">
      <c r="A30" t="s">
        <v>49</v>
      </c>
      <c s="34" t="s">
        <v>302</v>
      </c>
      <c s="34" t="s">
        <v>1596</v>
      </c>
      <c s="35" t="s">
        <v>5</v>
      </c>
      <c s="6" t="s">
        <v>1597</v>
      </c>
      <c s="36" t="s">
        <v>1598</v>
      </c>
      <c s="37">
        <v>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25.5">
      <c r="A33" t="s">
        <v>58</v>
      </c>
      <c r="E33" s="39" t="s">
        <v>1600</v>
      </c>
    </row>
    <row r="34" spans="1:13" ht="12.75">
      <c r="A34" t="s">
        <v>46</v>
      </c>
      <c r="C34" s="31" t="s">
        <v>1601</v>
      </c>
      <c r="E34" s="33" t="s">
        <v>1602</v>
      </c>
      <c r="J34" s="32">
        <f>0</f>
      </c>
      <c s="32">
        <f>0</f>
      </c>
      <c s="32">
        <f>0+L35+L39+L43+L47</f>
      </c>
      <c s="32">
        <f>0+M35+M39+M43+M47</f>
      </c>
    </row>
    <row r="35" spans="1:16" ht="12.75">
      <c r="A35" t="s">
        <v>49</v>
      </c>
      <c s="34" t="s">
        <v>725</v>
      </c>
      <c s="34" t="s">
        <v>1681</v>
      </c>
      <c s="35" t="s">
        <v>5</v>
      </c>
      <c s="6" t="s">
        <v>1682</v>
      </c>
      <c s="36" t="s">
        <v>1598</v>
      </c>
      <c s="37">
        <v>2</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38.25">
      <c r="A38" t="s">
        <v>58</v>
      </c>
      <c r="E38" s="39" t="s">
        <v>1683</v>
      </c>
    </row>
    <row r="39" spans="1:16" ht="25.5">
      <c r="A39" t="s">
        <v>49</v>
      </c>
      <c s="34" t="s">
        <v>721</v>
      </c>
      <c s="34" t="s">
        <v>1603</v>
      </c>
      <c s="35" t="s">
        <v>5</v>
      </c>
      <c s="6" t="s">
        <v>1604</v>
      </c>
      <c s="36" t="s">
        <v>142</v>
      </c>
      <c s="37">
        <v>7.35</v>
      </c>
      <c s="36">
        <v>0</v>
      </c>
      <c s="36">
        <f>ROUND(G39*H39,6)</f>
      </c>
      <c r="L39" s="38">
        <v>0</v>
      </c>
      <c s="32">
        <f>ROUND(ROUND(L39,2)*ROUND(G39,3),2)</f>
      </c>
      <c s="36" t="s">
        <v>438</v>
      </c>
      <c>
        <f>(M39*21)/100</f>
      </c>
      <c t="s">
        <v>27</v>
      </c>
    </row>
    <row r="40" spans="1:5" ht="12.75">
      <c r="A40" s="35" t="s">
        <v>55</v>
      </c>
      <c r="E40" s="39" t="s">
        <v>5</v>
      </c>
    </row>
    <row r="41" spans="1:5" ht="12.75">
      <c r="A41" s="35" t="s">
        <v>56</v>
      </c>
      <c r="E41" s="40" t="s">
        <v>5</v>
      </c>
    </row>
    <row r="42" spans="1:5" ht="12.75">
      <c r="A42" t="s">
        <v>58</v>
      </c>
      <c r="E42" s="39" t="s">
        <v>5</v>
      </c>
    </row>
    <row r="43" spans="1:16" ht="12.75">
      <c r="A43" t="s">
        <v>49</v>
      </c>
      <c s="34" t="s">
        <v>1607</v>
      </c>
      <c s="34" t="s">
        <v>1605</v>
      </c>
      <c s="35" t="s">
        <v>5</v>
      </c>
      <c s="6" t="s">
        <v>1606</v>
      </c>
      <c s="36" t="s">
        <v>88</v>
      </c>
      <c s="37">
        <v>2</v>
      </c>
      <c s="36">
        <v>0</v>
      </c>
      <c s="36">
        <f>ROUND(G43*H43,6)</f>
      </c>
      <c r="L43" s="38">
        <v>0</v>
      </c>
      <c s="32">
        <f>ROUND(ROUND(L43,2)*ROUND(G43,3),2)</f>
      </c>
      <c s="36" t="s">
        <v>438</v>
      </c>
      <c>
        <f>(M43*21)/100</f>
      </c>
      <c t="s">
        <v>27</v>
      </c>
    </row>
    <row r="44" spans="1:5" ht="12.75">
      <c r="A44" s="35" t="s">
        <v>55</v>
      </c>
      <c r="E44" s="39" t="s">
        <v>5</v>
      </c>
    </row>
    <row r="45" spans="1:5" ht="12.75">
      <c r="A45" s="35" t="s">
        <v>56</v>
      </c>
      <c r="E45" s="40" t="s">
        <v>5</v>
      </c>
    </row>
    <row r="46" spans="1:5" ht="12.75">
      <c r="A46" t="s">
        <v>58</v>
      </c>
      <c r="E46" s="39" t="s">
        <v>5</v>
      </c>
    </row>
    <row r="47" spans="1:16" ht="12.75">
      <c r="A47" t="s">
        <v>49</v>
      </c>
      <c s="34" t="s">
        <v>1684</v>
      </c>
      <c s="34" t="s">
        <v>1608</v>
      </c>
      <c s="35" t="s">
        <v>5</v>
      </c>
      <c s="6" t="s">
        <v>1609</v>
      </c>
      <c s="36" t="s">
        <v>1598</v>
      </c>
      <c s="37">
        <v>20</v>
      </c>
      <c s="36">
        <v>0</v>
      </c>
      <c s="36">
        <f>ROUND(G47*H47,6)</f>
      </c>
      <c r="L47" s="38">
        <v>0</v>
      </c>
      <c s="32">
        <f>ROUND(ROUND(L47,2)*ROUND(G47,3),2)</f>
      </c>
      <c s="36" t="s">
        <v>438</v>
      </c>
      <c>
        <f>(M47*21)/100</f>
      </c>
      <c t="s">
        <v>27</v>
      </c>
    </row>
    <row r="48" spans="1:5" ht="12.75">
      <c r="A48" s="35" t="s">
        <v>55</v>
      </c>
      <c r="E48" s="39" t="s">
        <v>5</v>
      </c>
    </row>
    <row r="49" spans="1:5" ht="12.75">
      <c r="A49" s="35" t="s">
        <v>56</v>
      </c>
      <c r="E49" s="40" t="s">
        <v>5</v>
      </c>
    </row>
    <row r="50" spans="1:5" ht="12.75">
      <c r="A50" t="s">
        <v>58</v>
      </c>
      <c r="E50" s="39" t="s">
        <v>5</v>
      </c>
    </row>
    <row r="51" spans="1:13" ht="12.75">
      <c r="A51" t="s">
        <v>46</v>
      </c>
      <c r="C51" s="31" t="s">
        <v>1610</v>
      </c>
      <c r="E51" s="33" t="s">
        <v>1611</v>
      </c>
      <c r="J51" s="32">
        <f>0</f>
      </c>
      <c s="32">
        <f>0</f>
      </c>
      <c s="32">
        <f>0+L52+L56</f>
      </c>
      <c s="32">
        <f>0+M52+M56</f>
      </c>
    </row>
    <row r="52" spans="1:16" ht="12.75">
      <c r="A52" t="s">
        <v>49</v>
      </c>
      <c s="34" t="s">
        <v>387</v>
      </c>
      <c s="34" t="s">
        <v>1685</v>
      </c>
      <c s="35" t="s">
        <v>5</v>
      </c>
      <c s="6" t="s">
        <v>1686</v>
      </c>
      <c s="36" t="s">
        <v>88</v>
      </c>
      <c s="37">
        <v>1</v>
      </c>
      <c s="36">
        <v>0</v>
      </c>
      <c s="36">
        <f>ROUND(G52*H52,6)</f>
      </c>
      <c r="L52" s="38">
        <v>0</v>
      </c>
      <c s="32">
        <f>ROUND(ROUND(L52,2)*ROUND(G52,3),2)</f>
      </c>
      <c s="36" t="s">
        <v>54</v>
      </c>
      <c>
        <f>(M52*21)/100</f>
      </c>
      <c t="s">
        <v>27</v>
      </c>
    </row>
    <row r="53" spans="1:5" ht="12.75">
      <c r="A53" s="35" t="s">
        <v>55</v>
      </c>
      <c r="E53" s="39" t="s">
        <v>5</v>
      </c>
    </row>
    <row r="54" spans="1:5" ht="12.75">
      <c r="A54" s="35" t="s">
        <v>56</v>
      </c>
      <c r="E54" s="40" t="s">
        <v>1614</v>
      </c>
    </row>
    <row r="55" spans="1:5" ht="51">
      <c r="A55" t="s">
        <v>58</v>
      </c>
      <c r="E55" s="39" t="s">
        <v>1615</v>
      </c>
    </row>
    <row r="56" spans="1:16" ht="12.75">
      <c r="A56" t="s">
        <v>49</v>
      </c>
      <c s="34" t="s">
        <v>307</v>
      </c>
      <c s="34" t="s">
        <v>1616</v>
      </c>
      <c s="35" t="s">
        <v>5</v>
      </c>
      <c s="6" t="s">
        <v>1617</v>
      </c>
      <c s="36" t="s">
        <v>80</v>
      </c>
      <c s="37">
        <v>0.6</v>
      </c>
      <c s="36">
        <v>0</v>
      </c>
      <c s="36">
        <f>ROUND(G56*H56,6)</f>
      </c>
      <c r="L56" s="38">
        <v>0</v>
      </c>
      <c s="32">
        <f>ROUND(ROUND(L56,2)*ROUND(G56,3),2)</f>
      </c>
      <c s="36" t="s">
        <v>54</v>
      </c>
      <c>
        <f>(M56*21)/100</f>
      </c>
      <c t="s">
        <v>27</v>
      </c>
    </row>
    <row r="57" spans="1:5" ht="12.75">
      <c r="A57" s="35" t="s">
        <v>55</v>
      </c>
      <c r="E57" s="39" t="s">
        <v>5</v>
      </c>
    </row>
    <row r="58" spans="1:5" ht="12.75">
      <c r="A58" s="35" t="s">
        <v>56</v>
      </c>
      <c r="E58" s="40" t="s">
        <v>1587</v>
      </c>
    </row>
    <row r="59" spans="1:5" ht="38.25">
      <c r="A59" t="s">
        <v>58</v>
      </c>
      <c r="E59" s="39" t="s">
        <v>1618</v>
      </c>
    </row>
    <row r="60" spans="1:13" ht="12.75">
      <c r="A60" t="s">
        <v>46</v>
      </c>
      <c r="C60" s="31" t="s">
        <v>1624</v>
      </c>
      <c r="E60" s="33" t="s">
        <v>1625</v>
      </c>
      <c r="J60" s="32">
        <f>0</f>
      </c>
      <c s="32">
        <f>0</f>
      </c>
      <c s="32">
        <f>0+L61+L65+L69+L73+L77+L81+L85+L89+L93+L97+L101+L105</f>
      </c>
      <c s="32">
        <f>0+M61+M65+M69+M73+M77+M81+M85+M89+M93+M97+M101+M105</f>
      </c>
    </row>
    <row r="61" spans="1:16" ht="12.75">
      <c r="A61" t="s">
        <v>49</v>
      </c>
      <c s="34" t="s">
        <v>157</v>
      </c>
      <c s="34" t="s">
        <v>1687</v>
      </c>
      <c s="35" t="s">
        <v>5</v>
      </c>
      <c s="6" t="s">
        <v>1688</v>
      </c>
      <c s="36" t="s">
        <v>88</v>
      </c>
      <c s="37">
        <v>1</v>
      </c>
      <c s="36">
        <v>0</v>
      </c>
      <c s="36">
        <f>ROUND(G61*H61,6)</f>
      </c>
      <c r="L61" s="38">
        <v>0</v>
      </c>
      <c s="32">
        <f>ROUND(ROUND(L61,2)*ROUND(G61,3),2)</f>
      </c>
      <c s="36" t="s">
        <v>54</v>
      </c>
      <c>
        <f>(M61*21)/100</f>
      </c>
      <c t="s">
        <v>27</v>
      </c>
    </row>
    <row r="62" spans="1:5" ht="12.75">
      <c r="A62" s="35" t="s">
        <v>55</v>
      </c>
      <c r="E62" s="39" t="s">
        <v>5</v>
      </c>
    </row>
    <row r="63" spans="1:5" ht="12.75">
      <c r="A63" s="35" t="s">
        <v>56</v>
      </c>
      <c r="E63" s="40" t="s">
        <v>1587</v>
      </c>
    </row>
    <row r="64" spans="1:5" ht="38.25">
      <c r="A64" t="s">
        <v>58</v>
      </c>
      <c r="E64" s="39" t="s">
        <v>1689</v>
      </c>
    </row>
    <row r="65" spans="1:16" ht="12.75">
      <c r="A65" t="s">
        <v>49</v>
      </c>
      <c s="34" t="s">
        <v>1653</v>
      </c>
      <c s="34" t="s">
        <v>1690</v>
      </c>
      <c s="35" t="s">
        <v>5</v>
      </c>
      <c s="6" t="s">
        <v>1691</v>
      </c>
      <c s="36" t="s">
        <v>88</v>
      </c>
      <c s="37">
        <v>10</v>
      </c>
      <c s="36">
        <v>0</v>
      </c>
      <c s="36">
        <f>ROUND(G65*H65,6)</f>
      </c>
      <c r="L65" s="38">
        <v>0</v>
      </c>
      <c s="32">
        <f>ROUND(ROUND(L65,2)*ROUND(G65,3),2)</f>
      </c>
      <c s="36" t="s">
        <v>54</v>
      </c>
      <c>
        <f>(M65*21)/100</f>
      </c>
      <c t="s">
        <v>27</v>
      </c>
    </row>
    <row r="66" spans="1:5" ht="12.75">
      <c r="A66" s="35" t="s">
        <v>55</v>
      </c>
      <c r="E66" s="39" t="s">
        <v>5</v>
      </c>
    </row>
    <row r="67" spans="1:5" ht="12.75">
      <c r="A67" s="35" t="s">
        <v>56</v>
      </c>
      <c r="E67" s="40" t="s">
        <v>1692</v>
      </c>
    </row>
    <row r="68" spans="1:5" ht="25.5">
      <c r="A68" t="s">
        <v>58</v>
      </c>
      <c r="E68" s="39" t="s">
        <v>1693</v>
      </c>
    </row>
    <row r="69" spans="1:16" ht="12.75">
      <c r="A69" t="s">
        <v>49</v>
      </c>
      <c s="34" t="s">
        <v>1694</v>
      </c>
      <c s="34" t="s">
        <v>1627</v>
      </c>
      <c s="35" t="s">
        <v>5</v>
      </c>
      <c s="6" t="s">
        <v>1628</v>
      </c>
      <c s="36" t="s">
        <v>1598</v>
      </c>
      <c s="37">
        <v>36</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25.5">
      <c r="A72" t="s">
        <v>58</v>
      </c>
      <c r="E72" s="39" t="s">
        <v>1600</v>
      </c>
    </row>
    <row r="73" spans="1:16" ht="25.5">
      <c r="A73" t="s">
        <v>49</v>
      </c>
      <c s="34" t="s">
        <v>945</v>
      </c>
      <c s="34" t="s">
        <v>1629</v>
      </c>
      <c s="35" t="s">
        <v>5</v>
      </c>
      <c s="6" t="s">
        <v>1695</v>
      </c>
      <c s="36" t="s">
        <v>88</v>
      </c>
      <c s="37">
        <v>13</v>
      </c>
      <c s="36">
        <v>0</v>
      </c>
      <c s="36">
        <f>ROUND(G73*H73,6)</f>
      </c>
      <c r="L73" s="38">
        <v>0</v>
      </c>
      <c s="32">
        <f>ROUND(ROUND(L73,2)*ROUND(G73,3),2)</f>
      </c>
      <c s="36" t="s">
        <v>438</v>
      </c>
      <c>
        <f>(M73*21)/100</f>
      </c>
      <c t="s">
        <v>27</v>
      </c>
    </row>
    <row r="74" spans="1:5" ht="12.75">
      <c r="A74" s="35" t="s">
        <v>55</v>
      </c>
      <c r="E74" s="39" t="s">
        <v>5</v>
      </c>
    </row>
    <row r="75" spans="1:5" ht="12.75">
      <c r="A75" s="35" t="s">
        <v>56</v>
      </c>
      <c r="E75" s="40" t="s">
        <v>5</v>
      </c>
    </row>
    <row r="76" spans="1:5" ht="12.75">
      <c r="A76" t="s">
        <v>58</v>
      </c>
      <c r="E76" s="39" t="s">
        <v>5</v>
      </c>
    </row>
    <row r="77" spans="1:16" ht="25.5">
      <c r="A77" t="s">
        <v>49</v>
      </c>
      <c s="34" t="s">
        <v>966</v>
      </c>
      <c s="34" t="s">
        <v>1635</v>
      </c>
      <c s="35" t="s">
        <v>5</v>
      </c>
      <c s="6" t="s">
        <v>1696</v>
      </c>
      <c s="36" t="s">
        <v>88</v>
      </c>
      <c s="37">
        <v>23</v>
      </c>
      <c s="36">
        <v>0</v>
      </c>
      <c s="36">
        <f>ROUND(G77*H77,6)</f>
      </c>
      <c r="L77" s="38">
        <v>0</v>
      </c>
      <c s="32">
        <f>ROUND(ROUND(L77,2)*ROUND(G77,3),2)</f>
      </c>
      <c s="36" t="s">
        <v>438</v>
      </c>
      <c>
        <f>(M77*21)/100</f>
      </c>
      <c t="s">
        <v>27</v>
      </c>
    </row>
    <row r="78" spans="1:5" ht="12.75">
      <c r="A78" s="35" t="s">
        <v>55</v>
      </c>
      <c r="E78" s="39" t="s">
        <v>5</v>
      </c>
    </row>
    <row r="79" spans="1:5" ht="12.75">
      <c r="A79" s="35" t="s">
        <v>56</v>
      </c>
      <c r="E79" s="40" t="s">
        <v>5</v>
      </c>
    </row>
    <row r="80" spans="1:5" ht="12.75">
      <c r="A80" t="s">
        <v>58</v>
      </c>
      <c r="E80" s="39" t="s">
        <v>5</v>
      </c>
    </row>
    <row r="81" spans="1:16" ht="12.75">
      <c r="A81" t="s">
        <v>49</v>
      </c>
      <c s="34" t="s">
        <v>706</v>
      </c>
      <c s="34" t="s">
        <v>1637</v>
      </c>
      <c s="35" t="s">
        <v>5</v>
      </c>
      <c s="6" t="s">
        <v>1697</v>
      </c>
      <c s="36" t="s">
        <v>88</v>
      </c>
      <c s="37">
        <v>8</v>
      </c>
      <c s="36">
        <v>0</v>
      </c>
      <c s="36">
        <f>ROUND(G81*H81,6)</f>
      </c>
      <c r="L81" s="38">
        <v>0</v>
      </c>
      <c s="32">
        <f>ROUND(ROUND(L81,2)*ROUND(G81,3),2)</f>
      </c>
      <c s="36" t="s">
        <v>438</v>
      </c>
      <c>
        <f>(M81*21)/100</f>
      </c>
      <c t="s">
        <v>27</v>
      </c>
    </row>
    <row r="82" spans="1:5" ht="12.75">
      <c r="A82" s="35" t="s">
        <v>55</v>
      </c>
      <c r="E82" s="39" t="s">
        <v>5</v>
      </c>
    </row>
    <row r="83" spans="1:5" ht="12.75">
      <c r="A83" s="35" t="s">
        <v>56</v>
      </c>
      <c r="E83" s="40" t="s">
        <v>5</v>
      </c>
    </row>
    <row r="84" spans="1:5" ht="12.75">
      <c r="A84" t="s">
        <v>58</v>
      </c>
      <c r="E84" s="39" t="s">
        <v>5</v>
      </c>
    </row>
    <row r="85" spans="1:16" ht="12.75">
      <c r="A85" t="s">
        <v>49</v>
      </c>
      <c s="34" t="s">
        <v>708</v>
      </c>
      <c s="34" t="s">
        <v>1639</v>
      </c>
      <c s="35" t="s">
        <v>5</v>
      </c>
      <c s="6" t="s">
        <v>1640</v>
      </c>
      <c s="36" t="s">
        <v>80</v>
      </c>
      <c s="37">
        <v>3674</v>
      </c>
      <c s="36">
        <v>0</v>
      </c>
      <c s="36">
        <f>ROUND(G85*H85,6)</f>
      </c>
      <c r="L85" s="38">
        <v>0</v>
      </c>
      <c s="32">
        <f>ROUND(ROUND(L85,2)*ROUND(G85,3),2)</f>
      </c>
      <c s="36" t="s">
        <v>438</v>
      </c>
      <c>
        <f>(M85*21)/100</f>
      </c>
      <c t="s">
        <v>27</v>
      </c>
    </row>
    <row r="86" spans="1:5" ht="12.75">
      <c r="A86" s="35" t="s">
        <v>55</v>
      </c>
      <c r="E86" s="39" t="s">
        <v>5</v>
      </c>
    </row>
    <row r="87" spans="1:5" ht="12.75">
      <c r="A87" s="35" t="s">
        <v>56</v>
      </c>
      <c r="E87" s="40" t="s">
        <v>5</v>
      </c>
    </row>
    <row r="88" spans="1:5" ht="12.75">
      <c r="A88" t="s">
        <v>58</v>
      </c>
      <c r="E88" s="39" t="s">
        <v>5</v>
      </c>
    </row>
    <row r="89" spans="1:16" ht="12.75">
      <c r="A89" t="s">
        <v>49</v>
      </c>
      <c s="34" t="s">
        <v>1011</v>
      </c>
      <c s="34" t="s">
        <v>1641</v>
      </c>
      <c s="35" t="s">
        <v>5</v>
      </c>
      <c s="6" t="s">
        <v>1698</v>
      </c>
      <c s="36" t="s">
        <v>80</v>
      </c>
      <c s="37">
        <v>3674</v>
      </c>
      <c s="36">
        <v>0</v>
      </c>
      <c s="36">
        <f>ROUND(G89*H89,6)</f>
      </c>
      <c r="L89" s="38">
        <v>0</v>
      </c>
      <c s="32">
        <f>ROUND(ROUND(L89,2)*ROUND(G89,3),2)</f>
      </c>
      <c s="36" t="s">
        <v>438</v>
      </c>
      <c>
        <f>(M89*21)/100</f>
      </c>
      <c t="s">
        <v>27</v>
      </c>
    </row>
    <row r="90" spans="1:5" ht="12.75">
      <c r="A90" s="35" t="s">
        <v>55</v>
      </c>
      <c r="E90" s="39" t="s">
        <v>5</v>
      </c>
    </row>
    <row r="91" spans="1:5" ht="12.75">
      <c r="A91" s="35" t="s">
        <v>56</v>
      </c>
      <c r="E91" s="40" t="s">
        <v>5</v>
      </c>
    </row>
    <row r="92" spans="1:5" ht="12.75">
      <c r="A92" t="s">
        <v>58</v>
      </c>
      <c r="E92" s="39" t="s">
        <v>5</v>
      </c>
    </row>
    <row r="93" spans="1:16" ht="25.5">
      <c r="A93" t="s">
        <v>49</v>
      </c>
      <c s="34" t="s">
        <v>1017</v>
      </c>
      <c s="34" t="s">
        <v>1643</v>
      </c>
      <c s="35" t="s">
        <v>5</v>
      </c>
      <c s="6" t="s">
        <v>1699</v>
      </c>
      <c s="36" t="s">
        <v>88</v>
      </c>
      <c s="37">
        <v>16</v>
      </c>
      <c s="36">
        <v>0</v>
      </c>
      <c s="36">
        <f>ROUND(G93*H93,6)</f>
      </c>
      <c r="L93" s="38">
        <v>0</v>
      </c>
      <c s="32">
        <f>ROUND(ROUND(L93,2)*ROUND(G93,3),2)</f>
      </c>
      <c s="36" t="s">
        <v>438</v>
      </c>
      <c>
        <f>(M93*21)/100</f>
      </c>
      <c t="s">
        <v>27</v>
      </c>
    </row>
    <row r="94" spans="1:5" ht="12.75">
      <c r="A94" s="35" t="s">
        <v>55</v>
      </c>
      <c r="E94" s="39" t="s">
        <v>5</v>
      </c>
    </row>
    <row r="95" spans="1:5" ht="12.75">
      <c r="A95" s="35" t="s">
        <v>56</v>
      </c>
      <c r="E95" s="40" t="s">
        <v>5</v>
      </c>
    </row>
    <row r="96" spans="1:5" ht="12.75">
      <c r="A96" t="s">
        <v>58</v>
      </c>
      <c r="E96" s="39" t="s">
        <v>5</v>
      </c>
    </row>
    <row r="97" spans="1:16" ht="25.5">
      <c r="A97" t="s">
        <v>49</v>
      </c>
      <c s="34" t="s">
        <v>713</v>
      </c>
      <c s="34" t="s">
        <v>1645</v>
      </c>
      <c s="35" t="s">
        <v>5</v>
      </c>
      <c s="6" t="s">
        <v>1700</v>
      </c>
      <c s="36" t="s">
        <v>88</v>
      </c>
      <c s="37">
        <v>8</v>
      </c>
      <c s="36">
        <v>0</v>
      </c>
      <c s="36">
        <f>ROUND(G97*H97,6)</f>
      </c>
      <c r="L97" s="38">
        <v>0</v>
      </c>
      <c s="32">
        <f>ROUND(ROUND(L97,2)*ROUND(G97,3),2)</f>
      </c>
      <c s="36" t="s">
        <v>438</v>
      </c>
      <c>
        <f>(M97*21)/100</f>
      </c>
      <c t="s">
        <v>27</v>
      </c>
    </row>
    <row r="98" spans="1:5" ht="12.75">
      <c r="A98" s="35" t="s">
        <v>55</v>
      </c>
      <c r="E98" s="39" t="s">
        <v>5</v>
      </c>
    </row>
    <row r="99" spans="1:5" ht="12.75">
      <c r="A99" s="35" t="s">
        <v>56</v>
      </c>
      <c r="E99" s="40" t="s">
        <v>5</v>
      </c>
    </row>
    <row r="100" spans="1:5" ht="12.75">
      <c r="A100" t="s">
        <v>58</v>
      </c>
      <c r="E100" s="39" t="s">
        <v>5</v>
      </c>
    </row>
    <row r="101" spans="1:16" ht="25.5">
      <c r="A101" t="s">
        <v>49</v>
      </c>
      <c s="34" t="s">
        <v>715</v>
      </c>
      <c s="34" t="s">
        <v>1647</v>
      </c>
      <c s="35" t="s">
        <v>5</v>
      </c>
      <c s="6" t="s">
        <v>1701</v>
      </c>
      <c s="36" t="s">
        <v>88</v>
      </c>
      <c s="37">
        <v>8</v>
      </c>
      <c s="36">
        <v>0</v>
      </c>
      <c s="36">
        <f>ROUND(G101*H101,6)</f>
      </c>
      <c r="L101" s="38">
        <v>0</v>
      </c>
      <c s="32">
        <f>ROUND(ROUND(L101,2)*ROUND(G101,3),2)</f>
      </c>
      <c s="36" t="s">
        <v>438</v>
      </c>
      <c>
        <f>(M101*21)/100</f>
      </c>
      <c t="s">
        <v>27</v>
      </c>
    </row>
    <row r="102" spans="1:5" ht="12.75">
      <c r="A102" s="35" t="s">
        <v>55</v>
      </c>
      <c r="E102" s="39" t="s">
        <v>5</v>
      </c>
    </row>
    <row r="103" spans="1:5" ht="12.75">
      <c r="A103" s="35" t="s">
        <v>56</v>
      </c>
      <c r="E103" s="40" t="s">
        <v>5</v>
      </c>
    </row>
    <row r="104" spans="1:5" ht="12.75">
      <c r="A104" t="s">
        <v>58</v>
      </c>
      <c r="E104" s="39" t="s">
        <v>5</v>
      </c>
    </row>
    <row r="105" spans="1:16" ht="12.75">
      <c r="A105" t="s">
        <v>49</v>
      </c>
      <c s="34" t="s">
        <v>1702</v>
      </c>
      <c s="34" t="s">
        <v>1703</v>
      </c>
      <c s="35" t="s">
        <v>5</v>
      </c>
      <c s="6" t="s">
        <v>1704</v>
      </c>
      <c s="36" t="s">
        <v>88</v>
      </c>
      <c s="37">
        <v>1</v>
      </c>
      <c s="36">
        <v>0</v>
      </c>
      <c s="36">
        <f>ROUND(G105*H105,6)</f>
      </c>
      <c r="L105" s="38">
        <v>0</v>
      </c>
      <c s="32">
        <f>ROUND(ROUND(L105,2)*ROUND(G105,3),2)</f>
      </c>
      <c s="36" t="s">
        <v>289</v>
      </c>
      <c>
        <f>(M105*21)/100</f>
      </c>
      <c t="s">
        <v>27</v>
      </c>
    </row>
    <row r="106" spans="1:5" ht="12.75">
      <c r="A106" s="35" t="s">
        <v>55</v>
      </c>
      <c r="E106" s="39" t="s">
        <v>5</v>
      </c>
    </row>
    <row r="107" spans="1:5" ht="12.75">
      <c r="A107" s="35" t="s">
        <v>56</v>
      </c>
      <c r="E107" s="40" t="s">
        <v>5</v>
      </c>
    </row>
    <row r="108" spans="1:5" ht="38.25">
      <c r="A108" t="s">
        <v>58</v>
      </c>
      <c r="E108" s="39" t="s">
        <v>1689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1575</v>
      </c>
      <c s="41">
        <f>Rekapitulace!C53</f>
      </c>
      <c s="20" t="s">
        <v>0</v>
      </c>
      <c t="s">
        <v>23</v>
      </c>
      <c t="s">
        <v>27</v>
      </c>
    </row>
    <row r="4" spans="1:16" ht="32" customHeight="1">
      <c r="A4" s="24" t="s">
        <v>20</v>
      </c>
      <c s="25" t="s">
        <v>28</v>
      </c>
      <c s="27" t="s">
        <v>1575</v>
      </c>
      <c r="E4" s="26" t="s">
        <v>1576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COUNTIFS(L8:L114,"=0",A8:A114,"P")+COUNTIFS(L8:L114,"",A8:A114,"P")+SUM(Q8:Q114)</f>
      </c>
    </row>
    <row r="8" spans="1:13" ht="12.75">
      <c r="A8" t="s">
        <v>44</v>
      </c>
      <c r="C8" s="28" t="s">
        <v>1707</v>
      </c>
      <c r="E8" s="30" t="s">
        <v>1706</v>
      </c>
      <c r="J8" s="29">
        <f>0+J9+J18+J31+J56+J113</f>
      </c>
      <c s="29">
        <f>0+K9+K18+K31+K56+K113</f>
      </c>
      <c s="29">
        <f>0+L9+L18+L31+L56+L113</f>
      </c>
      <c s="29">
        <f>0+M9+M18+M31+M56+M113</f>
      </c>
    </row>
    <row r="9" spans="1:13" ht="12.75">
      <c r="A9" t="s">
        <v>46</v>
      </c>
      <c r="C9" s="31" t="s">
        <v>1583</v>
      </c>
      <c r="E9" s="33" t="s">
        <v>1584</v>
      </c>
      <c r="J9" s="32">
        <f>0</f>
      </c>
      <c s="32">
        <f>0</f>
      </c>
      <c s="32">
        <f>0+L10+L14</f>
      </c>
      <c s="32">
        <f>0+M10+M14</f>
      </c>
    </row>
    <row r="10" spans="1:16" ht="12.75">
      <c r="A10" t="s">
        <v>49</v>
      </c>
      <c s="34" t="s">
        <v>27</v>
      </c>
      <c s="34" t="s">
        <v>1585</v>
      </c>
      <c s="35" t="s">
        <v>5</v>
      </c>
      <c s="6" t="s">
        <v>1586</v>
      </c>
      <c s="36" t="s">
        <v>71</v>
      </c>
      <c s="37">
        <v>49.26</v>
      </c>
      <c s="36">
        <v>0</v>
      </c>
      <c s="36">
        <f>ROUND(G10*H10,6)</f>
      </c>
      <c r="L10" s="38">
        <v>0</v>
      </c>
      <c s="32">
        <f>ROUND(ROUND(L10,2)*ROUND(G10,3),2)</f>
      </c>
      <c s="36" t="s">
        <v>54</v>
      </c>
      <c>
        <f>(M10*21)/100</f>
      </c>
      <c t="s">
        <v>27</v>
      </c>
    </row>
    <row r="11" spans="1:5" ht="12.75">
      <c r="A11" s="35" t="s">
        <v>55</v>
      </c>
      <c r="E11" s="39" t="s">
        <v>5</v>
      </c>
    </row>
    <row r="12" spans="1:5" ht="12.75">
      <c r="A12" s="35" t="s">
        <v>56</v>
      </c>
      <c r="E12" s="40" t="s">
        <v>1587</v>
      </c>
    </row>
    <row r="13" spans="1:5" ht="51">
      <c r="A13" t="s">
        <v>58</v>
      </c>
      <c r="E13" s="39" t="s">
        <v>1588</v>
      </c>
    </row>
    <row r="14" spans="1:16" ht="12.75">
      <c r="A14" t="s">
        <v>49</v>
      </c>
      <c s="34" t="s">
        <v>26</v>
      </c>
      <c s="34" t="s">
        <v>1708</v>
      </c>
      <c s="35" t="s">
        <v>5</v>
      </c>
      <c s="6" t="s">
        <v>1709</v>
      </c>
      <c s="36" t="s">
        <v>88</v>
      </c>
      <c s="37">
        <v>2</v>
      </c>
      <c s="36">
        <v>0</v>
      </c>
      <c s="36">
        <f>ROUND(G14*H14,6)</f>
      </c>
      <c r="L14" s="38">
        <v>0</v>
      </c>
      <c s="32">
        <f>ROUND(ROUND(L14,2)*ROUND(G14,3),2)</f>
      </c>
      <c s="36" t="s">
        <v>54</v>
      </c>
      <c>
        <f>(M14*21)/100</f>
      </c>
      <c t="s">
        <v>27</v>
      </c>
    </row>
    <row r="15" spans="1:5" ht="12.75">
      <c r="A15" s="35" t="s">
        <v>55</v>
      </c>
      <c r="E15" s="39" t="s">
        <v>5</v>
      </c>
    </row>
    <row r="16" spans="1:5" ht="12.75">
      <c r="A16" s="35" t="s">
        <v>56</v>
      </c>
      <c r="E16" s="40" t="s">
        <v>1587</v>
      </c>
    </row>
    <row r="17" spans="1:5" ht="25.5">
      <c r="A17" t="s">
        <v>58</v>
      </c>
      <c r="E17" s="39" t="s">
        <v>1710</v>
      </c>
    </row>
    <row r="18" spans="1:13" ht="12.75">
      <c r="A18" t="s">
        <v>46</v>
      </c>
      <c r="C18" s="31" t="s">
        <v>1601</v>
      </c>
      <c r="E18" s="33" t="s">
        <v>1602</v>
      </c>
      <c r="J18" s="32">
        <f>0</f>
      </c>
      <c s="32">
        <f>0</f>
      </c>
      <c s="32">
        <f>0+L19+L23+L27</f>
      </c>
      <c s="32">
        <f>0+M19+M23+M27</f>
      </c>
    </row>
    <row r="19" spans="1:16" ht="25.5">
      <c r="A19" t="s">
        <v>49</v>
      </c>
      <c s="34" t="s">
        <v>713</v>
      </c>
      <c s="34" t="s">
        <v>1603</v>
      </c>
      <c s="35" t="s">
        <v>5</v>
      </c>
      <c s="6" t="s">
        <v>1604</v>
      </c>
      <c s="36" t="s">
        <v>142</v>
      </c>
      <c s="37">
        <v>37.674</v>
      </c>
      <c s="36">
        <v>0</v>
      </c>
      <c s="36">
        <f>ROUND(G19*H19,6)</f>
      </c>
      <c r="L19" s="38">
        <v>0</v>
      </c>
      <c s="32">
        <f>ROUND(ROUND(L19,2)*ROUND(G19,3),2)</f>
      </c>
      <c s="36" t="s">
        <v>438</v>
      </c>
      <c>
        <f>(M19*21)/100</f>
      </c>
      <c t="s">
        <v>27</v>
      </c>
    </row>
    <row r="20" spans="1:5" ht="12.75">
      <c r="A20" s="35" t="s">
        <v>55</v>
      </c>
      <c r="E20" s="39" t="s">
        <v>5</v>
      </c>
    </row>
    <row r="21" spans="1:5" ht="12.75">
      <c r="A21" s="35" t="s">
        <v>56</v>
      </c>
      <c r="E21" s="40" t="s">
        <v>5</v>
      </c>
    </row>
    <row r="22" spans="1:5" ht="12.75">
      <c r="A22" t="s">
        <v>58</v>
      </c>
      <c r="E22" s="39" t="s">
        <v>5</v>
      </c>
    </row>
    <row r="23" spans="1:16" ht="12.75">
      <c r="A23" t="s">
        <v>49</v>
      </c>
      <c s="34" t="s">
        <v>715</v>
      </c>
      <c s="34" t="s">
        <v>1605</v>
      </c>
      <c s="35" t="s">
        <v>5</v>
      </c>
      <c s="6" t="s">
        <v>1711</v>
      </c>
      <c s="36" t="s">
        <v>88</v>
      </c>
      <c s="37">
        <v>2</v>
      </c>
      <c s="36">
        <v>0</v>
      </c>
      <c s="36">
        <f>ROUND(G23*H23,6)</f>
      </c>
      <c r="L23" s="38">
        <v>0</v>
      </c>
      <c s="32">
        <f>ROUND(ROUND(L23,2)*ROUND(G23,3),2)</f>
      </c>
      <c s="36" t="s">
        <v>438</v>
      </c>
      <c>
        <f>(M23*21)/100</f>
      </c>
      <c t="s">
        <v>27</v>
      </c>
    </row>
    <row r="24" spans="1:5" ht="12.75">
      <c r="A24" s="35" t="s">
        <v>55</v>
      </c>
      <c r="E24" s="39" t="s">
        <v>5</v>
      </c>
    </row>
    <row r="25" spans="1:5" ht="12.75">
      <c r="A25" s="35" t="s">
        <v>56</v>
      </c>
      <c r="E25" s="40" t="s">
        <v>5</v>
      </c>
    </row>
    <row r="26" spans="1:5" ht="12.75">
      <c r="A26" t="s">
        <v>58</v>
      </c>
      <c r="E26" s="39" t="s">
        <v>5</v>
      </c>
    </row>
    <row r="27" spans="1:16" ht="12.75">
      <c r="A27" t="s">
        <v>49</v>
      </c>
      <c s="34" t="s">
        <v>719</v>
      </c>
      <c s="34" t="s">
        <v>1608</v>
      </c>
      <c s="35" t="s">
        <v>5</v>
      </c>
      <c s="6" t="s">
        <v>1712</v>
      </c>
      <c s="36" t="s">
        <v>1598</v>
      </c>
      <c s="37">
        <v>40</v>
      </c>
      <c s="36">
        <v>0</v>
      </c>
      <c s="36">
        <f>ROUND(G27*H27,6)</f>
      </c>
      <c r="L27" s="38">
        <v>0</v>
      </c>
      <c s="32">
        <f>ROUND(ROUND(L27,2)*ROUND(G27,3),2)</f>
      </c>
      <c s="36" t="s">
        <v>438</v>
      </c>
      <c>
        <f>(M27*21)/100</f>
      </c>
      <c t="s">
        <v>27</v>
      </c>
    </row>
    <row r="28" spans="1:5" ht="12.75">
      <c r="A28" s="35" t="s">
        <v>55</v>
      </c>
      <c r="E28" s="39" t="s">
        <v>5</v>
      </c>
    </row>
    <row r="29" spans="1:5" ht="12.75">
      <c r="A29" s="35" t="s">
        <v>56</v>
      </c>
      <c r="E29" s="40" t="s">
        <v>5</v>
      </c>
    </row>
    <row r="30" spans="1:5" ht="12.75">
      <c r="A30" t="s">
        <v>58</v>
      </c>
      <c r="E30" s="39" t="s">
        <v>5</v>
      </c>
    </row>
    <row r="31" spans="1:13" ht="12.75">
      <c r="A31" t="s">
        <v>46</v>
      </c>
      <c r="C31" s="31" t="s">
        <v>1610</v>
      </c>
      <c r="E31" s="33" t="s">
        <v>1611</v>
      </c>
      <c r="J31" s="32">
        <f>0</f>
      </c>
      <c s="32">
        <f>0</f>
      </c>
      <c s="32">
        <f>0+L32+L36+L40+L44+L48+L52</f>
      </c>
      <c s="32">
        <f>0+M32+M36+M40+M44+M48+M52</f>
      </c>
    </row>
    <row r="32" spans="1:16" ht="12.75">
      <c r="A32" t="s">
        <v>49</v>
      </c>
      <c s="34" t="s">
        <v>665</v>
      </c>
      <c s="34" t="s">
        <v>1713</v>
      </c>
      <c s="35" t="s">
        <v>5</v>
      </c>
      <c s="6" t="s">
        <v>1714</v>
      </c>
      <c s="36" t="s">
        <v>88</v>
      </c>
      <c s="37">
        <v>2</v>
      </c>
      <c s="36">
        <v>0</v>
      </c>
      <c s="36">
        <f>ROUND(G32*H32,6)</f>
      </c>
      <c r="L32" s="38">
        <v>0</v>
      </c>
      <c s="32">
        <f>ROUND(ROUND(L32,2)*ROUND(G32,3),2)</f>
      </c>
      <c s="36" t="s">
        <v>54</v>
      </c>
      <c>
        <f>(M32*21)/100</f>
      </c>
      <c t="s">
        <v>27</v>
      </c>
    </row>
    <row r="33" spans="1:5" ht="12.75">
      <c r="A33" s="35" t="s">
        <v>55</v>
      </c>
      <c r="E33" s="39" t="s">
        <v>5</v>
      </c>
    </row>
    <row r="34" spans="1:5" ht="12.75">
      <c r="A34" s="35" t="s">
        <v>56</v>
      </c>
      <c r="E34" s="40" t="s">
        <v>1614</v>
      </c>
    </row>
    <row r="35" spans="1:5" ht="51">
      <c r="A35" t="s">
        <v>58</v>
      </c>
      <c r="E35" s="39" t="s">
        <v>1615</v>
      </c>
    </row>
    <row r="36" spans="1:16" ht="12.75">
      <c r="A36" t="s">
        <v>49</v>
      </c>
      <c s="34" t="s">
        <v>669</v>
      </c>
      <c s="34" t="s">
        <v>1616</v>
      </c>
      <c s="35" t="s">
        <v>5</v>
      </c>
      <c s="6" t="s">
        <v>1617</v>
      </c>
      <c s="36" t="s">
        <v>80</v>
      </c>
      <c s="37">
        <v>73.06</v>
      </c>
      <c s="36">
        <v>0</v>
      </c>
      <c s="36">
        <f>ROUND(G36*H36,6)</f>
      </c>
      <c r="L36" s="38">
        <v>0</v>
      </c>
      <c s="32">
        <f>ROUND(ROUND(L36,2)*ROUND(G36,3),2)</f>
      </c>
      <c s="36" t="s">
        <v>54</v>
      </c>
      <c>
        <f>(M36*21)/100</f>
      </c>
      <c t="s">
        <v>27</v>
      </c>
    </row>
    <row r="37" spans="1:5" ht="12.75">
      <c r="A37" s="35" t="s">
        <v>55</v>
      </c>
      <c r="E37" s="39" t="s">
        <v>5</v>
      </c>
    </row>
    <row r="38" spans="1:5" ht="12.75">
      <c r="A38" s="35" t="s">
        <v>56</v>
      </c>
      <c r="E38" s="40" t="s">
        <v>1715</v>
      </c>
    </row>
    <row r="39" spans="1:5" ht="38.25">
      <c r="A39" t="s">
        <v>58</v>
      </c>
      <c r="E39" s="39" t="s">
        <v>1618</v>
      </c>
    </row>
    <row r="40" spans="1:16" ht="12.75">
      <c r="A40" t="s">
        <v>49</v>
      </c>
      <c s="34" t="s">
        <v>382</v>
      </c>
      <c s="34" t="s">
        <v>1716</v>
      </c>
      <c s="35" t="s">
        <v>5</v>
      </c>
      <c s="6" t="s">
        <v>1717</v>
      </c>
      <c s="36" t="s">
        <v>88</v>
      </c>
      <c s="37">
        <v>12</v>
      </c>
      <c s="36">
        <v>0</v>
      </c>
      <c s="36">
        <f>ROUND(G40*H40,6)</f>
      </c>
      <c r="L40" s="38">
        <v>0</v>
      </c>
      <c s="32">
        <f>ROUND(ROUND(L40,2)*ROUND(G40,3),2)</f>
      </c>
      <c s="36" t="s">
        <v>54</v>
      </c>
      <c>
        <f>(M40*21)/100</f>
      </c>
      <c t="s">
        <v>27</v>
      </c>
    </row>
    <row r="41" spans="1:5" ht="12.75">
      <c r="A41" s="35" t="s">
        <v>55</v>
      </c>
      <c r="E41" s="39" t="s">
        <v>5</v>
      </c>
    </row>
    <row r="42" spans="1:5" ht="12.75">
      <c r="A42" s="35" t="s">
        <v>56</v>
      </c>
      <c r="E42" s="40" t="s">
        <v>1715</v>
      </c>
    </row>
    <row r="43" spans="1:5" ht="38.25">
      <c r="A43" t="s">
        <v>58</v>
      </c>
      <c r="E43" s="39" t="s">
        <v>1623</v>
      </c>
    </row>
    <row r="44" spans="1:16" ht="12.75">
      <c r="A44" t="s">
        <v>49</v>
      </c>
      <c s="34" t="s">
        <v>807</v>
      </c>
      <c s="34" t="s">
        <v>1718</v>
      </c>
      <c s="35" t="s">
        <v>5</v>
      </c>
      <c s="6" t="s">
        <v>1719</v>
      </c>
      <c s="36" t="s">
        <v>88</v>
      </c>
      <c s="37">
        <v>6</v>
      </c>
      <c s="36">
        <v>0</v>
      </c>
      <c s="36">
        <f>ROUND(G44*H44,6)</f>
      </c>
      <c r="L44" s="38">
        <v>0</v>
      </c>
      <c s="32">
        <f>ROUND(ROUND(L44,2)*ROUND(G44,3),2)</f>
      </c>
      <c s="36" t="s">
        <v>54</v>
      </c>
      <c>
        <f>(M44*21)/100</f>
      </c>
      <c t="s">
        <v>27</v>
      </c>
    </row>
    <row r="45" spans="1:5" ht="12.75">
      <c r="A45" s="35" t="s">
        <v>55</v>
      </c>
      <c r="E45" s="39" t="s">
        <v>5</v>
      </c>
    </row>
    <row r="46" spans="1:5" ht="12.75">
      <c r="A46" s="35" t="s">
        <v>56</v>
      </c>
      <c r="E46" s="40" t="s">
        <v>1599</v>
      </c>
    </row>
    <row r="47" spans="1:5" ht="25.5">
      <c r="A47" t="s">
        <v>58</v>
      </c>
      <c r="E47" s="39" t="s">
        <v>1720</v>
      </c>
    </row>
    <row r="48" spans="1:16" ht="12.75">
      <c r="A48" t="s">
        <v>49</v>
      </c>
      <c s="34" t="s">
        <v>725</v>
      </c>
      <c s="34" t="s">
        <v>1721</v>
      </c>
      <c s="35" t="s">
        <v>5</v>
      </c>
      <c s="6" t="s">
        <v>1722</v>
      </c>
      <c s="36" t="s">
        <v>88</v>
      </c>
      <c s="37">
        <v>7</v>
      </c>
      <c s="36">
        <v>0</v>
      </c>
      <c s="36">
        <f>ROUND(G48*H48,6)</f>
      </c>
      <c r="L48" s="38">
        <v>0</v>
      </c>
      <c s="32">
        <f>ROUND(ROUND(L48,2)*ROUND(G48,3),2)</f>
      </c>
      <c s="36" t="s">
        <v>54</v>
      </c>
      <c>
        <f>(M48*21)/100</f>
      </c>
      <c t="s">
        <v>27</v>
      </c>
    </row>
    <row r="49" spans="1:5" ht="12.75">
      <c r="A49" s="35" t="s">
        <v>55</v>
      </c>
      <c r="E49" s="39" t="s">
        <v>5</v>
      </c>
    </row>
    <row r="50" spans="1:5" ht="12.75">
      <c r="A50" s="35" t="s">
        <v>56</v>
      </c>
      <c r="E50" s="40" t="s">
        <v>1614</v>
      </c>
    </row>
    <row r="51" spans="1:5" ht="51">
      <c r="A51" t="s">
        <v>58</v>
      </c>
      <c r="E51" s="39" t="s">
        <v>1615</v>
      </c>
    </row>
    <row r="52" spans="1:16" ht="12.75">
      <c r="A52" t="s">
        <v>49</v>
      </c>
      <c s="34" t="s">
        <v>945</v>
      </c>
      <c s="34" t="s">
        <v>1723</v>
      </c>
      <c s="35" t="s">
        <v>5</v>
      </c>
      <c s="6" t="s">
        <v>1724</v>
      </c>
      <c s="36" t="s">
        <v>88</v>
      </c>
      <c s="37">
        <v>1</v>
      </c>
      <c s="36">
        <v>0</v>
      </c>
      <c s="36">
        <f>ROUND(G52*H52,6)</f>
      </c>
      <c r="L52" s="38">
        <v>0</v>
      </c>
      <c s="32">
        <f>ROUND(ROUND(L52,2)*ROUND(G52,3),2)</f>
      </c>
      <c s="36" t="s">
        <v>438</v>
      </c>
      <c>
        <f>(M52*21)/100</f>
      </c>
      <c t="s">
        <v>27</v>
      </c>
    </row>
    <row r="53" spans="1:5" ht="12.75">
      <c r="A53" s="35" t="s">
        <v>55</v>
      </c>
      <c r="E53" s="39" t="s">
        <v>5</v>
      </c>
    </row>
    <row r="54" spans="1:5" ht="12.75">
      <c r="A54" s="35" t="s">
        <v>56</v>
      </c>
      <c r="E54" s="40" t="s">
        <v>1614</v>
      </c>
    </row>
    <row r="55" spans="1:5" ht="51">
      <c r="A55" t="s">
        <v>58</v>
      </c>
      <c r="E55" s="39" t="s">
        <v>1615</v>
      </c>
    </row>
    <row r="56" spans="1:13" ht="12.75">
      <c r="A56" t="s">
        <v>46</v>
      </c>
      <c r="C56" s="31" t="s">
        <v>1624</v>
      </c>
      <c r="E56" s="33" t="s">
        <v>1625</v>
      </c>
      <c r="J56" s="32">
        <f>0</f>
      </c>
      <c s="32">
        <f>0</f>
      </c>
      <c s="32">
        <f>0+L57+L61+L65+L69+L73+L77+L81+L85+L89+L93+L97+L101+L105+L109</f>
      </c>
      <c s="32">
        <f>0+M57+M61+M65+M69+M73+M77+M81+M85+M89+M93+M97+M101+M105+M109</f>
      </c>
    </row>
    <row r="57" spans="1:16" ht="12.75">
      <c r="A57" t="s">
        <v>49</v>
      </c>
      <c s="34" t="s">
        <v>399</v>
      </c>
      <c s="34" t="s">
        <v>1725</v>
      </c>
      <c s="35" t="s">
        <v>5</v>
      </c>
      <c s="6" t="s">
        <v>1726</v>
      </c>
      <c s="36" t="s">
        <v>88</v>
      </c>
      <c s="37">
        <v>1</v>
      </c>
      <c s="36">
        <v>0</v>
      </c>
      <c s="36">
        <f>ROUND(G57*H57,6)</f>
      </c>
      <c r="L57" s="38">
        <v>0</v>
      </c>
      <c s="32">
        <f>ROUND(ROUND(L57,2)*ROUND(G57,3),2)</f>
      </c>
      <c s="36" t="s">
        <v>54</v>
      </c>
      <c>
        <f>(M57*21)/100</f>
      </c>
      <c t="s">
        <v>27</v>
      </c>
    </row>
    <row r="58" spans="1:5" ht="12.75">
      <c r="A58" s="35" t="s">
        <v>55</v>
      </c>
      <c r="E58" s="39" t="s">
        <v>5</v>
      </c>
    </row>
    <row r="59" spans="1:5" ht="12.75">
      <c r="A59" s="35" t="s">
        <v>56</v>
      </c>
      <c r="E59" s="40" t="s">
        <v>1587</v>
      </c>
    </row>
    <row r="60" spans="1:5" ht="51">
      <c r="A60" t="s">
        <v>58</v>
      </c>
      <c r="E60" s="39" t="s">
        <v>1727</v>
      </c>
    </row>
    <row r="61" spans="1:16" ht="12.75">
      <c r="A61" t="s">
        <v>49</v>
      </c>
      <c s="34" t="s">
        <v>673</v>
      </c>
      <c s="34" t="s">
        <v>1728</v>
      </c>
      <c s="35" t="s">
        <v>5</v>
      </c>
      <c s="6" t="s">
        <v>1729</v>
      </c>
      <c s="36" t="s">
        <v>88</v>
      </c>
      <c s="37">
        <v>3</v>
      </c>
      <c s="36">
        <v>0</v>
      </c>
      <c s="36">
        <f>ROUND(G61*H61,6)</f>
      </c>
      <c r="L61" s="38">
        <v>0</v>
      </c>
      <c s="32">
        <f>ROUND(ROUND(L61,2)*ROUND(G61,3),2)</f>
      </c>
      <c s="36" t="s">
        <v>54</v>
      </c>
      <c>
        <f>(M61*21)/100</f>
      </c>
      <c t="s">
        <v>27</v>
      </c>
    </row>
    <row r="62" spans="1:5" ht="12.75">
      <c r="A62" s="35" t="s">
        <v>55</v>
      </c>
      <c r="E62" s="39" t="s">
        <v>5</v>
      </c>
    </row>
    <row r="63" spans="1:5" ht="12.75">
      <c r="A63" s="35" t="s">
        <v>56</v>
      </c>
      <c r="E63" s="40" t="s">
        <v>1587</v>
      </c>
    </row>
    <row r="64" spans="1:5" ht="38.25">
      <c r="A64" t="s">
        <v>58</v>
      </c>
      <c r="E64" s="39" t="s">
        <v>1730</v>
      </c>
    </row>
    <row r="65" spans="1:16" ht="12.75">
      <c r="A65" t="s">
        <v>49</v>
      </c>
      <c s="34" t="s">
        <v>147</v>
      </c>
      <c s="34" t="s">
        <v>1731</v>
      </c>
      <c s="35" t="s">
        <v>5</v>
      </c>
      <c s="6" t="s">
        <v>1732</v>
      </c>
      <c s="36" t="s">
        <v>88</v>
      </c>
      <c s="37">
        <v>4</v>
      </c>
      <c s="36">
        <v>0</v>
      </c>
      <c s="36">
        <f>ROUND(G65*H65,6)</f>
      </c>
      <c r="L65" s="38">
        <v>0</v>
      </c>
      <c s="32">
        <f>ROUND(ROUND(L65,2)*ROUND(G65,3),2)</f>
      </c>
      <c s="36" t="s">
        <v>54</v>
      </c>
      <c>
        <f>(M65*21)/100</f>
      </c>
      <c t="s">
        <v>27</v>
      </c>
    </row>
    <row r="66" spans="1:5" ht="12.75">
      <c r="A66" s="35" t="s">
        <v>55</v>
      </c>
      <c r="E66" s="39" t="s">
        <v>5</v>
      </c>
    </row>
    <row r="67" spans="1:5" ht="12.75">
      <c r="A67" s="35" t="s">
        <v>56</v>
      </c>
      <c r="E67" s="40" t="s">
        <v>1715</v>
      </c>
    </row>
    <row r="68" spans="1:5" ht="38.25">
      <c r="A68" t="s">
        <v>58</v>
      </c>
      <c r="E68" s="39" t="s">
        <v>1689</v>
      </c>
    </row>
    <row r="69" spans="1:16" ht="12.75">
      <c r="A69" t="s">
        <v>49</v>
      </c>
      <c s="34" t="s">
        <v>180</v>
      </c>
      <c s="34" t="s">
        <v>1733</v>
      </c>
      <c s="35" t="s">
        <v>5</v>
      </c>
      <c s="6" t="s">
        <v>1734</v>
      </c>
      <c s="36" t="s">
        <v>88</v>
      </c>
      <c s="37">
        <v>8</v>
      </c>
      <c s="36">
        <v>0</v>
      </c>
      <c s="36">
        <f>ROUND(G69*H69,6)</f>
      </c>
      <c r="L69" s="38">
        <v>0</v>
      </c>
      <c s="32">
        <f>ROUND(ROUND(L69,2)*ROUND(G69,3),2)</f>
      </c>
      <c s="36" t="s">
        <v>54</v>
      </c>
      <c>
        <f>(M69*21)/100</f>
      </c>
      <c t="s">
        <v>27</v>
      </c>
    </row>
    <row r="70" spans="1:5" ht="12.75">
      <c r="A70" s="35" t="s">
        <v>55</v>
      </c>
      <c r="E70" s="39" t="s">
        <v>5</v>
      </c>
    </row>
    <row r="71" spans="1:5" ht="12.75">
      <c r="A71" s="35" t="s">
        <v>56</v>
      </c>
      <c r="E71" s="40" t="s">
        <v>1587</v>
      </c>
    </row>
    <row r="72" spans="1:5" ht="51">
      <c r="A72" t="s">
        <v>58</v>
      </c>
      <c r="E72" s="39" t="s">
        <v>1727</v>
      </c>
    </row>
    <row r="73" spans="1:16" ht="25.5">
      <c r="A73" t="s">
        <v>49</v>
      </c>
      <c s="34" t="s">
        <v>597</v>
      </c>
      <c s="34" t="s">
        <v>1629</v>
      </c>
      <c s="35" t="s">
        <v>5</v>
      </c>
      <c s="6" t="s">
        <v>1735</v>
      </c>
      <c s="36" t="s">
        <v>88</v>
      </c>
      <c s="37">
        <v>70</v>
      </c>
      <c s="36">
        <v>0</v>
      </c>
      <c s="36">
        <f>ROUND(G73*H73,6)</f>
      </c>
      <c r="L73" s="38">
        <v>0</v>
      </c>
      <c s="32">
        <f>ROUND(ROUND(L73,2)*ROUND(G73,3),2)</f>
      </c>
      <c s="36" t="s">
        <v>438</v>
      </c>
      <c>
        <f>(M73*21)/100</f>
      </c>
      <c t="s">
        <v>27</v>
      </c>
    </row>
    <row r="74" spans="1:5" ht="12.75">
      <c r="A74" s="35" t="s">
        <v>55</v>
      </c>
      <c r="E74" s="39" t="s">
        <v>5</v>
      </c>
    </row>
    <row r="75" spans="1:5" ht="12.75">
      <c r="A75" s="35" t="s">
        <v>56</v>
      </c>
      <c r="E75" s="40" t="s">
        <v>5</v>
      </c>
    </row>
    <row r="76" spans="1:5" ht="12.75">
      <c r="A76" t="s">
        <v>58</v>
      </c>
      <c r="E76" s="39" t="s">
        <v>5</v>
      </c>
    </row>
    <row r="77" spans="1:16" ht="25.5">
      <c r="A77" t="s">
        <v>49</v>
      </c>
      <c s="34" t="s">
        <v>958</v>
      </c>
      <c s="34" t="s">
        <v>1635</v>
      </c>
      <c s="35" t="s">
        <v>5</v>
      </c>
      <c s="6" t="s">
        <v>1736</v>
      </c>
      <c s="36" t="s">
        <v>88</v>
      </c>
      <c s="37">
        <v>294</v>
      </c>
      <c s="36">
        <v>0</v>
      </c>
      <c s="36">
        <f>ROUND(G77*H77,6)</f>
      </c>
      <c r="L77" s="38">
        <v>0</v>
      </c>
      <c s="32">
        <f>ROUND(ROUND(L77,2)*ROUND(G77,3),2)</f>
      </c>
      <c s="36" t="s">
        <v>438</v>
      </c>
      <c>
        <f>(M77*21)/100</f>
      </c>
      <c t="s">
        <v>27</v>
      </c>
    </row>
    <row r="78" spans="1:5" ht="12.75">
      <c r="A78" s="35" t="s">
        <v>55</v>
      </c>
      <c r="E78" s="39" t="s">
        <v>5</v>
      </c>
    </row>
    <row r="79" spans="1:5" ht="12.75">
      <c r="A79" s="35" t="s">
        <v>56</v>
      </c>
      <c r="E79" s="40" t="s">
        <v>5</v>
      </c>
    </row>
    <row r="80" spans="1:5" ht="12.75">
      <c r="A80" t="s">
        <v>58</v>
      </c>
      <c r="E80" s="39" t="s">
        <v>5</v>
      </c>
    </row>
    <row r="81" spans="1:16" ht="12.75">
      <c r="A81" t="s">
        <v>49</v>
      </c>
      <c s="34" t="s">
        <v>966</v>
      </c>
      <c s="34" t="s">
        <v>1637</v>
      </c>
      <c s="35" t="s">
        <v>5</v>
      </c>
      <c s="6" t="s">
        <v>1697</v>
      </c>
      <c s="36" t="s">
        <v>88</v>
      </c>
      <c s="37">
        <v>36</v>
      </c>
      <c s="36">
        <v>0</v>
      </c>
      <c s="36">
        <f>ROUND(G81*H81,6)</f>
      </c>
      <c r="L81" s="38">
        <v>0</v>
      </c>
      <c s="32">
        <f>ROUND(ROUND(L81,2)*ROUND(G81,3),2)</f>
      </c>
      <c s="36" t="s">
        <v>438</v>
      </c>
      <c>
        <f>(M81*21)/100</f>
      </c>
      <c t="s">
        <v>27</v>
      </c>
    </row>
    <row r="82" spans="1:5" ht="12.75">
      <c r="A82" s="35" t="s">
        <v>55</v>
      </c>
      <c r="E82" s="39" t="s">
        <v>5</v>
      </c>
    </row>
    <row r="83" spans="1:5" ht="12.75">
      <c r="A83" s="35" t="s">
        <v>56</v>
      </c>
      <c r="E83" s="40" t="s">
        <v>5</v>
      </c>
    </row>
    <row r="84" spans="1:5" ht="12.75">
      <c r="A84" t="s">
        <v>58</v>
      </c>
      <c r="E84" s="39" t="s">
        <v>5</v>
      </c>
    </row>
    <row r="85" spans="1:16" ht="12.75">
      <c r="A85" t="s">
        <v>49</v>
      </c>
      <c s="34" t="s">
        <v>706</v>
      </c>
      <c s="34" t="s">
        <v>1639</v>
      </c>
      <c s="35" t="s">
        <v>5</v>
      </c>
      <c s="6" t="s">
        <v>1737</v>
      </c>
      <c s="36" t="s">
        <v>80</v>
      </c>
      <c s="37">
        <v>18837</v>
      </c>
      <c s="36">
        <v>0</v>
      </c>
      <c s="36">
        <f>ROUND(G85*H85,6)</f>
      </c>
      <c r="L85" s="38">
        <v>0</v>
      </c>
      <c s="32">
        <f>ROUND(ROUND(L85,2)*ROUND(G85,3),2)</f>
      </c>
      <c s="36" t="s">
        <v>438</v>
      </c>
      <c>
        <f>(M85*21)/100</f>
      </c>
      <c t="s">
        <v>27</v>
      </c>
    </row>
    <row r="86" spans="1:5" ht="12.75">
      <c r="A86" s="35" t="s">
        <v>55</v>
      </c>
      <c r="E86" s="39" t="s">
        <v>5</v>
      </c>
    </row>
    <row r="87" spans="1:5" ht="12.75">
      <c r="A87" s="35" t="s">
        <v>56</v>
      </c>
      <c r="E87" s="40" t="s">
        <v>5</v>
      </c>
    </row>
    <row r="88" spans="1:5" ht="12.75">
      <c r="A88" t="s">
        <v>58</v>
      </c>
      <c r="E88" s="39" t="s">
        <v>5</v>
      </c>
    </row>
    <row r="89" spans="1:16" ht="12.75">
      <c r="A89" t="s">
        <v>49</v>
      </c>
      <c s="34" t="s">
        <v>708</v>
      </c>
      <c s="34" t="s">
        <v>1641</v>
      </c>
      <c s="35" t="s">
        <v>5</v>
      </c>
      <c s="6" t="s">
        <v>1698</v>
      </c>
      <c s="36" t="s">
        <v>80</v>
      </c>
      <c s="37">
        <v>18837</v>
      </c>
      <c s="36">
        <v>0</v>
      </c>
      <c s="36">
        <f>ROUND(G89*H89,6)</f>
      </c>
      <c r="L89" s="38">
        <v>0</v>
      </c>
      <c s="32">
        <f>ROUND(ROUND(L89,2)*ROUND(G89,3),2)</f>
      </c>
      <c s="36" t="s">
        <v>438</v>
      </c>
      <c>
        <f>(M89*21)/100</f>
      </c>
      <c t="s">
        <v>27</v>
      </c>
    </row>
    <row r="90" spans="1:5" ht="12.75">
      <c r="A90" s="35" t="s">
        <v>55</v>
      </c>
      <c r="E90" s="39" t="s">
        <v>5</v>
      </c>
    </row>
    <row r="91" spans="1:5" ht="12.75">
      <c r="A91" s="35" t="s">
        <v>56</v>
      </c>
      <c r="E91" s="40" t="s">
        <v>5</v>
      </c>
    </row>
    <row r="92" spans="1:5" ht="12.75">
      <c r="A92" t="s">
        <v>58</v>
      </c>
      <c r="E92" s="39" t="s">
        <v>5</v>
      </c>
    </row>
    <row r="93" spans="1:16" ht="25.5">
      <c r="A93" t="s">
        <v>49</v>
      </c>
      <c s="34" t="s">
        <v>1011</v>
      </c>
      <c s="34" t="s">
        <v>1643</v>
      </c>
      <c s="35" t="s">
        <v>5</v>
      </c>
      <c s="6" t="s">
        <v>1699</v>
      </c>
      <c s="36" t="s">
        <v>88</v>
      </c>
      <c s="37">
        <v>72</v>
      </c>
      <c s="36">
        <v>0</v>
      </c>
      <c s="36">
        <f>ROUND(G93*H93,6)</f>
      </c>
      <c r="L93" s="38">
        <v>0</v>
      </c>
      <c s="32">
        <f>ROUND(ROUND(L93,2)*ROUND(G93,3),2)</f>
      </c>
      <c s="36" t="s">
        <v>438</v>
      </c>
      <c>
        <f>(M93*21)/100</f>
      </c>
      <c t="s">
        <v>27</v>
      </c>
    </row>
    <row r="94" spans="1:5" ht="12.75">
      <c r="A94" s="35" t="s">
        <v>55</v>
      </c>
      <c r="E94" s="39" t="s">
        <v>5</v>
      </c>
    </row>
    <row r="95" spans="1:5" ht="12.75">
      <c r="A95" s="35" t="s">
        <v>56</v>
      </c>
      <c r="E95" s="40" t="s">
        <v>5</v>
      </c>
    </row>
    <row r="96" spans="1:5" ht="12.75">
      <c r="A96" t="s">
        <v>58</v>
      </c>
      <c r="E96" s="39" t="s">
        <v>5</v>
      </c>
    </row>
    <row r="97" spans="1:16" ht="25.5">
      <c r="A97" t="s">
        <v>49</v>
      </c>
      <c s="34" t="s">
        <v>1017</v>
      </c>
      <c s="34" t="s">
        <v>1645</v>
      </c>
      <c s="35" t="s">
        <v>5</v>
      </c>
      <c s="6" t="s">
        <v>1700</v>
      </c>
      <c s="36" t="s">
        <v>88</v>
      </c>
      <c s="37">
        <v>36</v>
      </c>
      <c s="36">
        <v>0</v>
      </c>
      <c s="36">
        <f>ROUND(G97*H97,6)</f>
      </c>
      <c r="L97" s="38">
        <v>0</v>
      </c>
      <c s="32">
        <f>ROUND(ROUND(L97,2)*ROUND(G97,3),2)</f>
      </c>
      <c s="36" t="s">
        <v>438</v>
      </c>
      <c>
        <f>(M97*21)/100</f>
      </c>
      <c t="s">
        <v>27</v>
      </c>
    </row>
    <row r="98" spans="1:5" ht="12.75">
      <c r="A98" s="35" t="s">
        <v>55</v>
      </c>
      <c r="E98" s="39" t="s">
        <v>5</v>
      </c>
    </row>
    <row r="99" spans="1:5" ht="12.75">
      <c r="A99" s="35" t="s">
        <v>56</v>
      </c>
      <c r="E99" s="40" t="s">
        <v>5</v>
      </c>
    </row>
    <row r="100" spans="1:5" ht="12.75">
      <c r="A100" t="s">
        <v>58</v>
      </c>
      <c r="E100" s="39" t="s">
        <v>5</v>
      </c>
    </row>
    <row r="101" spans="1:16" ht="25.5">
      <c r="A101" t="s">
        <v>49</v>
      </c>
      <c s="34" t="s">
        <v>430</v>
      </c>
      <c s="34" t="s">
        <v>1631</v>
      </c>
      <c s="35" t="s">
        <v>5</v>
      </c>
      <c s="6" t="s">
        <v>1738</v>
      </c>
      <c s="36" t="s">
        <v>88</v>
      </c>
      <c s="37">
        <v>15</v>
      </c>
      <c s="36">
        <v>0</v>
      </c>
      <c s="36">
        <f>ROUND(G101*H101,6)</f>
      </c>
      <c r="L101" s="38">
        <v>0</v>
      </c>
      <c s="32">
        <f>ROUND(ROUND(L101,2)*ROUND(G101,3),2)</f>
      </c>
      <c s="36" t="s">
        <v>438</v>
      </c>
      <c>
        <f>(M101*21)/100</f>
      </c>
      <c t="s">
        <v>27</v>
      </c>
    </row>
    <row r="102" spans="1:5" ht="12.75">
      <c r="A102" s="35" t="s">
        <v>55</v>
      </c>
      <c r="E102" s="39" t="s">
        <v>5</v>
      </c>
    </row>
    <row r="103" spans="1:5" ht="12.75">
      <c r="A103" s="35" t="s">
        <v>56</v>
      </c>
      <c r="E103" s="40" t="s">
        <v>5</v>
      </c>
    </row>
    <row r="104" spans="1:5" ht="12.75">
      <c r="A104" t="s">
        <v>58</v>
      </c>
      <c r="E104" s="39" t="s">
        <v>5</v>
      </c>
    </row>
    <row r="105" spans="1:16" ht="25.5">
      <c r="A105" t="s">
        <v>49</v>
      </c>
      <c s="34" t="s">
        <v>934</v>
      </c>
      <c s="34" t="s">
        <v>1633</v>
      </c>
      <c s="35" t="s">
        <v>5</v>
      </c>
      <c s="6" t="s">
        <v>1739</v>
      </c>
      <c s="36" t="s">
        <v>88</v>
      </c>
      <c s="37">
        <v>15</v>
      </c>
      <c s="36">
        <v>0</v>
      </c>
      <c s="36">
        <f>ROUND(G105*H105,6)</f>
      </c>
      <c r="L105" s="38">
        <v>0</v>
      </c>
      <c s="32">
        <f>ROUND(ROUND(L105,2)*ROUND(G105,3),2)</f>
      </c>
      <c s="36" t="s">
        <v>438</v>
      </c>
      <c>
        <f>(M105*21)/100</f>
      </c>
      <c t="s">
        <v>27</v>
      </c>
    </row>
    <row r="106" spans="1:5" ht="12.75">
      <c r="A106" s="35" t="s">
        <v>55</v>
      </c>
      <c r="E106" s="39" t="s">
        <v>5</v>
      </c>
    </row>
    <row r="107" spans="1:5" ht="12.75">
      <c r="A107" s="35" t="s">
        <v>56</v>
      </c>
      <c r="E107" s="40" t="s">
        <v>5</v>
      </c>
    </row>
    <row r="108" spans="1:5" ht="12.75">
      <c r="A108" t="s">
        <v>58</v>
      </c>
      <c r="E108" s="39" t="s">
        <v>5</v>
      </c>
    </row>
    <row r="109" spans="1:16" ht="25.5">
      <c r="A109" t="s">
        <v>49</v>
      </c>
      <c s="34" t="s">
        <v>937</v>
      </c>
      <c s="34" t="s">
        <v>1649</v>
      </c>
      <c s="35" t="s">
        <v>5</v>
      </c>
      <c s="6" t="s">
        <v>1740</v>
      </c>
      <c s="36" t="s">
        <v>88</v>
      </c>
      <c s="37">
        <v>2</v>
      </c>
      <c s="36">
        <v>0</v>
      </c>
      <c s="36">
        <f>ROUND(G109*H109,6)</f>
      </c>
      <c r="L109" s="38">
        <v>0</v>
      </c>
      <c s="32">
        <f>ROUND(ROUND(L109,2)*ROUND(G109,3),2)</f>
      </c>
      <c s="36" t="s">
        <v>289</v>
      </c>
      <c>
        <f>(M109*21)/100</f>
      </c>
      <c t="s">
        <v>27</v>
      </c>
    </row>
    <row r="110" spans="1:5" ht="12.75">
      <c r="A110" s="35" t="s">
        <v>55</v>
      </c>
      <c r="E110" s="39" t="s">
        <v>5</v>
      </c>
    </row>
    <row r="111" spans="1:5" ht="12.75">
      <c r="A111" s="35" t="s">
        <v>56</v>
      </c>
      <c r="E111" s="40" t="s">
        <v>5</v>
      </c>
    </row>
    <row r="112" spans="1:5" ht="12.75">
      <c r="A112" t="s">
        <v>58</v>
      </c>
      <c r="E112" s="39" t="s">
        <v>5</v>
      </c>
    </row>
    <row r="113" spans="1:13" ht="12.75">
      <c r="A113" t="s">
        <v>46</v>
      </c>
      <c r="C113" s="31" t="s">
        <v>1741</v>
      </c>
      <c r="E113" s="33" t="s">
        <v>1742</v>
      </c>
      <c r="J113" s="32">
        <f>0</f>
      </c>
      <c s="32">
        <f>0</f>
      </c>
      <c s="32">
        <f>0+L114</f>
      </c>
      <c s="32">
        <f>0+M114</f>
      </c>
    </row>
    <row r="114" spans="1:16" ht="12.75">
      <c r="A114" t="s">
        <v>49</v>
      </c>
      <c s="34" t="s">
        <v>511</v>
      </c>
      <c s="34" t="s">
        <v>1743</v>
      </c>
      <c s="35" t="s">
        <v>5</v>
      </c>
      <c s="6" t="s">
        <v>1744</v>
      </c>
      <c s="36" t="s">
        <v>88</v>
      </c>
      <c s="37">
        <v>4</v>
      </c>
      <c s="36">
        <v>0</v>
      </c>
      <c s="36">
        <f>ROUND(G114*H114,6)</f>
      </c>
      <c r="L114" s="38">
        <v>0</v>
      </c>
      <c s="32">
        <f>ROUND(ROUND(L114,2)*ROUND(G114,3),2)</f>
      </c>
      <c s="36" t="s">
        <v>54</v>
      </c>
      <c>
        <f>(M114*21)/100</f>
      </c>
      <c t="s">
        <v>27</v>
      </c>
    </row>
    <row r="115" spans="1:5" ht="12.75">
      <c r="A115" s="35" t="s">
        <v>55</v>
      </c>
      <c r="E115" s="39" t="s">
        <v>5</v>
      </c>
    </row>
    <row r="116" spans="1:5" ht="12.75">
      <c r="A116" s="35" t="s">
        <v>56</v>
      </c>
      <c r="E116" s="40" t="s">
        <v>1599</v>
      </c>
    </row>
    <row r="117" spans="1:5" ht="25.5">
      <c r="A117" t="s">
        <v>58</v>
      </c>
      <c r="E117" s="39" t="s">
        <v>1745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97</v>
      </c>
      <c r="E8" s="30" t="s">
        <v>96</v>
      </c>
      <c r="J8" s="29">
        <f>0+J9</f>
      </c>
      <c s="29">
        <f>0+K9</f>
      </c>
      <c s="29">
        <f>0+L9</f>
      </c>
      <c s="29">
        <f>0+M9</f>
      </c>
    </row>
    <row r="9" spans="1:13" ht="12.75">
      <c r="A9" t="s">
        <v>46</v>
      </c>
      <c r="C9" s="31" t="s">
        <v>47</v>
      </c>
      <c r="E9" s="33" t="s">
        <v>48</v>
      </c>
      <c r="J9" s="32">
        <f>0</f>
      </c>
      <c s="32">
        <f>0</f>
      </c>
      <c s="32">
        <f>0+L10+L14+L18+L22+L26+L30</f>
      </c>
      <c s="32">
        <f>0+M10+M14+M18+M22+M26+M30</f>
      </c>
    </row>
    <row r="10" spans="1:16" ht="12.75">
      <c r="A10" t="s">
        <v>49</v>
      </c>
      <c s="34" t="s">
        <v>26</v>
      </c>
      <c s="34" t="s">
        <v>98</v>
      </c>
      <c s="35" t="s">
        <v>5</v>
      </c>
      <c s="6" t="s">
        <v>99</v>
      </c>
      <c s="36" t="s">
        <v>80</v>
      </c>
      <c s="37">
        <v>90</v>
      </c>
      <c s="36">
        <v>0</v>
      </c>
      <c s="36">
        <f>ROUND(G10*H10,6)</f>
      </c>
      <c r="L10" s="38">
        <v>0</v>
      </c>
      <c s="32">
        <f>ROUND(ROUND(L10,2)*ROUND(G10,3),2)</f>
      </c>
      <c s="36" t="s">
        <v>54</v>
      </c>
      <c>
        <f>(M10*21)/100</f>
      </c>
      <c t="s">
        <v>27</v>
      </c>
    </row>
    <row r="11" spans="1:5" ht="12.75">
      <c r="A11" s="35" t="s">
        <v>55</v>
      </c>
      <c r="E11" s="39" t="s">
        <v>5</v>
      </c>
    </row>
    <row r="12" spans="1:5" ht="12.75">
      <c r="A12" s="35" t="s">
        <v>56</v>
      </c>
      <c r="E12" s="40" t="s">
        <v>72</v>
      </c>
    </row>
    <row r="13" spans="1:5" ht="76.5">
      <c r="A13" t="s">
        <v>58</v>
      </c>
      <c r="E13" s="39" t="s">
        <v>81</v>
      </c>
    </row>
    <row r="14" spans="1:16" ht="12.75">
      <c r="A14" t="s">
        <v>49</v>
      </c>
      <c s="34" t="s">
        <v>77</v>
      </c>
      <c s="34" t="s">
        <v>78</v>
      </c>
      <c s="35" t="s">
        <v>5</v>
      </c>
      <c s="6" t="s">
        <v>79</v>
      </c>
      <c s="36" t="s">
        <v>80</v>
      </c>
      <c s="37">
        <v>52</v>
      </c>
      <c s="36">
        <v>0</v>
      </c>
      <c s="36">
        <f>ROUND(G14*H14,6)</f>
      </c>
      <c r="L14" s="38">
        <v>0</v>
      </c>
      <c s="32">
        <f>ROUND(ROUND(L14,2)*ROUND(G14,3),2)</f>
      </c>
      <c s="36" t="s">
        <v>54</v>
      </c>
      <c>
        <f>(M14*21)/100</f>
      </c>
      <c t="s">
        <v>27</v>
      </c>
    </row>
    <row r="15" spans="1:5" ht="12.75">
      <c r="A15" s="35" t="s">
        <v>55</v>
      </c>
      <c r="E15" s="39" t="s">
        <v>5</v>
      </c>
    </row>
    <row r="16" spans="1:5" ht="12.75">
      <c r="A16" s="35" t="s">
        <v>56</v>
      </c>
      <c r="E16" s="40" t="s">
        <v>72</v>
      </c>
    </row>
    <row r="17" spans="1:5" ht="76.5">
      <c r="A17" t="s">
        <v>58</v>
      </c>
      <c r="E17" s="39" t="s">
        <v>81</v>
      </c>
    </row>
    <row r="18" spans="1:16" ht="12.75">
      <c r="A18" t="s">
        <v>49</v>
      </c>
      <c s="34" t="s">
        <v>100</v>
      </c>
      <c s="34" t="s">
        <v>101</v>
      </c>
      <c s="35" t="s">
        <v>5</v>
      </c>
      <c s="6" t="s">
        <v>102</v>
      </c>
      <c s="36" t="s">
        <v>80</v>
      </c>
      <c s="37">
        <v>52</v>
      </c>
      <c s="36">
        <v>0</v>
      </c>
      <c s="36">
        <f>ROUND(G18*H18,6)</f>
      </c>
      <c r="L18" s="38">
        <v>0</v>
      </c>
      <c s="32">
        <f>ROUND(ROUND(L18,2)*ROUND(G18,3),2)</f>
      </c>
      <c s="36" t="s">
        <v>54</v>
      </c>
      <c>
        <f>(M18*21)/100</f>
      </c>
      <c t="s">
        <v>27</v>
      </c>
    </row>
    <row r="19" spans="1:5" ht="12.75">
      <c r="A19" s="35" t="s">
        <v>55</v>
      </c>
      <c r="E19" s="39" t="s">
        <v>5</v>
      </c>
    </row>
    <row r="20" spans="1:5" ht="12.75">
      <c r="A20" s="35" t="s">
        <v>56</v>
      </c>
      <c r="E20" s="40" t="s">
        <v>72</v>
      </c>
    </row>
    <row r="21" spans="1:5" ht="89.25">
      <c r="A21" t="s">
        <v>58</v>
      </c>
      <c r="E21" s="39" t="s">
        <v>103</v>
      </c>
    </row>
    <row r="22" spans="1:16" ht="12.75">
      <c r="A22" t="s">
        <v>49</v>
      </c>
      <c s="34" t="s">
        <v>104</v>
      </c>
      <c s="34" t="s">
        <v>86</v>
      </c>
      <c s="35" t="s">
        <v>5</v>
      </c>
      <c s="6" t="s">
        <v>87</v>
      </c>
      <c s="36" t="s">
        <v>88</v>
      </c>
      <c s="37">
        <v>2</v>
      </c>
      <c s="36">
        <v>0</v>
      </c>
      <c s="36">
        <f>ROUND(G22*H22,6)</f>
      </c>
      <c r="L22" s="38">
        <v>0</v>
      </c>
      <c s="32">
        <f>ROUND(ROUND(L22,2)*ROUND(G22,3),2)</f>
      </c>
      <c s="36" t="s">
        <v>54</v>
      </c>
      <c>
        <f>(M22*21)/100</f>
      </c>
      <c t="s">
        <v>27</v>
      </c>
    </row>
    <row r="23" spans="1:5" ht="12.75">
      <c r="A23" s="35" t="s">
        <v>55</v>
      </c>
      <c r="E23" s="39" t="s">
        <v>5</v>
      </c>
    </row>
    <row r="24" spans="1:5" ht="12.75">
      <c r="A24" s="35" t="s">
        <v>56</v>
      </c>
      <c r="E24" s="40" t="s">
        <v>89</v>
      </c>
    </row>
    <row r="25" spans="1:5" ht="114.75">
      <c r="A25" t="s">
        <v>58</v>
      </c>
      <c r="E25" s="39" t="s">
        <v>90</v>
      </c>
    </row>
    <row r="26" spans="1:16" ht="12.75">
      <c r="A26" t="s">
        <v>49</v>
      </c>
      <c s="34" t="s">
        <v>105</v>
      </c>
      <c s="34" t="s">
        <v>92</v>
      </c>
      <c s="35" t="s">
        <v>5</v>
      </c>
      <c s="6" t="s">
        <v>93</v>
      </c>
      <c s="36" t="s">
        <v>88</v>
      </c>
      <c s="37">
        <v>2</v>
      </c>
      <c s="36">
        <v>0</v>
      </c>
      <c s="36">
        <f>ROUND(G26*H26,6)</f>
      </c>
      <c r="L26" s="38">
        <v>0</v>
      </c>
      <c s="32">
        <f>ROUND(ROUND(L26,2)*ROUND(G26,3),2)</f>
      </c>
      <c s="36" t="s">
        <v>54</v>
      </c>
      <c>
        <f>(M26*21)/100</f>
      </c>
      <c t="s">
        <v>27</v>
      </c>
    </row>
    <row r="27" spans="1:5" ht="12.75">
      <c r="A27" s="35" t="s">
        <v>55</v>
      </c>
      <c r="E27" s="39" t="s">
        <v>5</v>
      </c>
    </row>
    <row r="28" spans="1:5" ht="12.75">
      <c r="A28" s="35" t="s">
        <v>56</v>
      </c>
      <c r="E28" s="40" t="s">
        <v>89</v>
      </c>
    </row>
    <row r="29" spans="1:5" ht="140.25">
      <c r="A29" t="s">
        <v>58</v>
      </c>
      <c r="E29" s="39" t="s">
        <v>94</v>
      </c>
    </row>
    <row r="30" spans="1:16" ht="25.5">
      <c r="A30" t="s">
        <v>49</v>
      </c>
      <c s="34" t="s">
        <v>106</v>
      </c>
      <c s="34" t="s">
        <v>107</v>
      </c>
      <c s="35" t="s">
        <v>5</v>
      </c>
      <c s="6" t="s">
        <v>108</v>
      </c>
      <c s="36" t="s">
        <v>80</v>
      </c>
      <c s="37">
        <v>24</v>
      </c>
      <c s="36">
        <v>0</v>
      </c>
      <c s="36">
        <f>ROUND(G30*H30,6)</f>
      </c>
      <c r="L30" s="38">
        <v>0</v>
      </c>
      <c s="32">
        <f>ROUND(ROUND(L30,2)*ROUND(G30,3),2)</f>
      </c>
      <c s="36" t="s">
        <v>109</v>
      </c>
      <c>
        <f>(M30*21)/100</f>
      </c>
      <c t="s">
        <v>27</v>
      </c>
    </row>
    <row r="31" spans="1:5" ht="12.75">
      <c r="A31" s="35" t="s">
        <v>55</v>
      </c>
      <c r="E31" s="39" t="s">
        <v>5</v>
      </c>
    </row>
    <row r="32" spans="1:5" ht="12.75">
      <c r="A32" s="35" t="s">
        <v>56</v>
      </c>
      <c r="E32" s="40" t="s">
        <v>5</v>
      </c>
    </row>
    <row r="33" spans="1:5" ht="76.5">
      <c r="A33" t="s">
        <v>58</v>
      </c>
      <c r="E33"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1575</v>
      </c>
      <c s="41">
        <f>Rekapitulace!C53</f>
      </c>
      <c s="20" t="s">
        <v>0</v>
      </c>
      <c t="s">
        <v>23</v>
      </c>
      <c t="s">
        <v>27</v>
      </c>
    </row>
    <row r="4" spans="1:16" ht="32" customHeight="1">
      <c r="A4" s="24" t="s">
        <v>20</v>
      </c>
      <c s="25" t="s">
        <v>28</v>
      </c>
      <c s="27" t="s">
        <v>1575</v>
      </c>
      <c r="E4" s="26" t="s">
        <v>1576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1748</v>
      </c>
      <c r="E8" s="30" t="s">
        <v>1747</v>
      </c>
      <c r="J8" s="29">
        <f>0+J9+J14+J19+J28+J53</f>
      </c>
      <c s="29">
        <f>0+K9+K14+K19+K28+K53</f>
      </c>
      <c s="29">
        <f>0+L9+L14+L19+L28+L53</f>
      </c>
      <c s="29">
        <f>0+M9+M14+M19+M28+M53</f>
      </c>
    </row>
    <row r="9" spans="1:13" ht="12.75">
      <c r="A9" t="s">
        <v>46</v>
      </c>
      <c r="C9" s="31" t="s">
        <v>1749</v>
      </c>
      <c r="E9" s="33" t="s">
        <v>1750</v>
      </c>
      <c r="J9" s="32">
        <f>0</f>
      </c>
      <c s="32">
        <f>0</f>
      </c>
      <c s="32">
        <f>0+L10</f>
      </c>
      <c s="32">
        <f>0+M10</f>
      </c>
    </row>
    <row r="10" spans="1:16" ht="25.5">
      <c r="A10" t="s">
        <v>49</v>
      </c>
      <c s="34" t="s">
        <v>382</v>
      </c>
      <c s="34" t="s">
        <v>1751</v>
      </c>
      <c s="35" t="s">
        <v>5</v>
      </c>
      <c s="6" t="s">
        <v>1752</v>
      </c>
      <c s="36" t="s">
        <v>80</v>
      </c>
      <c s="37">
        <v>16</v>
      </c>
      <c s="36">
        <v>0</v>
      </c>
      <c s="36">
        <f>ROUND(G10*H10,6)</f>
      </c>
      <c r="L10" s="38">
        <v>0</v>
      </c>
      <c s="32">
        <f>ROUND(ROUND(L10,2)*ROUND(G10,3),2)</f>
      </c>
      <c s="36" t="s">
        <v>54</v>
      </c>
      <c>
        <f>(M10*21)/100</f>
      </c>
      <c t="s">
        <v>27</v>
      </c>
    </row>
    <row r="11" spans="1:5" ht="12.75">
      <c r="A11" s="35" t="s">
        <v>55</v>
      </c>
      <c r="E11" s="39" t="s">
        <v>5</v>
      </c>
    </row>
    <row r="12" spans="1:5" ht="12.75">
      <c r="A12" s="35" t="s">
        <v>56</v>
      </c>
      <c r="E12" s="40" t="s">
        <v>1753</v>
      </c>
    </row>
    <row r="13" spans="1:5" ht="25.5">
      <c r="A13" t="s">
        <v>58</v>
      </c>
      <c r="E13" s="39" t="s">
        <v>1754</v>
      </c>
    </row>
    <row r="14" spans="1:13" ht="12.75">
      <c r="A14" t="s">
        <v>46</v>
      </c>
      <c r="C14" s="31" t="s">
        <v>1755</v>
      </c>
      <c r="E14" s="33" t="s">
        <v>1756</v>
      </c>
      <c r="J14" s="32">
        <f>0</f>
      </c>
      <c s="32">
        <f>0</f>
      </c>
      <c s="32">
        <f>0+L15</f>
      </c>
      <c s="32">
        <f>0+M15</f>
      </c>
    </row>
    <row r="15" spans="1:16" ht="25.5">
      <c r="A15" t="s">
        <v>49</v>
      </c>
      <c s="34" t="s">
        <v>307</v>
      </c>
      <c s="34" t="s">
        <v>1757</v>
      </c>
      <c s="35" t="s">
        <v>5</v>
      </c>
      <c s="6" t="s">
        <v>1758</v>
      </c>
      <c s="36" t="s">
        <v>80</v>
      </c>
      <c s="37">
        <v>249</v>
      </c>
      <c s="36">
        <v>0</v>
      </c>
      <c s="36">
        <f>ROUND(G15*H15,6)</f>
      </c>
      <c r="L15" s="38">
        <v>0</v>
      </c>
      <c s="32">
        <f>ROUND(ROUND(L15,2)*ROUND(G15,3),2)</f>
      </c>
      <c s="36" t="s">
        <v>54</v>
      </c>
      <c>
        <f>(M15*21)/100</f>
      </c>
      <c t="s">
        <v>27</v>
      </c>
    </row>
    <row r="16" spans="1:5" ht="12.75">
      <c r="A16" s="35" t="s">
        <v>55</v>
      </c>
      <c r="E16" s="39" t="s">
        <v>5</v>
      </c>
    </row>
    <row r="17" spans="1:5" ht="12.75">
      <c r="A17" s="35" t="s">
        <v>56</v>
      </c>
      <c r="E17" s="40" t="s">
        <v>1753</v>
      </c>
    </row>
    <row r="18" spans="1:5" ht="38.25">
      <c r="A18" t="s">
        <v>58</v>
      </c>
      <c r="E18" s="39" t="s">
        <v>1759</v>
      </c>
    </row>
    <row r="19" spans="1:13" ht="12.75">
      <c r="A19" t="s">
        <v>46</v>
      </c>
      <c r="C19" s="31" t="s">
        <v>1601</v>
      </c>
      <c r="E19" s="33" t="s">
        <v>1602</v>
      </c>
      <c r="J19" s="32">
        <f>0</f>
      </c>
      <c s="32">
        <f>0</f>
      </c>
      <c s="32">
        <f>0+L20+L24</f>
      </c>
      <c s="32">
        <f>0+M20+M24</f>
      </c>
    </row>
    <row r="20" spans="1:16" ht="12.75">
      <c r="A20" t="s">
        <v>49</v>
      </c>
      <c s="34" t="s">
        <v>375</v>
      </c>
      <c s="34" t="s">
        <v>1760</v>
      </c>
      <c s="35" t="s">
        <v>5</v>
      </c>
      <c s="6" t="s">
        <v>1761</v>
      </c>
      <c s="36" t="s">
        <v>88</v>
      </c>
      <c s="37">
        <v>2</v>
      </c>
      <c s="36">
        <v>0</v>
      </c>
      <c s="36">
        <f>ROUND(G20*H20,6)</f>
      </c>
      <c r="L20" s="38">
        <v>0</v>
      </c>
      <c s="32">
        <f>ROUND(ROUND(L20,2)*ROUND(G20,3),2)</f>
      </c>
      <c s="36" t="s">
        <v>54</v>
      </c>
      <c>
        <f>(M20*21)/100</f>
      </c>
      <c t="s">
        <v>27</v>
      </c>
    </row>
    <row r="21" spans="1:5" ht="12.75">
      <c r="A21" s="35" t="s">
        <v>55</v>
      </c>
      <c r="E21" s="39" t="s">
        <v>5</v>
      </c>
    </row>
    <row r="22" spans="1:5" ht="12.75">
      <c r="A22" s="35" t="s">
        <v>56</v>
      </c>
      <c r="E22" s="40" t="s">
        <v>5</v>
      </c>
    </row>
    <row r="23" spans="1:5" ht="38.25">
      <c r="A23" t="s">
        <v>58</v>
      </c>
      <c r="E23" s="39" t="s">
        <v>1762</v>
      </c>
    </row>
    <row r="24" spans="1:16" ht="12.75">
      <c r="A24" t="s">
        <v>49</v>
      </c>
      <c s="34" t="s">
        <v>419</v>
      </c>
      <c s="34" t="s">
        <v>1681</v>
      </c>
      <c s="35" t="s">
        <v>5</v>
      </c>
      <c s="6" t="s">
        <v>1682</v>
      </c>
      <c s="36" t="s">
        <v>1598</v>
      </c>
      <c s="37">
        <v>6</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38.25">
      <c r="A27" t="s">
        <v>58</v>
      </c>
      <c r="E27" s="39" t="s">
        <v>1683</v>
      </c>
    </row>
    <row r="28" spans="1:13" ht="12.75">
      <c r="A28" t="s">
        <v>46</v>
      </c>
      <c r="C28" s="31" t="s">
        <v>1624</v>
      </c>
      <c r="E28" s="33" t="s">
        <v>1625</v>
      </c>
      <c r="J28" s="32">
        <f>0</f>
      </c>
      <c s="32">
        <f>0</f>
      </c>
      <c s="32">
        <f>0+L29+L33+L37+L41+L45+L49</f>
      </c>
      <c s="32">
        <f>0+M29+M33+M37+M41+M45+M49</f>
      </c>
    </row>
    <row r="29" spans="1:16" ht="12.75">
      <c r="A29" t="s">
        <v>49</v>
      </c>
      <c s="34" t="s">
        <v>27</v>
      </c>
      <c s="34" t="s">
        <v>1690</v>
      </c>
      <c s="35" t="s">
        <v>5</v>
      </c>
      <c s="6" t="s">
        <v>1691</v>
      </c>
      <c s="36" t="s">
        <v>88</v>
      </c>
      <c s="37">
        <v>2</v>
      </c>
      <c s="36">
        <v>0</v>
      </c>
      <c s="36">
        <f>ROUND(G29*H29,6)</f>
      </c>
      <c r="L29" s="38">
        <v>0</v>
      </c>
      <c s="32">
        <f>ROUND(ROUND(L29,2)*ROUND(G29,3),2)</f>
      </c>
      <c s="36" t="s">
        <v>54</v>
      </c>
      <c>
        <f>(M29*21)/100</f>
      </c>
      <c t="s">
        <v>27</v>
      </c>
    </row>
    <row r="30" spans="1:5" ht="12.75">
      <c r="A30" s="35" t="s">
        <v>55</v>
      </c>
      <c r="E30" s="39" t="s">
        <v>5</v>
      </c>
    </row>
    <row r="31" spans="1:5" ht="12.75">
      <c r="A31" s="35" t="s">
        <v>56</v>
      </c>
      <c r="E31" s="40" t="s">
        <v>1753</v>
      </c>
    </row>
    <row r="32" spans="1:5" ht="25.5">
      <c r="A32" t="s">
        <v>58</v>
      </c>
      <c r="E32" s="39" t="s">
        <v>1693</v>
      </c>
    </row>
    <row r="33" spans="1:16" ht="12.75">
      <c r="A33" t="s">
        <v>49</v>
      </c>
      <c s="34" t="s">
        <v>26</v>
      </c>
      <c s="34" t="s">
        <v>1763</v>
      </c>
      <c s="35" t="s">
        <v>5</v>
      </c>
      <c s="6" t="s">
        <v>1764</v>
      </c>
      <c s="36" t="s">
        <v>88</v>
      </c>
      <c s="37">
        <v>2</v>
      </c>
      <c s="36">
        <v>0</v>
      </c>
      <c s="36">
        <f>ROUND(G33*H33,6)</f>
      </c>
      <c r="L33" s="38">
        <v>0</v>
      </c>
      <c s="32">
        <f>ROUND(ROUND(L33,2)*ROUND(G33,3),2)</f>
      </c>
      <c s="36" t="s">
        <v>54</v>
      </c>
      <c>
        <f>(M33*21)/100</f>
      </c>
      <c t="s">
        <v>27</v>
      </c>
    </row>
    <row r="34" spans="1:5" ht="12.75">
      <c r="A34" s="35" t="s">
        <v>55</v>
      </c>
      <c r="E34" s="39" t="s">
        <v>5</v>
      </c>
    </row>
    <row r="35" spans="1:5" ht="12.75">
      <c r="A35" s="35" t="s">
        <v>56</v>
      </c>
      <c r="E35" s="40" t="s">
        <v>1753</v>
      </c>
    </row>
    <row r="36" spans="1:5" ht="51">
      <c r="A36" t="s">
        <v>58</v>
      </c>
      <c r="E36" s="39" t="s">
        <v>1765</v>
      </c>
    </row>
    <row r="37" spans="1:16" ht="12.75">
      <c r="A37" t="s">
        <v>49</v>
      </c>
      <c s="34" t="s">
        <v>121</v>
      </c>
      <c s="34" t="s">
        <v>1766</v>
      </c>
      <c s="35" t="s">
        <v>5</v>
      </c>
      <c s="6" t="s">
        <v>1767</v>
      </c>
      <c s="36" t="s">
        <v>88</v>
      </c>
      <c s="37">
        <v>2</v>
      </c>
      <c s="36">
        <v>0</v>
      </c>
      <c s="36">
        <f>ROUND(G37*H37,6)</f>
      </c>
      <c r="L37" s="38">
        <v>0</v>
      </c>
      <c s="32">
        <f>ROUND(ROUND(L37,2)*ROUND(G37,3),2)</f>
      </c>
      <c s="36" t="s">
        <v>54</v>
      </c>
      <c>
        <f>(M37*21)/100</f>
      </c>
      <c t="s">
        <v>27</v>
      </c>
    </row>
    <row r="38" spans="1:5" ht="12.75">
      <c r="A38" s="35" t="s">
        <v>55</v>
      </c>
      <c r="E38" s="39" t="s">
        <v>5</v>
      </c>
    </row>
    <row r="39" spans="1:5" ht="12.75">
      <c r="A39" s="35" t="s">
        <v>56</v>
      </c>
      <c r="E39" s="40" t="s">
        <v>1753</v>
      </c>
    </row>
    <row r="40" spans="1:5" ht="51">
      <c r="A40" t="s">
        <v>58</v>
      </c>
      <c r="E40" s="39" t="s">
        <v>1765</v>
      </c>
    </row>
    <row r="41" spans="1:16" ht="12.75">
      <c r="A41" t="s">
        <v>49</v>
      </c>
      <c s="34" t="s">
        <v>139</v>
      </c>
      <c s="34" t="s">
        <v>1768</v>
      </c>
      <c s="35" t="s">
        <v>5</v>
      </c>
      <c s="6" t="s">
        <v>1769</v>
      </c>
      <c s="36" t="s">
        <v>88</v>
      </c>
      <c s="37">
        <v>1</v>
      </c>
      <c s="36">
        <v>0</v>
      </c>
      <c s="36">
        <f>ROUND(G41*H41,6)</f>
      </c>
      <c r="L41" s="38">
        <v>0</v>
      </c>
      <c s="32">
        <f>ROUND(ROUND(L41,2)*ROUND(G41,3),2)</f>
      </c>
      <c s="36" t="s">
        <v>54</v>
      </c>
      <c>
        <f>(M41*21)/100</f>
      </c>
      <c t="s">
        <v>27</v>
      </c>
    </row>
    <row r="42" spans="1:5" ht="12.75">
      <c r="A42" s="35" t="s">
        <v>55</v>
      </c>
      <c r="E42" s="39" t="s">
        <v>5</v>
      </c>
    </row>
    <row r="43" spans="1:5" ht="12.75">
      <c r="A43" s="35" t="s">
        <v>56</v>
      </c>
      <c r="E43" s="40" t="s">
        <v>1599</v>
      </c>
    </row>
    <row r="44" spans="1:5" ht="38.25">
      <c r="A44" t="s">
        <v>58</v>
      </c>
      <c r="E44" s="39" t="s">
        <v>1770</v>
      </c>
    </row>
    <row r="45" spans="1:16" ht="12.75">
      <c r="A45" t="s">
        <v>49</v>
      </c>
      <c s="34" t="s">
        <v>357</v>
      </c>
      <c s="34" t="s">
        <v>1771</v>
      </c>
      <c s="35" t="s">
        <v>5</v>
      </c>
      <c s="6" t="s">
        <v>1772</v>
      </c>
      <c s="36" t="s">
        <v>88</v>
      </c>
      <c s="37">
        <v>2</v>
      </c>
      <c s="36">
        <v>0</v>
      </c>
      <c s="36">
        <f>ROUND(G45*H45,6)</f>
      </c>
      <c r="L45" s="38">
        <v>0</v>
      </c>
      <c s="32">
        <f>ROUND(ROUND(L45,2)*ROUND(G45,3),2)</f>
      </c>
      <c s="36" t="s">
        <v>54</v>
      </c>
      <c>
        <f>(M45*21)/100</f>
      </c>
      <c t="s">
        <v>27</v>
      </c>
    </row>
    <row r="46" spans="1:5" ht="12.75">
      <c r="A46" s="35" t="s">
        <v>55</v>
      </c>
      <c r="E46" s="39" t="s">
        <v>5</v>
      </c>
    </row>
    <row r="47" spans="1:5" ht="12.75">
      <c r="A47" s="35" t="s">
        <v>56</v>
      </c>
      <c r="E47" s="40" t="s">
        <v>1753</v>
      </c>
    </row>
    <row r="48" spans="1:5" ht="38.25">
      <c r="A48" t="s">
        <v>58</v>
      </c>
      <c r="E48" s="39" t="s">
        <v>1773</v>
      </c>
    </row>
    <row r="49" spans="1:16" ht="12.75">
      <c r="A49" t="s">
        <v>49</v>
      </c>
      <c s="34" t="s">
        <v>302</v>
      </c>
      <c s="34" t="s">
        <v>1774</v>
      </c>
      <c s="35" t="s">
        <v>5</v>
      </c>
      <c s="6" t="s">
        <v>1775</v>
      </c>
      <c s="36" t="s">
        <v>88</v>
      </c>
      <c s="37">
        <v>2</v>
      </c>
      <c s="36">
        <v>0</v>
      </c>
      <c s="36">
        <f>ROUND(G49*H49,6)</f>
      </c>
      <c r="L49" s="38">
        <v>0</v>
      </c>
      <c s="32">
        <f>ROUND(ROUND(L49,2)*ROUND(G49,3),2)</f>
      </c>
      <c s="36" t="s">
        <v>54</v>
      </c>
      <c>
        <f>(M49*21)/100</f>
      </c>
      <c t="s">
        <v>27</v>
      </c>
    </row>
    <row r="50" spans="1:5" ht="12.75">
      <c r="A50" s="35" t="s">
        <v>55</v>
      </c>
      <c r="E50" s="39" t="s">
        <v>5</v>
      </c>
    </row>
    <row r="51" spans="1:5" ht="12.75">
      <c r="A51" s="35" t="s">
        <v>56</v>
      </c>
      <c r="E51" s="40" t="s">
        <v>1753</v>
      </c>
    </row>
    <row r="52" spans="1:5" ht="38.25">
      <c r="A52" t="s">
        <v>58</v>
      </c>
      <c r="E52" s="39" t="s">
        <v>1773</v>
      </c>
    </row>
    <row r="53" spans="1:13" ht="12.75">
      <c r="A53" t="s">
        <v>46</v>
      </c>
      <c r="C53" s="31" t="s">
        <v>1776</v>
      </c>
      <c r="E53" s="33" t="s">
        <v>1777</v>
      </c>
      <c r="J53" s="32">
        <f>0</f>
      </c>
      <c s="32">
        <f>0</f>
      </c>
      <c s="32">
        <f>0+L54</f>
      </c>
      <c s="32">
        <f>0+M54</f>
      </c>
    </row>
    <row r="54" spans="1:16" ht="12.75">
      <c r="A54" t="s">
        <v>49</v>
      </c>
      <c s="34" t="s">
        <v>361</v>
      </c>
      <c s="34" t="s">
        <v>1778</v>
      </c>
      <c s="35" t="s">
        <v>5</v>
      </c>
      <c s="6" t="s">
        <v>1779</v>
      </c>
      <c s="36" t="s">
        <v>88</v>
      </c>
      <c s="37">
        <v>4</v>
      </c>
      <c s="36">
        <v>0</v>
      </c>
      <c s="36">
        <f>ROUND(G54*H54,6)</f>
      </c>
      <c r="L54" s="38">
        <v>0</v>
      </c>
      <c s="32">
        <f>ROUND(ROUND(L54,2)*ROUND(G54,3),2)</f>
      </c>
      <c s="36" t="s">
        <v>54</v>
      </c>
      <c>
        <f>(M54*21)/100</f>
      </c>
      <c t="s">
        <v>27</v>
      </c>
    </row>
    <row r="55" spans="1:5" ht="12.75">
      <c r="A55" s="35" t="s">
        <v>55</v>
      </c>
      <c r="E55" s="39" t="s">
        <v>5</v>
      </c>
    </row>
    <row r="56" spans="1:5" ht="12.75">
      <c r="A56" s="35" t="s">
        <v>56</v>
      </c>
      <c r="E56" s="40" t="s">
        <v>1753</v>
      </c>
    </row>
    <row r="57" spans="1:5" ht="25.5">
      <c r="A57" t="s">
        <v>58</v>
      </c>
      <c r="E57" s="39" t="s">
        <v>1780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1781</v>
      </c>
      <c s="41">
        <f>Rekapitulace!C58</f>
      </c>
      <c s="20" t="s">
        <v>0</v>
      </c>
      <c t="s">
        <v>23</v>
      </c>
      <c t="s">
        <v>27</v>
      </c>
    </row>
    <row r="4" spans="1:16" ht="32" customHeight="1">
      <c r="A4" s="24" t="s">
        <v>20</v>
      </c>
      <c s="25" t="s">
        <v>28</v>
      </c>
      <c s="27" t="s">
        <v>1781</v>
      </c>
      <c r="E4" s="26" t="s">
        <v>1782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1785</v>
      </c>
      <c r="E8" s="30" t="s">
        <v>1784</v>
      </c>
      <c r="J8" s="29">
        <f>0+J9+J14</f>
      </c>
      <c s="29">
        <f>0+K9+K14</f>
      </c>
      <c s="29">
        <f>0+L9+L14</f>
      </c>
      <c s="29">
        <f>0+M9+M14</f>
      </c>
    </row>
    <row r="9" spans="1:13" ht="12.75">
      <c r="A9" t="s">
        <v>46</v>
      </c>
      <c r="C9" s="31" t="s">
        <v>511</v>
      </c>
      <c r="E9" s="33" t="s">
        <v>1786</v>
      </c>
      <c r="J9" s="32">
        <f>0</f>
      </c>
      <c s="32">
        <f>0</f>
      </c>
      <c s="32">
        <f>0+L10</f>
      </c>
      <c s="32">
        <f>0+M10</f>
      </c>
    </row>
    <row r="10" spans="1:16" ht="12.75">
      <c r="A10" t="s">
        <v>49</v>
      </c>
      <c s="34" t="s">
        <v>410</v>
      </c>
      <c s="34" t="s">
        <v>1787</v>
      </c>
      <c s="35" t="s">
        <v>5</v>
      </c>
      <c s="6" t="s">
        <v>1788</v>
      </c>
      <c s="36" t="s">
        <v>80</v>
      </c>
      <c s="37">
        <v>5</v>
      </c>
      <c s="36">
        <v>0</v>
      </c>
      <c s="36">
        <f>ROUND(G10*H10,6)</f>
      </c>
      <c r="L10" s="38">
        <v>0</v>
      </c>
      <c s="32">
        <f>ROUND(ROUND(L10,2)*ROUND(G10,3),2)</f>
      </c>
      <c s="36" t="s">
        <v>54</v>
      </c>
      <c>
        <f>(M10*21)/100</f>
      </c>
      <c t="s">
        <v>27</v>
      </c>
    </row>
    <row r="11" spans="1:5" ht="12.75">
      <c r="A11" s="35" t="s">
        <v>55</v>
      </c>
      <c r="E11" s="39" t="s">
        <v>5</v>
      </c>
    </row>
    <row r="12" spans="1:5" ht="25.5">
      <c r="A12" s="35" t="s">
        <v>56</v>
      </c>
      <c r="E12" s="40" t="s">
        <v>1789</v>
      </c>
    </row>
    <row r="13" spans="1:5" ht="76.5">
      <c r="A13" t="s">
        <v>58</v>
      </c>
      <c r="E13" s="39" t="s">
        <v>81</v>
      </c>
    </row>
    <row r="14" spans="1:13" ht="12.75">
      <c r="A14" t="s">
        <v>46</v>
      </c>
      <c r="C14" s="31" t="s">
        <v>1755</v>
      </c>
      <c r="E14" s="33" t="s">
        <v>1790</v>
      </c>
      <c r="J14" s="32">
        <f>0</f>
      </c>
      <c s="32">
        <f>0</f>
      </c>
      <c s="32">
        <f>0+L15+L19+L23+L27+L31+L35+L39+L43+L47+L51+L55</f>
      </c>
      <c s="32">
        <f>0+M15+M19+M23+M27+M31+M35+M39+M43+M47+M51+M55</f>
      </c>
    </row>
    <row r="15" spans="1:16" ht="25.5">
      <c r="A15" t="s">
        <v>49</v>
      </c>
      <c s="34" t="s">
        <v>302</v>
      </c>
      <c s="34" t="s">
        <v>1791</v>
      </c>
      <c s="35" t="s">
        <v>5</v>
      </c>
      <c s="6" t="s">
        <v>1792</v>
      </c>
      <c s="36" t="s">
        <v>88</v>
      </c>
      <c s="37">
        <v>1</v>
      </c>
      <c s="36">
        <v>0</v>
      </c>
      <c s="36">
        <f>ROUND(G15*H15,6)</f>
      </c>
      <c r="L15" s="38">
        <v>0</v>
      </c>
      <c s="32">
        <f>ROUND(ROUND(L15,2)*ROUND(G15,3),2)</f>
      </c>
      <c s="36" t="s">
        <v>54</v>
      </c>
      <c>
        <f>(M15*21)/100</f>
      </c>
      <c t="s">
        <v>27</v>
      </c>
    </row>
    <row r="16" spans="1:5" ht="12.75">
      <c r="A16" s="35" t="s">
        <v>55</v>
      </c>
      <c r="E16" s="39" t="s">
        <v>5</v>
      </c>
    </row>
    <row r="17" spans="1:5" ht="12.75">
      <c r="A17" s="35" t="s">
        <v>56</v>
      </c>
      <c r="E17" s="40" t="s">
        <v>1793</v>
      </c>
    </row>
    <row r="18" spans="1:5" ht="102">
      <c r="A18" t="s">
        <v>58</v>
      </c>
      <c r="E18" s="39" t="s">
        <v>1794</v>
      </c>
    </row>
    <row r="19" spans="1:16" ht="12.75">
      <c r="A19" t="s">
        <v>49</v>
      </c>
      <c s="34" t="s">
        <v>371</v>
      </c>
      <c s="34" t="s">
        <v>1795</v>
      </c>
      <c s="35" t="s">
        <v>5</v>
      </c>
      <c s="6" t="s">
        <v>1796</v>
      </c>
      <c s="36" t="s">
        <v>80</v>
      </c>
      <c s="37">
        <v>25</v>
      </c>
      <c s="36">
        <v>0</v>
      </c>
      <c s="36">
        <f>ROUND(G19*H19,6)</f>
      </c>
      <c r="L19" s="38">
        <v>0</v>
      </c>
      <c s="32">
        <f>ROUND(ROUND(L19,2)*ROUND(G19,3),2)</f>
      </c>
      <c s="36" t="s">
        <v>54</v>
      </c>
      <c>
        <f>(M19*21)/100</f>
      </c>
      <c t="s">
        <v>27</v>
      </c>
    </row>
    <row r="20" spans="1:5" ht="12.75">
      <c r="A20" s="35" t="s">
        <v>55</v>
      </c>
      <c r="E20" s="39" t="s">
        <v>5</v>
      </c>
    </row>
    <row r="21" spans="1:5" ht="12.75">
      <c r="A21" s="35" t="s">
        <v>56</v>
      </c>
      <c r="E21" s="40" t="s">
        <v>1797</v>
      </c>
    </row>
    <row r="22" spans="1:5" ht="127.5">
      <c r="A22" t="s">
        <v>58</v>
      </c>
      <c r="E22" s="39" t="s">
        <v>1798</v>
      </c>
    </row>
    <row r="23" spans="1:16" ht="12.75">
      <c r="A23" t="s">
        <v>49</v>
      </c>
      <c s="34" t="s">
        <v>375</v>
      </c>
      <c s="34" t="s">
        <v>1799</v>
      </c>
      <c s="35" t="s">
        <v>5</v>
      </c>
      <c s="6" t="s">
        <v>1800</v>
      </c>
      <c s="36" t="s">
        <v>88</v>
      </c>
      <c s="37">
        <v>4</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02">
      <c r="A26" t="s">
        <v>58</v>
      </c>
      <c r="E26" s="39" t="s">
        <v>1801</v>
      </c>
    </row>
    <row r="27" spans="1:16" ht="25.5">
      <c r="A27" t="s">
        <v>49</v>
      </c>
      <c s="34" t="s">
        <v>430</v>
      </c>
      <c s="34" t="s">
        <v>1802</v>
      </c>
      <c s="35" t="s">
        <v>5</v>
      </c>
      <c s="6" t="s">
        <v>1803</v>
      </c>
      <c s="36" t="s">
        <v>88</v>
      </c>
      <c s="37">
        <v>5</v>
      </c>
      <c s="36">
        <v>0</v>
      </c>
      <c s="36">
        <f>ROUND(G27*H27,6)</f>
      </c>
      <c r="L27" s="38">
        <v>0</v>
      </c>
      <c s="32">
        <f>ROUND(ROUND(L27,2)*ROUND(G27,3),2)</f>
      </c>
      <c s="36" t="s">
        <v>438</v>
      </c>
      <c>
        <f>(M27*21)/100</f>
      </c>
      <c t="s">
        <v>27</v>
      </c>
    </row>
    <row r="28" spans="1:5" ht="12.75">
      <c r="A28" s="35" t="s">
        <v>55</v>
      </c>
      <c r="E28" s="39" t="s">
        <v>5</v>
      </c>
    </row>
    <row r="29" spans="1:5" ht="25.5">
      <c r="A29" s="35" t="s">
        <v>56</v>
      </c>
      <c r="E29" s="40" t="s">
        <v>1804</v>
      </c>
    </row>
    <row r="30" spans="1:5" ht="114.75">
      <c r="A30" t="s">
        <v>58</v>
      </c>
      <c r="E30" s="39" t="s">
        <v>1805</v>
      </c>
    </row>
    <row r="31" spans="1:16" ht="38.25">
      <c r="A31" t="s">
        <v>49</v>
      </c>
      <c s="34" t="s">
        <v>934</v>
      </c>
      <c s="34" t="s">
        <v>1806</v>
      </c>
      <c s="35" t="s">
        <v>5</v>
      </c>
      <c s="6" t="s">
        <v>1807</v>
      </c>
      <c s="36" t="s">
        <v>88</v>
      </c>
      <c s="37">
        <v>7</v>
      </c>
      <c s="36">
        <v>0</v>
      </c>
      <c s="36">
        <f>ROUND(G31*H31,6)</f>
      </c>
      <c r="L31" s="38">
        <v>0</v>
      </c>
      <c s="32">
        <f>ROUND(ROUND(L31,2)*ROUND(G31,3),2)</f>
      </c>
      <c s="36" t="s">
        <v>438</v>
      </c>
      <c>
        <f>(M31*21)/100</f>
      </c>
      <c t="s">
        <v>27</v>
      </c>
    </row>
    <row r="32" spans="1:5" ht="12.75">
      <c r="A32" s="35" t="s">
        <v>55</v>
      </c>
      <c r="E32" s="39" t="s">
        <v>1808</v>
      </c>
    </row>
    <row r="33" spans="1:5" ht="38.25">
      <c r="A33" s="35" t="s">
        <v>56</v>
      </c>
      <c r="E33" s="40" t="s">
        <v>1809</v>
      </c>
    </row>
    <row r="34" spans="1:5" ht="114.75">
      <c r="A34" t="s">
        <v>58</v>
      </c>
      <c r="E34" s="39" t="s">
        <v>1805</v>
      </c>
    </row>
    <row r="35" spans="1:16" ht="12.75">
      <c r="A35" t="s">
        <v>49</v>
      </c>
      <c s="34" t="s">
        <v>937</v>
      </c>
      <c s="34" t="s">
        <v>1810</v>
      </c>
      <c s="35" t="s">
        <v>5</v>
      </c>
      <c s="6" t="s">
        <v>1811</v>
      </c>
      <c s="36" t="s">
        <v>88</v>
      </c>
      <c s="37">
        <v>1</v>
      </c>
      <c s="36">
        <v>0</v>
      </c>
      <c s="36">
        <f>ROUND(G35*H35,6)</f>
      </c>
      <c r="L35" s="38">
        <v>0</v>
      </c>
      <c s="32">
        <f>ROUND(ROUND(L35,2)*ROUND(G35,3),2)</f>
      </c>
      <c s="36" t="s">
        <v>438</v>
      </c>
      <c>
        <f>(M35*21)/100</f>
      </c>
      <c t="s">
        <v>27</v>
      </c>
    </row>
    <row r="36" spans="1:5" ht="12.75">
      <c r="A36" s="35" t="s">
        <v>55</v>
      </c>
      <c r="E36" s="39" t="s">
        <v>5</v>
      </c>
    </row>
    <row r="37" spans="1:5" ht="25.5">
      <c r="A37" s="35" t="s">
        <v>56</v>
      </c>
      <c r="E37" s="40" t="s">
        <v>1812</v>
      </c>
    </row>
    <row r="38" spans="1:5" ht="114.75">
      <c r="A38" t="s">
        <v>58</v>
      </c>
      <c r="E38" s="39" t="s">
        <v>1805</v>
      </c>
    </row>
    <row r="39" spans="1:16" ht="25.5">
      <c r="A39" t="s">
        <v>49</v>
      </c>
      <c s="34" t="s">
        <v>940</v>
      </c>
      <c s="34" t="s">
        <v>1813</v>
      </c>
      <c s="35" t="s">
        <v>5</v>
      </c>
      <c s="6" t="s">
        <v>1814</v>
      </c>
      <c s="36" t="s">
        <v>88</v>
      </c>
      <c s="37">
        <v>12</v>
      </c>
      <c s="36">
        <v>0</v>
      </c>
      <c s="36">
        <f>ROUND(G39*H39,6)</f>
      </c>
      <c r="L39" s="38">
        <v>0</v>
      </c>
      <c s="32">
        <f>ROUND(ROUND(L39,2)*ROUND(G39,3),2)</f>
      </c>
      <c s="36" t="s">
        <v>1815</v>
      </c>
      <c>
        <f>(M39*21)/100</f>
      </c>
      <c t="s">
        <v>27</v>
      </c>
    </row>
    <row r="40" spans="1:5" ht="12.75">
      <c r="A40" s="35" t="s">
        <v>55</v>
      </c>
      <c r="E40" s="39" t="s">
        <v>5</v>
      </c>
    </row>
    <row r="41" spans="1:5" ht="25.5">
      <c r="A41" s="35" t="s">
        <v>56</v>
      </c>
      <c r="E41" s="40" t="s">
        <v>1816</v>
      </c>
    </row>
    <row r="42" spans="1:5" ht="89.25">
      <c r="A42" t="s">
        <v>58</v>
      </c>
      <c r="E42" s="39" t="s">
        <v>1817</v>
      </c>
    </row>
    <row r="43" spans="1:16" ht="12.75">
      <c r="A43" t="s">
        <v>49</v>
      </c>
      <c s="34" t="s">
        <v>947</v>
      </c>
      <c s="34" t="s">
        <v>1818</v>
      </c>
      <c s="35" t="s">
        <v>5</v>
      </c>
      <c s="6" t="s">
        <v>1819</v>
      </c>
      <c s="36" t="s">
        <v>88</v>
      </c>
      <c s="37">
        <v>5</v>
      </c>
      <c s="36">
        <v>0</v>
      </c>
      <c s="36">
        <f>ROUND(G43*H43,6)</f>
      </c>
      <c r="L43" s="38">
        <v>0</v>
      </c>
      <c s="32">
        <f>ROUND(ROUND(L43,2)*ROUND(G43,3),2)</f>
      </c>
      <c s="36" t="s">
        <v>438</v>
      </c>
      <c>
        <f>(M43*21)/100</f>
      </c>
      <c t="s">
        <v>27</v>
      </c>
    </row>
    <row r="44" spans="1:5" ht="12.75">
      <c r="A44" s="35" t="s">
        <v>55</v>
      </c>
      <c r="E44" s="39" t="s">
        <v>5</v>
      </c>
    </row>
    <row r="45" spans="1:5" ht="25.5">
      <c r="A45" s="35" t="s">
        <v>56</v>
      </c>
      <c r="E45" s="40" t="s">
        <v>1820</v>
      </c>
    </row>
    <row r="46" spans="1:5" ht="89.25">
      <c r="A46" t="s">
        <v>58</v>
      </c>
      <c r="E46" s="39" t="s">
        <v>1817</v>
      </c>
    </row>
    <row r="47" spans="1:16" ht="12.75">
      <c r="A47" t="s">
        <v>49</v>
      </c>
      <c s="34" t="s">
        <v>962</v>
      </c>
      <c s="34" t="s">
        <v>1821</v>
      </c>
      <c s="35" t="s">
        <v>5</v>
      </c>
      <c s="6" t="s">
        <v>1822</v>
      </c>
      <c s="36" t="s">
        <v>80</v>
      </c>
      <c s="37">
        <v>7.5</v>
      </c>
      <c s="36">
        <v>0</v>
      </c>
      <c s="36">
        <f>ROUND(G47*H47,6)</f>
      </c>
      <c r="L47" s="38">
        <v>0</v>
      </c>
      <c s="32">
        <f>ROUND(ROUND(L47,2)*ROUND(G47,3),2)</f>
      </c>
      <c s="36" t="s">
        <v>438</v>
      </c>
      <c>
        <f>(M47*21)/100</f>
      </c>
      <c t="s">
        <v>27</v>
      </c>
    </row>
    <row r="48" spans="1:5" ht="12.75">
      <c r="A48" s="35" t="s">
        <v>55</v>
      </c>
      <c r="E48" s="39" t="s">
        <v>5</v>
      </c>
    </row>
    <row r="49" spans="1:5" ht="25.5">
      <c r="A49" s="35" t="s">
        <v>56</v>
      </c>
      <c r="E49" s="40" t="s">
        <v>1823</v>
      </c>
    </row>
    <row r="50" spans="1:5" ht="102">
      <c r="A50" t="s">
        <v>58</v>
      </c>
      <c r="E50" s="39" t="s">
        <v>1824</v>
      </c>
    </row>
    <row r="51" spans="1:16" ht="12.75">
      <c r="A51" t="s">
        <v>49</v>
      </c>
      <c s="34" t="s">
        <v>723</v>
      </c>
      <c s="34" t="s">
        <v>1825</v>
      </c>
      <c s="35" t="s">
        <v>5</v>
      </c>
      <c s="6" t="s">
        <v>1826</v>
      </c>
      <c s="36" t="s">
        <v>88</v>
      </c>
      <c s="37">
        <v>5</v>
      </c>
      <c s="36">
        <v>0</v>
      </c>
      <c s="36">
        <f>ROUND(G51*H51,6)</f>
      </c>
      <c r="L51" s="38">
        <v>0</v>
      </c>
      <c s="32">
        <f>ROUND(ROUND(L51,2)*ROUND(G51,3),2)</f>
      </c>
      <c s="36" t="s">
        <v>438</v>
      </c>
      <c>
        <f>(M51*21)/100</f>
      </c>
      <c t="s">
        <v>27</v>
      </c>
    </row>
    <row r="52" spans="1:5" ht="12.75">
      <c r="A52" s="35" t="s">
        <v>55</v>
      </c>
      <c r="E52" s="39" t="s">
        <v>5</v>
      </c>
    </row>
    <row r="53" spans="1:5" ht="12.75">
      <c r="A53" s="35" t="s">
        <v>56</v>
      </c>
      <c r="E53" s="40" t="s">
        <v>1827</v>
      </c>
    </row>
    <row r="54" spans="1:5" ht="102">
      <c r="A54" t="s">
        <v>58</v>
      </c>
      <c r="E54" s="39" t="s">
        <v>1828</v>
      </c>
    </row>
    <row r="55" spans="1:16" ht="12.75">
      <c r="A55" t="s">
        <v>49</v>
      </c>
      <c s="34" t="s">
        <v>972</v>
      </c>
      <c s="34" t="s">
        <v>1829</v>
      </c>
      <c s="35" t="s">
        <v>5</v>
      </c>
      <c s="6" t="s">
        <v>1830</v>
      </c>
      <c s="36" t="s">
        <v>88</v>
      </c>
      <c s="37">
        <v>5</v>
      </c>
      <c s="36">
        <v>0</v>
      </c>
      <c s="36">
        <f>ROUND(G55*H55,6)</f>
      </c>
      <c r="L55" s="38">
        <v>0</v>
      </c>
      <c s="32">
        <f>ROUND(ROUND(L55,2)*ROUND(G55,3),2)</f>
      </c>
      <c s="36" t="s">
        <v>438</v>
      </c>
      <c>
        <f>(M55*21)/100</f>
      </c>
      <c t="s">
        <v>27</v>
      </c>
    </row>
    <row r="56" spans="1:5" ht="12.75">
      <c r="A56" s="35" t="s">
        <v>55</v>
      </c>
      <c r="E56" s="39" t="s">
        <v>5</v>
      </c>
    </row>
    <row r="57" spans="1:5" ht="12.75">
      <c r="A57" s="35" t="s">
        <v>56</v>
      </c>
      <c r="E57" s="40" t="s">
        <v>1831</v>
      </c>
    </row>
    <row r="58" spans="1:5" ht="89.25">
      <c r="A58" t="s">
        <v>58</v>
      </c>
      <c r="E58" s="39" t="s">
        <v>1832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1781</v>
      </c>
      <c s="41">
        <f>Rekapitulace!C58</f>
      </c>
      <c s="20" t="s">
        <v>0</v>
      </c>
      <c t="s">
        <v>23</v>
      </c>
      <c t="s">
        <v>27</v>
      </c>
    </row>
    <row r="4" spans="1:16" ht="32" customHeight="1">
      <c r="A4" s="24" t="s">
        <v>20</v>
      </c>
      <c s="25" t="s">
        <v>28</v>
      </c>
      <c s="27" t="s">
        <v>1781</v>
      </c>
      <c r="E4" s="26" t="s">
        <v>1782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1835</v>
      </c>
      <c r="E8" s="30" t="s">
        <v>1834</v>
      </c>
      <c r="J8" s="29">
        <f>0+J9</f>
      </c>
      <c s="29">
        <f>0+K9</f>
      </c>
      <c s="29">
        <f>0+L9</f>
      </c>
      <c s="29">
        <f>0+M9</f>
      </c>
    </row>
    <row r="9" spans="1:13" ht="12.75">
      <c r="A9" t="s">
        <v>46</v>
      </c>
      <c r="C9" s="31" t="s">
        <v>1836</v>
      </c>
      <c r="E9" s="33" t="s">
        <v>1837</v>
      </c>
      <c r="J9" s="32">
        <f>0</f>
      </c>
      <c s="32">
        <f>0</f>
      </c>
      <c s="32">
        <f>0+L10+L14+L18+L22+L26</f>
      </c>
      <c s="32">
        <f>0+M10+M14+M18+M22+M26</f>
      </c>
    </row>
    <row r="10" spans="1:16" ht="25.5">
      <c r="A10" t="s">
        <v>49</v>
      </c>
      <c s="34" t="s">
        <v>629</v>
      </c>
      <c s="34" t="s">
        <v>1838</v>
      </c>
      <c s="35" t="s">
        <v>5</v>
      </c>
      <c s="6" t="s">
        <v>1839</v>
      </c>
      <c s="36" t="s">
        <v>88</v>
      </c>
      <c s="37">
        <v>1</v>
      </c>
      <c s="36">
        <v>0</v>
      </c>
      <c s="36">
        <f>ROUND(G10*H10,6)</f>
      </c>
      <c r="L10" s="38">
        <v>0</v>
      </c>
      <c s="32">
        <f>ROUND(ROUND(L10,2)*ROUND(G10,3),2)</f>
      </c>
      <c s="36" t="s">
        <v>54</v>
      </c>
      <c>
        <f>(M10*21)/100</f>
      </c>
      <c t="s">
        <v>27</v>
      </c>
    </row>
    <row r="11" spans="1:5" ht="12.75">
      <c r="A11" s="35" t="s">
        <v>55</v>
      </c>
      <c r="E11" s="39" t="s">
        <v>5</v>
      </c>
    </row>
    <row r="12" spans="1:5" ht="12.75">
      <c r="A12" s="35" t="s">
        <v>56</v>
      </c>
      <c r="E12" s="40" t="s">
        <v>1793</v>
      </c>
    </row>
    <row r="13" spans="1:5" ht="89.25">
      <c r="A13" t="s">
        <v>58</v>
      </c>
      <c r="E13" s="39" t="s">
        <v>1840</v>
      </c>
    </row>
    <row r="14" spans="1:16" ht="25.5">
      <c r="A14" t="s">
        <v>49</v>
      </c>
      <c s="34" t="s">
        <v>430</v>
      </c>
      <c s="34" t="s">
        <v>1813</v>
      </c>
      <c s="35" t="s">
        <v>5</v>
      </c>
      <c s="6" t="s">
        <v>1814</v>
      </c>
      <c s="36" t="s">
        <v>88</v>
      </c>
      <c s="37">
        <v>21</v>
      </c>
      <c s="36">
        <v>0</v>
      </c>
      <c s="36">
        <f>ROUND(G14*H14,6)</f>
      </c>
      <c r="L14" s="38">
        <v>0</v>
      </c>
      <c s="32">
        <f>ROUND(ROUND(L14,2)*ROUND(G14,3),2)</f>
      </c>
      <c s="36" t="s">
        <v>1815</v>
      </c>
      <c>
        <f>(M14*21)/100</f>
      </c>
      <c t="s">
        <v>27</v>
      </c>
    </row>
    <row r="15" spans="1:5" ht="12.75">
      <c r="A15" s="35" t="s">
        <v>55</v>
      </c>
      <c r="E15" s="39" t="s">
        <v>5</v>
      </c>
    </row>
    <row r="16" spans="1:5" ht="25.5">
      <c r="A16" s="35" t="s">
        <v>56</v>
      </c>
      <c r="E16" s="40" t="s">
        <v>1816</v>
      </c>
    </row>
    <row r="17" spans="1:5" ht="89.25">
      <c r="A17" t="s">
        <v>58</v>
      </c>
      <c r="E17" s="39" t="s">
        <v>1817</v>
      </c>
    </row>
    <row r="18" spans="1:16" ht="12.75">
      <c r="A18" t="s">
        <v>49</v>
      </c>
      <c s="34" t="s">
        <v>934</v>
      </c>
      <c s="34" t="s">
        <v>1841</v>
      </c>
      <c s="35" t="s">
        <v>5</v>
      </c>
      <c s="6" t="s">
        <v>1842</v>
      </c>
      <c s="36" t="s">
        <v>88</v>
      </c>
      <c s="37">
        <v>4</v>
      </c>
      <c s="36">
        <v>0</v>
      </c>
      <c s="36">
        <f>ROUND(G18*H18,6)</f>
      </c>
      <c r="L18" s="38">
        <v>0</v>
      </c>
      <c s="32">
        <f>ROUND(ROUND(L18,2)*ROUND(G18,3),2)</f>
      </c>
      <c s="36" t="s">
        <v>438</v>
      </c>
      <c>
        <f>(M18*21)/100</f>
      </c>
      <c t="s">
        <v>27</v>
      </c>
    </row>
    <row r="19" spans="1:5" ht="12.75">
      <c r="A19" s="35" t="s">
        <v>55</v>
      </c>
      <c r="E19" s="39" t="s">
        <v>5</v>
      </c>
    </row>
    <row r="20" spans="1:5" ht="25.5">
      <c r="A20" s="35" t="s">
        <v>56</v>
      </c>
      <c r="E20" s="40" t="s">
        <v>1843</v>
      </c>
    </row>
    <row r="21" spans="1:5" ht="102">
      <c r="A21" t="s">
        <v>58</v>
      </c>
      <c r="E21" s="39" t="s">
        <v>1844</v>
      </c>
    </row>
    <row r="22" spans="1:16" ht="25.5">
      <c r="A22" t="s">
        <v>49</v>
      </c>
      <c s="34" t="s">
        <v>937</v>
      </c>
      <c s="34" t="s">
        <v>1845</v>
      </c>
      <c s="35" t="s">
        <v>5</v>
      </c>
      <c s="6" t="s">
        <v>1846</v>
      </c>
      <c s="36" t="s">
        <v>88</v>
      </c>
      <c s="37">
        <v>2</v>
      </c>
      <c s="36">
        <v>0</v>
      </c>
      <c s="36">
        <f>ROUND(G22*H22,6)</f>
      </c>
      <c r="L22" s="38">
        <v>0</v>
      </c>
      <c s="32">
        <f>ROUND(ROUND(L22,2)*ROUND(G22,3),2)</f>
      </c>
      <c s="36" t="s">
        <v>1815</v>
      </c>
      <c>
        <f>(M22*21)/100</f>
      </c>
      <c t="s">
        <v>27</v>
      </c>
    </row>
    <row r="23" spans="1:5" ht="12.75">
      <c r="A23" s="35" t="s">
        <v>55</v>
      </c>
      <c r="E23" s="39" t="s">
        <v>5</v>
      </c>
    </row>
    <row r="24" spans="1:5" ht="25.5">
      <c r="A24" s="35" t="s">
        <v>56</v>
      </c>
      <c r="E24" s="40" t="s">
        <v>1847</v>
      </c>
    </row>
    <row r="25" spans="1:5" ht="89.25">
      <c r="A25" t="s">
        <v>58</v>
      </c>
      <c r="E25" s="39" t="s">
        <v>1817</v>
      </c>
    </row>
    <row r="26" spans="1:16" ht="12.75">
      <c r="A26" t="s">
        <v>49</v>
      </c>
      <c s="34" t="s">
        <v>940</v>
      </c>
      <c s="34" t="s">
        <v>1848</v>
      </c>
      <c s="35" t="s">
        <v>5</v>
      </c>
      <c s="6" t="s">
        <v>1849</v>
      </c>
      <c s="36" t="s">
        <v>88</v>
      </c>
      <c s="37">
        <v>21</v>
      </c>
      <c s="36">
        <v>0</v>
      </c>
      <c s="36">
        <f>ROUND(G26*H26,6)</f>
      </c>
      <c r="L26" s="38">
        <v>0</v>
      </c>
      <c s="32">
        <f>ROUND(ROUND(L26,2)*ROUND(G26,3),2)</f>
      </c>
      <c s="36" t="s">
        <v>289</v>
      </c>
      <c>
        <f>(M26*21)/100</f>
      </c>
      <c t="s">
        <v>27</v>
      </c>
    </row>
    <row r="27" spans="1:5" ht="12.75">
      <c r="A27" s="35" t="s">
        <v>55</v>
      </c>
      <c r="E27" s="39" t="s">
        <v>5</v>
      </c>
    </row>
    <row r="28" spans="1:5" ht="12.75">
      <c r="A28" s="35" t="s">
        <v>56</v>
      </c>
      <c r="E28" s="40" t="s">
        <v>5</v>
      </c>
    </row>
    <row r="29" spans="1:5" ht="12.75">
      <c r="A29" t="s">
        <v>58</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1781</v>
      </c>
      <c s="41">
        <f>Rekapitulace!C58</f>
      </c>
      <c s="20" t="s">
        <v>0</v>
      </c>
      <c t="s">
        <v>23</v>
      </c>
      <c t="s">
        <v>27</v>
      </c>
    </row>
    <row r="4" spans="1:16" ht="32" customHeight="1">
      <c r="A4" s="24" t="s">
        <v>20</v>
      </c>
      <c s="25" t="s">
        <v>28</v>
      </c>
      <c s="27" t="s">
        <v>1781</v>
      </c>
      <c r="E4" s="26" t="s">
        <v>1782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1852</v>
      </c>
      <c r="E8" s="30" t="s">
        <v>1851</v>
      </c>
      <c r="J8" s="29">
        <f>0+J9</f>
      </c>
      <c s="29">
        <f>0+K9</f>
      </c>
      <c s="29">
        <f>0+L9</f>
      </c>
      <c s="29">
        <f>0+M9</f>
      </c>
    </row>
    <row r="9" spans="1:13" ht="12.75">
      <c r="A9" t="s">
        <v>46</v>
      </c>
      <c r="C9" s="31" t="s">
        <v>1836</v>
      </c>
      <c r="E9" s="33" t="s">
        <v>1837</v>
      </c>
      <c r="J9" s="32">
        <f>0</f>
      </c>
      <c s="32">
        <f>0</f>
      </c>
      <c s="32">
        <f>0+L10+L14+L18+L22+L26+L30+L34+L38+L42</f>
      </c>
      <c s="32">
        <f>0+M10+M14+M18+M22+M26+M30+M34+M38+M42</f>
      </c>
    </row>
    <row r="10" spans="1:16" ht="12.75">
      <c r="A10" t="s">
        <v>49</v>
      </c>
      <c s="34" t="s">
        <v>357</v>
      </c>
      <c s="34" t="s">
        <v>1795</v>
      </c>
      <c s="35" t="s">
        <v>5</v>
      </c>
      <c s="6" t="s">
        <v>1796</v>
      </c>
      <c s="36" t="s">
        <v>80</v>
      </c>
      <c s="37">
        <v>250</v>
      </c>
      <c s="36">
        <v>0</v>
      </c>
      <c s="36">
        <f>ROUND(G10*H10,6)</f>
      </c>
      <c r="L10" s="38">
        <v>0</v>
      </c>
      <c s="32">
        <f>ROUND(ROUND(L10,2)*ROUND(G10,3),2)</f>
      </c>
      <c s="36" t="s">
        <v>54</v>
      </c>
      <c>
        <f>(M10*21)/100</f>
      </c>
      <c t="s">
        <v>27</v>
      </c>
    </row>
    <row r="11" spans="1:5" ht="12.75">
      <c r="A11" s="35" t="s">
        <v>55</v>
      </c>
      <c r="E11" s="39" t="s">
        <v>5</v>
      </c>
    </row>
    <row r="12" spans="1:5" ht="12.75">
      <c r="A12" s="35" t="s">
        <v>56</v>
      </c>
      <c r="E12" s="40" t="s">
        <v>1853</v>
      </c>
    </row>
    <row r="13" spans="1:5" ht="127.5">
      <c r="A13" t="s">
        <v>58</v>
      </c>
      <c r="E13" s="39" t="s">
        <v>1798</v>
      </c>
    </row>
    <row r="14" spans="1:16" ht="12.75">
      <c r="A14" t="s">
        <v>49</v>
      </c>
      <c s="34" t="s">
        <v>629</v>
      </c>
      <c s="34" t="s">
        <v>1854</v>
      </c>
      <c s="35" t="s">
        <v>5</v>
      </c>
      <c s="6" t="s">
        <v>1855</v>
      </c>
      <c s="36" t="s">
        <v>88</v>
      </c>
      <c s="37">
        <v>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58</v>
      </c>
      <c r="E17" s="39" t="s">
        <v>1856</v>
      </c>
    </row>
    <row r="18" spans="1:16" ht="12.75">
      <c r="A18" t="s">
        <v>49</v>
      </c>
      <c s="34" t="s">
        <v>430</v>
      </c>
      <c s="34" t="s">
        <v>1857</v>
      </c>
      <c s="35" t="s">
        <v>5</v>
      </c>
      <c s="6" t="s">
        <v>1858</v>
      </c>
      <c s="36" t="s">
        <v>80</v>
      </c>
      <c s="37">
        <v>634</v>
      </c>
      <c s="36">
        <v>0</v>
      </c>
      <c s="36">
        <f>ROUND(G18*H18,6)</f>
      </c>
      <c r="L18" s="38">
        <v>0</v>
      </c>
      <c s="32">
        <f>ROUND(ROUND(L18,2)*ROUND(G18,3),2)</f>
      </c>
      <c s="36" t="s">
        <v>1815</v>
      </c>
      <c>
        <f>(M18*21)/100</f>
      </c>
      <c t="s">
        <v>27</v>
      </c>
    </row>
    <row r="19" spans="1:5" ht="12.75">
      <c r="A19" s="35" t="s">
        <v>55</v>
      </c>
      <c r="E19" s="39" t="s">
        <v>5</v>
      </c>
    </row>
    <row r="20" spans="1:5" ht="12.75">
      <c r="A20" s="35" t="s">
        <v>56</v>
      </c>
      <c r="E20" s="40" t="s">
        <v>1859</v>
      </c>
    </row>
    <row r="21" spans="1:5" ht="89.25">
      <c r="A21" t="s">
        <v>58</v>
      </c>
      <c r="E21" s="39" t="s">
        <v>171</v>
      </c>
    </row>
    <row r="22" spans="1:16" ht="25.5">
      <c r="A22" t="s">
        <v>49</v>
      </c>
      <c s="34" t="s">
        <v>934</v>
      </c>
      <c s="34" t="s">
        <v>1813</v>
      </c>
      <c s="35" t="s">
        <v>5</v>
      </c>
      <c s="6" t="s">
        <v>1814</v>
      </c>
      <c s="36" t="s">
        <v>88</v>
      </c>
      <c s="37">
        <v>24</v>
      </c>
      <c s="36">
        <v>0</v>
      </c>
      <c s="36">
        <f>ROUND(G22*H22,6)</f>
      </c>
      <c r="L22" s="38">
        <v>0</v>
      </c>
      <c s="32">
        <f>ROUND(ROUND(L22,2)*ROUND(G22,3),2)</f>
      </c>
      <c s="36" t="s">
        <v>1815</v>
      </c>
      <c>
        <f>(M22*21)/100</f>
      </c>
      <c t="s">
        <v>27</v>
      </c>
    </row>
    <row r="23" spans="1:5" ht="12.75">
      <c r="A23" s="35" t="s">
        <v>55</v>
      </c>
      <c r="E23" s="39" t="s">
        <v>5</v>
      </c>
    </row>
    <row r="24" spans="1:5" ht="25.5">
      <c r="A24" s="35" t="s">
        <v>56</v>
      </c>
      <c r="E24" s="40" t="s">
        <v>1816</v>
      </c>
    </row>
    <row r="25" spans="1:5" ht="89.25">
      <c r="A25" t="s">
        <v>58</v>
      </c>
      <c r="E25" s="39" t="s">
        <v>1817</v>
      </c>
    </row>
    <row r="26" spans="1:16" ht="12.75">
      <c r="A26" t="s">
        <v>49</v>
      </c>
      <c s="34" t="s">
        <v>937</v>
      </c>
      <c s="34" t="s">
        <v>1818</v>
      </c>
      <c s="35" t="s">
        <v>5</v>
      </c>
      <c s="6" t="s">
        <v>1819</v>
      </c>
      <c s="36" t="s">
        <v>88</v>
      </c>
      <c s="37">
        <v>49</v>
      </c>
      <c s="36">
        <v>0</v>
      </c>
      <c s="36">
        <f>ROUND(G26*H26,6)</f>
      </c>
      <c r="L26" s="38">
        <v>0</v>
      </c>
      <c s="32">
        <f>ROUND(ROUND(L26,2)*ROUND(G26,3),2)</f>
      </c>
      <c s="36" t="s">
        <v>438</v>
      </c>
      <c>
        <f>(M26*21)/100</f>
      </c>
      <c t="s">
        <v>27</v>
      </c>
    </row>
    <row r="27" spans="1:5" ht="12.75">
      <c r="A27" s="35" t="s">
        <v>55</v>
      </c>
      <c r="E27" s="39" t="s">
        <v>5</v>
      </c>
    </row>
    <row r="28" spans="1:5" ht="38.25">
      <c r="A28" s="35" t="s">
        <v>56</v>
      </c>
      <c r="E28" s="40" t="s">
        <v>1860</v>
      </c>
    </row>
    <row r="29" spans="1:5" ht="89.25">
      <c r="A29" t="s">
        <v>58</v>
      </c>
      <c r="E29" s="39" t="s">
        <v>1817</v>
      </c>
    </row>
    <row r="30" spans="1:16" ht="12.75">
      <c r="A30" t="s">
        <v>49</v>
      </c>
      <c s="34" t="s">
        <v>940</v>
      </c>
      <c s="34" t="s">
        <v>1841</v>
      </c>
      <c s="35" t="s">
        <v>5</v>
      </c>
      <c s="6" t="s">
        <v>1842</v>
      </c>
      <c s="36" t="s">
        <v>88</v>
      </c>
      <c s="37">
        <v>45</v>
      </c>
      <c s="36">
        <v>0</v>
      </c>
      <c s="36">
        <f>ROUND(G30*H30,6)</f>
      </c>
      <c r="L30" s="38">
        <v>0</v>
      </c>
      <c s="32">
        <f>ROUND(ROUND(L30,2)*ROUND(G30,3),2)</f>
      </c>
      <c s="36" t="s">
        <v>438</v>
      </c>
      <c>
        <f>(M30*21)/100</f>
      </c>
      <c t="s">
        <v>27</v>
      </c>
    </row>
    <row r="31" spans="1:5" ht="12.75">
      <c r="A31" s="35" t="s">
        <v>55</v>
      </c>
      <c r="E31" s="39" t="s">
        <v>5</v>
      </c>
    </row>
    <row r="32" spans="1:5" ht="25.5">
      <c r="A32" s="35" t="s">
        <v>56</v>
      </c>
      <c r="E32" s="40" t="s">
        <v>1861</v>
      </c>
    </row>
    <row r="33" spans="1:5" ht="102">
      <c r="A33" t="s">
        <v>58</v>
      </c>
      <c r="E33" s="39" t="s">
        <v>1844</v>
      </c>
    </row>
    <row r="34" spans="1:16" ht="12.75">
      <c r="A34" t="s">
        <v>49</v>
      </c>
      <c s="34" t="s">
        <v>947</v>
      </c>
      <c s="34" t="s">
        <v>1862</v>
      </c>
      <c s="35" t="s">
        <v>5</v>
      </c>
      <c s="6" t="s">
        <v>1863</v>
      </c>
      <c s="36" t="s">
        <v>88</v>
      </c>
      <c s="37">
        <v>74</v>
      </c>
      <c s="36">
        <v>0</v>
      </c>
      <c s="36">
        <f>ROUND(G34*H34,6)</f>
      </c>
      <c r="L34" s="38">
        <v>0</v>
      </c>
      <c s="32">
        <f>ROUND(ROUND(L34,2)*ROUND(G34,3),2)</f>
      </c>
      <c s="36" t="s">
        <v>1815</v>
      </c>
      <c>
        <f>(M34*21)/100</f>
      </c>
      <c t="s">
        <v>27</v>
      </c>
    </row>
    <row r="35" spans="1:5" ht="12.75">
      <c r="A35" s="35" t="s">
        <v>55</v>
      </c>
      <c r="E35" s="39" t="s">
        <v>5</v>
      </c>
    </row>
    <row r="36" spans="1:5" ht="12.75">
      <c r="A36" s="35" t="s">
        <v>56</v>
      </c>
      <c r="E36" s="40" t="s">
        <v>1864</v>
      </c>
    </row>
    <row r="37" spans="1:5" ht="102">
      <c r="A37" t="s">
        <v>58</v>
      </c>
      <c r="E37" s="39" t="s">
        <v>1865</v>
      </c>
    </row>
    <row r="38" spans="1:16" ht="12.75">
      <c r="A38" t="s">
        <v>49</v>
      </c>
      <c s="34" t="s">
        <v>962</v>
      </c>
      <c s="34" t="s">
        <v>1848</v>
      </c>
      <c s="35" t="s">
        <v>5</v>
      </c>
      <c s="6" t="s">
        <v>1849</v>
      </c>
      <c s="36" t="s">
        <v>88</v>
      </c>
      <c s="37">
        <v>22</v>
      </c>
      <c s="36">
        <v>0</v>
      </c>
      <c s="36">
        <f>ROUND(G38*H38,6)</f>
      </c>
      <c r="L38" s="38">
        <v>0</v>
      </c>
      <c s="32">
        <f>ROUND(ROUND(L38,2)*ROUND(G38,3),2)</f>
      </c>
      <c s="36" t="s">
        <v>289</v>
      </c>
      <c>
        <f>(M38*21)/100</f>
      </c>
      <c t="s">
        <v>27</v>
      </c>
    </row>
    <row r="39" spans="1:5" ht="12.75">
      <c r="A39" s="35" t="s">
        <v>55</v>
      </c>
      <c r="E39" s="39" t="s">
        <v>5</v>
      </c>
    </row>
    <row r="40" spans="1:5" ht="12.75">
      <c r="A40" s="35" t="s">
        <v>56</v>
      </c>
      <c r="E40" s="40" t="s">
        <v>5</v>
      </c>
    </row>
    <row r="41" spans="1:5" ht="12.75">
      <c r="A41" t="s">
        <v>58</v>
      </c>
      <c r="E41" s="39" t="s">
        <v>5</v>
      </c>
    </row>
    <row r="42" spans="1:16" ht="25.5">
      <c r="A42" t="s">
        <v>49</v>
      </c>
      <c s="34" t="s">
        <v>723</v>
      </c>
      <c s="34" t="s">
        <v>1866</v>
      </c>
      <c s="35" t="s">
        <v>5</v>
      </c>
      <c s="6" t="s">
        <v>1867</v>
      </c>
      <c s="36" t="s">
        <v>88</v>
      </c>
      <c s="37">
        <v>10</v>
      </c>
      <c s="36">
        <v>0</v>
      </c>
      <c s="36">
        <f>ROUND(G42*H42,6)</f>
      </c>
      <c r="L42" s="38">
        <v>0</v>
      </c>
      <c s="32">
        <f>ROUND(ROUND(L42,2)*ROUND(G42,3),2)</f>
      </c>
      <c s="36" t="s">
        <v>289</v>
      </c>
      <c>
        <f>(M42*21)/100</f>
      </c>
      <c t="s">
        <v>27</v>
      </c>
    </row>
    <row r="43" spans="1:5" ht="12.75">
      <c r="A43" s="35" t="s">
        <v>55</v>
      </c>
      <c r="E43" s="39" t="s">
        <v>5</v>
      </c>
    </row>
    <row r="44" spans="1:5" ht="12.75">
      <c r="A44" s="35" t="s">
        <v>56</v>
      </c>
      <c r="E44" s="40" t="s">
        <v>5</v>
      </c>
    </row>
    <row r="45" spans="1:5" ht="12.75">
      <c r="A45" t="s">
        <v>58</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1781</v>
      </c>
      <c s="41">
        <f>Rekapitulace!C58</f>
      </c>
      <c s="20" t="s">
        <v>0</v>
      </c>
      <c t="s">
        <v>23</v>
      </c>
      <c t="s">
        <v>27</v>
      </c>
    </row>
    <row r="4" spans="1:16" ht="32" customHeight="1">
      <c r="A4" s="24" t="s">
        <v>20</v>
      </c>
      <c s="25" t="s">
        <v>28</v>
      </c>
      <c s="27" t="s">
        <v>1781</v>
      </c>
      <c r="E4" s="26" t="s">
        <v>1782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1870</v>
      </c>
      <c r="E8" s="30" t="s">
        <v>1869</v>
      </c>
      <c r="J8" s="29">
        <f>0+J9+J14</f>
      </c>
      <c s="29">
        <f>0+K9+K14</f>
      </c>
      <c s="29">
        <f>0+L9+L14</f>
      </c>
      <c s="29">
        <f>0+M9+M14</f>
      </c>
    </row>
    <row r="9" spans="1:13" ht="12.75">
      <c r="A9" t="s">
        <v>46</v>
      </c>
      <c r="C9" s="31" t="s">
        <v>511</v>
      </c>
      <c r="E9" s="33" t="s">
        <v>1786</v>
      </c>
      <c r="J9" s="32">
        <f>0</f>
      </c>
      <c s="32">
        <f>0</f>
      </c>
      <c s="32">
        <f>0+L10</f>
      </c>
      <c s="32">
        <f>0+M10</f>
      </c>
    </row>
    <row r="10" spans="1:16" ht="12.75">
      <c r="A10" t="s">
        <v>49</v>
      </c>
      <c s="34" t="s">
        <v>410</v>
      </c>
      <c s="34" t="s">
        <v>1787</v>
      </c>
      <c s="35" t="s">
        <v>5</v>
      </c>
      <c s="6" t="s">
        <v>1788</v>
      </c>
      <c s="36" t="s">
        <v>80</v>
      </c>
      <c s="37">
        <v>6</v>
      </c>
      <c s="36">
        <v>0</v>
      </c>
      <c s="36">
        <f>ROUND(G10*H10,6)</f>
      </c>
      <c r="L10" s="38">
        <v>0</v>
      </c>
      <c s="32">
        <f>ROUND(ROUND(L10,2)*ROUND(G10,3),2)</f>
      </c>
      <c s="36" t="s">
        <v>54</v>
      </c>
      <c>
        <f>(M10*21)/100</f>
      </c>
      <c t="s">
        <v>27</v>
      </c>
    </row>
    <row r="11" spans="1:5" ht="12.75">
      <c r="A11" s="35" t="s">
        <v>55</v>
      </c>
      <c r="E11" s="39" t="s">
        <v>5</v>
      </c>
    </row>
    <row r="12" spans="1:5" ht="12.75">
      <c r="A12" s="35" t="s">
        <v>56</v>
      </c>
      <c r="E12" s="40" t="s">
        <v>1797</v>
      </c>
    </row>
    <row r="13" spans="1:5" ht="76.5">
      <c r="A13" t="s">
        <v>58</v>
      </c>
      <c r="E13" s="39" t="s">
        <v>81</v>
      </c>
    </row>
    <row r="14" spans="1:13" ht="12.75">
      <c r="A14" t="s">
        <v>46</v>
      </c>
      <c r="C14" s="31" t="s">
        <v>1755</v>
      </c>
      <c r="E14" s="33" t="s">
        <v>1790</v>
      </c>
      <c r="J14" s="32">
        <f>0</f>
      </c>
      <c s="32">
        <f>0</f>
      </c>
      <c s="32">
        <f>0+L15+L19+L23+L27+L31+L35+L39+L43+L47</f>
      </c>
      <c s="32">
        <f>0+M15+M19+M23+M27+M31+M35+M39+M43+M47</f>
      </c>
    </row>
    <row r="15" spans="1:16" ht="25.5">
      <c r="A15" t="s">
        <v>49</v>
      </c>
      <c s="34" t="s">
        <v>430</v>
      </c>
      <c s="34" t="s">
        <v>1802</v>
      </c>
      <c s="35" t="s">
        <v>5</v>
      </c>
      <c s="6" t="s">
        <v>1803</v>
      </c>
      <c s="36" t="s">
        <v>88</v>
      </c>
      <c s="37">
        <v>6</v>
      </c>
      <c s="36">
        <v>0</v>
      </c>
      <c s="36">
        <f>ROUND(G15*H15,6)</f>
      </c>
      <c r="L15" s="38">
        <v>0</v>
      </c>
      <c s="32">
        <f>ROUND(ROUND(L15,2)*ROUND(G15,3),2)</f>
      </c>
      <c s="36" t="s">
        <v>438</v>
      </c>
      <c>
        <f>(M15*21)/100</f>
      </c>
      <c t="s">
        <v>27</v>
      </c>
    </row>
    <row r="16" spans="1:5" ht="12.75">
      <c r="A16" s="35" t="s">
        <v>55</v>
      </c>
      <c r="E16" s="39" t="s">
        <v>5</v>
      </c>
    </row>
    <row r="17" spans="1:5" ht="38.25">
      <c r="A17" s="35" t="s">
        <v>56</v>
      </c>
      <c r="E17" s="40" t="s">
        <v>1871</v>
      </c>
    </row>
    <row r="18" spans="1:5" ht="114.75">
      <c r="A18" t="s">
        <v>58</v>
      </c>
      <c r="E18" s="39" t="s">
        <v>1805</v>
      </c>
    </row>
    <row r="19" spans="1:16" ht="38.25">
      <c r="A19" t="s">
        <v>49</v>
      </c>
      <c s="34" t="s">
        <v>934</v>
      </c>
      <c s="34" t="s">
        <v>1806</v>
      </c>
      <c s="35" t="s">
        <v>5</v>
      </c>
      <c s="6" t="s">
        <v>1807</v>
      </c>
      <c s="36" t="s">
        <v>88</v>
      </c>
      <c s="37">
        <v>4</v>
      </c>
      <c s="36">
        <v>0</v>
      </c>
      <c s="36">
        <f>ROUND(G19*H19,6)</f>
      </c>
      <c r="L19" s="38">
        <v>0</v>
      </c>
      <c s="32">
        <f>ROUND(ROUND(L19,2)*ROUND(G19,3),2)</f>
      </c>
      <c s="36" t="s">
        <v>438</v>
      </c>
      <c>
        <f>(M19*21)/100</f>
      </c>
      <c t="s">
        <v>27</v>
      </c>
    </row>
    <row r="20" spans="1:5" ht="12.75">
      <c r="A20" s="35" t="s">
        <v>55</v>
      </c>
      <c r="E20" s="39" t="s">
        <v>1808</v>
      </c>
    </row>
    <row r="21" spans="1:5" ht="38.25">
      <c r="A21" s="35" t="s">
        <v>56</v>
      </c>
      <c r="E21" s="40" t="s">
        <v>1872</v>
      </c>
    </row>
    <row r="22" spans="1:5" ht="114.75">
      <c r="A22" t="s">
        <v>58</v>
      </c>
      <c r="E22" s="39" t="s">
        <v>1805</v>
      </c>
    </row>
    <row r="23" spans="1:16" ht="12.75">
      <c r="A23" t="s">
        <v>49</v>
      </c>
      <c s="34" t="s">
        <v>937</v>
      </c>
      <c s="34" t="s">
        <v>1810</v>
      </c>
      <c s="35" t="s">
        <v>5</v>
      </c>
      <c s="6" t="s">
        <v>1811</v>
      </c>
      <c s="36" t="s">
        <v>88</v>
      </c>
      <c s="37">
        <v>9</v>
      </c>
      <c s="36">
        <v>0</v>
      </c>
      <c s="36">
        <f>ROUND(G23*H23,6)</f>
      </c>
      <c r="L23" s="38">
        <v>0</v>
      </c>
      <c s="32">
        <f>ROUND(ROUND(L23,2)*ROUND(G23,3),2)</f>
      </c>
      <c s="36" t="s">
        <v>438</v>
      </c>
      <c>
        <f>(M23*21)/100</f>
      </c>
      <c t="s">
        <v>27</v>
      </c>
    </row>
    <row r="24" spans="1:5" ht="12.75">
      <c r="A24" s="35" t="s">
        <v>55</v>
      </c>
      <c r="E24" s="39" t="s">
        <v>5</v>
      </c>
    </row>
    <row r="25" spans="1:5" ht="25.5">
      <c r="A25" s="35" t="s">
        <v>56</v>
      </c>
      <c r="E25" s="40" t="s">
        <v>1873</v>
      </c>
    </row>
    <row r="26" spans="1:5" ht="114.75">
      <c r="A26" t="s">
        <v>58</v>
      </c>
      <c r="E26" s="39" t="s">
        <v>1805</v>
      </c>
    </row>
    <row r="27" spans="1:16" ht="25.5">
      <c r="A27" t="s">
        <v>49</v>
      </c>
      <c s="34" t="s">
        <v>940</v>
      </c>
      <c s="34" t="s">
        <v>1813</v>
      </c>
      <c s="35" t="s">
        <v>5</v>
      </c>
      <c s="6" t="s">
        <v>1814</v>
      </c>
      <c s="36" t="s">
        <v>88</v>
      </c>
      <c s="37">
        <v>23</v>
      </c>
      <c s="36">
        <v>0</v>
      </c>
      <c s="36">
        <f>ROUND(G27*H27,6)</f>
      </c>
      <c r="L27" s="38">
        <v>0</v>
      </c>
      <c s="32">
        <f>ROUND(ROUND(L27,2)*ROUND(G27,3),2)</f>
      </c>
      <c s="36" t="s">
        <v>1815</v>
      </c>
      <c>
        <f>(M27*21)/100</f>
      </c>
      <c t="s">
        <v>27</v>
      </c>
    </row>
    <row r="28" spans="1:5" ht="12.75">
      <c r="A28" s="35" t="s">
        <v>55</v>
      </c>
      <c r="E28" s="39" t="s">
        <v>5</v>
      </c>
    </row>
    <row r="29" spans="1:5" ht="25.5">
      <c r="A29" s="35" t="s">
        <v>56</v>
      </c>
      <c r="E29" s="40" t="s">
        <v>1874</v>
      </c>
    </row>
    <row r="30" spans="1:5" ht="89.25">
      <c r="A30" t="s">
        <v>58</v>
      </c>
      <c r="E30" s="39" t="s">
        <v>1817</v>
      </c>
    </row>
    <row r="31" spans="1:16" ht="12.75">
      <c r="A31" t="s">
        <v>49</v>
      </c>
      <c s="34" t="s">
        <v>947</v>
      </c>
      <c s="34" t="s">
        <v>1818</v>
      </c>
      <c s="35" t="s">
        <v>5</v>
      </c>
      <c s="6" t="s">
        <v>1819</v>
      </c>
      <c s="36" t="s">
        <v>88</v>
      </c>
      <c s="37">
        <v>4</v>
      </c>
      <c s="36">
        <v>0</v>
      </c>
      <c s="36">
        <f>ROUND(G31*H31,6)</f>
      </c>
      <c r="L31" s="38">
        <v>0</v>
      </c>
      <c s="32">
        <f>ROUND(ROUND(L31,2)*ROUND(G31,3),2)</f>
      </c>
      <c s="36" t="s">
        <v>438</v>
      </c>
      <c>
        <f>(M31*21)/100</f>
      </c>
      <c t="s">
        <v>27</v>
      </c>
    </row>
    <row r="32" spans="1:5" ht="12.75">
      <c r="A32" s="35" t="s">
        <v>55</v>
      </c>
      <c r="E32" s="39" t="s">
        <v>5</v>
      </c>
    </row>
    <row r="33" spans="1:5" ht="25.5">
      <c r="A33" s="35" t="s">
        <v>56</v>
      </c>
      <c r="E33" s="40" t="s">
        <v>1875</v>
      </c>
    </row>
    <row r="34" spans="1:5" ht="89.25">
      <c r="A34" t="s">
        <v>58</v>
      </c>
      <c r="E34" s="39" t="s">
        <v>1817</v>
      </c>
    </row>
    <row r="35" spans="1:16" ht="25.5">
      <c r="A35" t="s">
        <v>49</v>
      </c>
      <c s="34" t="s">
        <v>962</v>
      </c>
      <c s="34" t="s">
        <v>1845</v>
      </c>
      <c s="35" t="s">
        <v>5</v>
      </c>
      <c s="6" t="s">
        <v>1846</v>
      </c>
      <c s="36" t="s">
        <v>88</v>
      </c>
      <c s="37">
        <v>7</v>
      </c>
      <c s="36">
        <v>0</v>
      </c>
      <c s="36">
        <f>ROUND(G35*H35,6)</f>
      </c>
      <c r="L35" s="38">
        <v>0</v>
      </c>
      <c s="32">
        <f>ROUND(ROUND(L35,2)*ROUND(G35,3),2)</f>
      </c>
      <c s="36" t="s">
        <v>1815</v>
      </c>
      <c>
        <f>(M35*21)/100</f>
      </c>
      <c t="s">
        <v>27</v>
      </c>
    </row>
    <row r="36" spans="1:5" ht="12.75">
      <c r="A36" s="35" t="s">
        <v>55</v>
      </c>
      <c r="E36" s="39" t="s">
        <v>5</v>
      </c>
    </row>
    <row r="37" spans="1:5" ht="25.5">
      <c r="A37" s="35" t="s">
        <v>56</v>
      </c>
      <c r="E37" s="40" t="s">
        <v>1876</v>
      </c>
    </row>
    <row r="38" spans="1:5" ht="89.25">
      <c r="A38" t="s">
        <v>58</v>
      </c>
      <c r="E38" s="39" t="s">
        <v>1817</v>
      </c>
    </row>
    <row r="39" spans="1:16" ht="12.75">
      <c r="A39" t="s">
        <v>49</v>
      </c>
      <c s="34" t="s">
        <v>723</v>
      </c>
      <c s="34" t="s">
        <v>1821</v>
      </c>
      <c s="35" t="s">
        <v>5</v>
      </c>
      <c s="6" t="s">
        <v>1822</v>
      </c>
      <c s="36" t="s">
        <v>80</v>
      </c>
      <c s="37">
        <v>9</v>
      </c>
      <c s="36">
        <v>0</v>
      </c>
      <c s="36">
        <f>ROUND(G39*H39,6)</f>
      </c>
      <c r="L39" s="38">
        <v>0</v>
      </c>
      <c s="32">
        <f>ROUND(ROUND(L39,2)*ROUND(G39,3),2)</f>
      </c>
      <c s="36" t="s">
        <v>438</v>
      </c>
      <c>
        <f>(M39*21)/100</f>
      </c>
      <c t="s">
        <v>27</v>
      </c>
    </row>
    <row r="40" spans="1:5" ht="12.75">
      <c r="A40" s="35" t="s">
        <v>55</v>
      </c>
      <c r="E40" s="39" t="s">
        <v>5</v>
      </c>
    </row>
    <row r="41" spans="1:5" ht="25.5">
      <c r="A41" s="35" t="s">
        <v>56</v>
      </c>
      <c r="E41" s="40" t="s">
        <v>1823</v>
      </c>
    </row>
    <row r="42" spans="1:5" ht="102">
      <c r="A42" t="s">
        <v>58</v>
      </c>
      <c r="E42" s="39" t="s">
        <v>1824</v>
      </c>
    </row>
    <row r="43" spans="1:16" ht="12.75">
      <c r="A43" t="s">
        <v>49</v>
      </c>
      <c s="34" t="s">
        <v>972</v>
      </c>
      <c s="34" t="s">
        <v>1825</v>
      </c>
      <c s="35" t="s">
        <v>5</v>
      </c>
      <c s="6" t="s">
        <v>1826</v>
      </c>
      <c s="36" t="s">
        <v>88</v>
      </c>
      <c s="37">
        <v>6</v>
      </c>
      <c s="36">
        <v>0</v>
      </c>
      <c s="36">
        <f>ROUND(G43*H43,6)</f>
      </c>
      <c r="L43" s="38">
        <v>0</v>
      </c>
      <c s="32">
        <f>ROUND(ROUND(L43,2)*ROUND(G43,3),2)</f>
      </c>
      <c s="36" t="s">
        <v>438</v>
      </c>
      <c>
        <f>(M43*21)/100</f>
      </c>
      <c t="s">
        <v>27</v>
      </c>
    </row>
    <row r="44" spans="1:5" ht="12.75">
      <c r="A44" s="35" t="s">
        <v>55</v>
      </c>
      <c r="E44" s="39" t="s">
        <v>5</v>
      </c>
    </row>
    <row r="45" spans="1:5" ht="12.75">
      <c r="A45" s="35" t="s">
        <v>56</v>
      </c>
      <c r="E45" s="40" t="s">
        <v>1877</v>
      </c>
    </row>
    <row r="46" spans="1:5" ht="102">
      <c r="A46" t="s">
        <v>58</v>
      </c>
      <c r="E46" s="39" t="s">
        <v>1828</v>
      </c>
    </row>
    <row r="47" spans="1:16" ht="12.75">
      <c r="A47" t="s">
        <v>49</v>
      </c>
      <c s="34" t="s">
        <v>976</v>
      </c>
      <c s="34" t="s">
        <v>1829</v>
      </c>
      <c s="35" t="s">
        <v>5</v>
      </c>
      <c s="6" t="s">
        <v>1830</v>
      </c>
      <c s="36" t="s">
        <v>88</v>
      </c>
      <c s="37">
        <v>6</v>
      </c>
      <c s="36">
        <v>0</v>
      </c>
      <c s="36">
        <f>ROUND(G47*H47,6)</f>
      </c>
      <c r="L47" s="38">
        <v>0</v>
      </c>
      <c s="32">
        <f>ROUND(ROUND(L47,2)*ROUND(G47,3),2)</f>
      </c>
      <c s="36" t="s">
        <v>438</v>
      </c>
      <c>
        <f>(M47*21)/100</f>
      </c>
      <c t="s">
        <v>27</v>
      </c>
    </row>
    <row r="48" spans="1:5" ht="12.75">
      <c r="A48" s="35" t="s">
        <v>55</v>
      </c>
      <c r="E48" s="39" t="s">
        <v>5</v>
      </c>
    </row>
    <row r="49" spans="1:5" ht="12.75">
      <c r="A49" s="35" t="s">
        <v>56</v>
      </c>
      <c r="E49" s="40" t="s">
        <v>1831</v>
      </c>
    </row>
    <row r="50" spans="1:5" ht="89.25">
      <c r="A50" t="s">
        <v>58</v>
      </c>
      <c r="E50" s="39" t="s">
        <v>1832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1781</v>
      </c>
      <c s="41">
        <f>Rekapitulace!C58</f>
      </c>
      <c s="20" t="s">
        <v>0</v>
      </c>
      <c t="s">
        <v>23</v>
      </c>
      <c t="s">
        <v>27</v>
      </c>
    </row>
    <row r="4" spans="1:16" ht="32" customHeight="1">
      <c r="A4" s="24" t="s">
        <v>20</v>
      </c>
      <c s="25" t="s">
        <v>28</v>
      </c>
      <c s="27" t="s">
        <v>1781</v>
      </c>
      <c r="E4" s="26" t="s">
        <v>1782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1880</v>
      </c>
      <c r="E8" s="30" t="s">
        <v>1879</v>
      </c>
      <c r="J8" s="29">
        <f>0+J9</f>
      </c>
      <c s="29">
        <f>0+K9</f>
      </c>
      <c s="29">
        <f>0+L9</f>
      </c>
      <c s="29">
        <f>0+M9</f>
      </c>
    </row>
    <row r="9" spans="1:13" ht="12.75">
      <c r="A9" t="s">
        <v>46</v>
      </c>
      <c r="C9" s="31" t="s">
        <v>1755</v>
      </c>
      <c r="E9" s="33" t="s">
        <v>1790</v>
      </c>
      <c r="J9" s="32">
        <f>0</f>
      </c>
      <c s="32">
        <f>0</f>
      </c>
      <c s="32">
        <f>0+L10+L14+L18+L22+L26+L30+L34+L38</f>
      </c>
      <c s="32">
        <f>0+M10+M14+M18+M22+M26+M30+M34+M38</f>
      </c>
    </row>
    <row r="10" spans="1:16" ht="12.75">
      <c r="A10" t="s">
        <v>49</v>
      </c>
      <c s="34" t="s">
        <v>68</v>
      </c>
      <c s="34" t="s">
        <v>1881</v>
      </c>
      <c s="35" t="s">
        <v>5</v>
      </c>
      <c s="6" t="s">
        <v>1882</v>
      </c>
      <c s="36" t="s">
        <v>80</v>
      </c>
      <c s="37">
        <v>23</v>
      </c>
      <c s="36">
        <v>0</v>
      </c>
      <c s="36">
        <f>ROUND(G10*H10,6)</f>
      </c>
      <c r="L10" s="38">
        <v>0</v>
      </c>
      <c s="32">
        <f>ROUND(ROUND(L10,2)*ROUND(G10,3),2)</f>
      </c>
      <c s="36" t="s">
        <v>54</v>
      </c>
      <c>
        <f>(M10*21)/100</f>
      </c>
      <c t="s">
        <v>27</v>
      </c>
    </row>
    <row r="11" spans="1:5" ht="12.75">
      <c r="A11" s="35" t="s">
        <v>55</v>
      </c>
      <c r="E11" s="39" t="s">
        <v>5</v>
      </c>
    </row>
    <row r="12" spans="1:5" ht="12.75">
      <c r="A12" s="35" t="s">
        <v>56</v>
      </c>
      <c r="E12" s="40" t="s">
        <v>1883</v>
      </c>
    </row>
    <row r="13" spans="1:5" ht="89.25">
      <c r="A13" t="s">
        <v>58</v>
      </c>
      <c r="E13" s="39" t="s">
        <v>171</v>
      </c>
    </row>
    <row r="14" spans="1:16" ht="12.75">
      <c r="A14" t="s">
        <v>49</v>
      </c>
      <c s="34" t="s">
        <v>77</v>
      </c>
      <c s="34" t="s">
        <v>168</v>
      </c>
      <c s="35" t="s">
        <v>5</v>
      </c>
      <c s="6" t="s">
        <v>169</v>
      </c>
      <c s="36" t="s">
        <v>80</v>
      </c>
      <c s="37">
        <v>30</v>
      </c>
      <c s="36">
        <v>0</v>
      </c>
      <c s="36">
        <f>ROUND(G14*H14,6)</f>
      </c>
      <c r="L14" s="38">
        <v>0</v>
      </c>
      <c s="32">
        <f>ROUND(ROUND(L14,2)*ROUND(G14,3),2)</f>
      </c>
      <c s="36" t="s">
        <v>54</v>
      </c>
      <c>
        <f>(M14*21)/100</f>
      </c>
      <c t="s">
        <v>27</v>
      </c>
    </row>
    <row r="15" spans="1:5" ht="12.75">
      <c r="A15" s="35" t="s">
        <v>55</v>
      </c>
      <c r="E15" s="39" t="s">
        <v>5</v>
      </c>
    </row>
    <row r="16" spans="1:5" ht="12.75">
      <c r="A16" s="35" t="s">
        <v>56</v>
      </c>
      <c r="E16" s="40" t="s">
        <v>1883</v>
      </c>
    </row>
    <row r="17" spans="1:5" ht="38.25">
      <c r="A17" t="s">
        <v>58</v>
      </c>
      <c r="E17" s="39" t="s">
        <v>1884</v>
      </c>
    </row>
    <row r="18" spans="1:16" ht="25.5">
      <c r="A18" t="s">
        <v>49</v>
      </c>
      <c s="34" t="s">
        <v>361</v>
      </c>
      <c s="34" t="s">
        <v>1791</v>
      </c>
      <c s="35" t="s">
        <v>5</v>
      </c>
      <c s="6" t="s">
        <v>1792</v>
      </c>
      <c s="36" t="s">
        <v>88</v>
      </c>
      <c s="37">
        <v>3</v>
      </c>
      <c s="36">
        <v>0</v>
      </c>
      <c s="36">
        <f>ROUND(G18*H18,6)</f>
      </c>
      <c r="L18" s="38">
        <v>0</v>
      </c>
      <c s="32">
        <f>ROUND(ROUND(L18,2)*ROUND(G18,3),2)</f>
      </c>
      <c s="36" t="s">
        <v>54</v>
      </c>
      <c>
        <f>(M18*21)/100</f>
      </c>
      <c t="s">
        <v>27</v>
      </c>
    </row>
    <row r="19" spans="1:5" ht="12.75">
      <c r="A19" s="35" t="s">
        <v>55</v>
      </c>
      <c r="E19" s="39" t="s">
        <v>5</v>
      </c>
    </row>
    <row r="20" spans="1:5" ht="12.75">
      <c r="A20" s="35" t="s">
        <v>56</v>
      </c>
      <c r="E20" s="40" t="s">
        <v>1885</v>
      </c>
    </row>
    <row r="21" spans="1:5" ht="102">
      <c r="A21" t="s">
        <v>58</v>
      </c>
      <c r="E21" s="39" t="s">
        <v>1794</v>
      </c>
    </row>
    <row r="22" spans="1:16" ht="25.5">
      <c r="A22" t="s">
        <v>49</v>
      </c>
      <c s="34" t="s">
        <v>430</v>
      </c>
      <c s="34" t="s">
        <v>1886</v>
      </c>
      <c s="35" t="s">
        <v>5</v>
      </c>
      <c s="6" t="s">
        <v>1887</v>
      </c>
      <c s="36" t="s">
        <v>88</v>
      </c>
      <c s="37">
        <v>1</v>
      </c>
      <c s="36">
        <v>0</v>
      </c>
      <c s="36">
        <f>ROUND(G22*H22,6)</f>
      </c>
      <c r="L22" s="38">
        <v>0</v>
      </c>
      <c s="32">
        <f>ROUND(ROUND(L22,2)*ROUND(G22,3),2)</f>
      </c>
      <c s="36" t="s">
        <v>438</v>
      </c>
      <c>
        <f>(M22*21)/100</f>
      </c>
      <c t="s">
        <v>27</v>
      </c>
    </row>
    <row r="23" spans="1:5" ht="12.75">
      <c r="A23" s="35" t="s">
        <v>55</v>
      </c>
      <c r="E23" s="39" t="s">
        <v>5</v>
      </c>
    </row>
    <row r="24" spans="1:5" ht="25.5">
      <c r="A24" s="35" t="s">
        <v>56</v>
      </c>
      <c r="E24" s="40" t="s">
        <v>1888</v>
      </c>
    </row>
    <row r="25" spans="1:5" ht="114.75">
      <c r="A25" t="s">
        <v>58</v>
      </c>
      <c r="E25" s="39" t="s">
        <v>1805</v>
      </c>
    </row>
    <row r="26" spans="1:16" ht="25.5">
      <c r="A26" t="s">
        <v>49</v>
      </c>
      <c s="34" t="s">
        <v>934</v>
      </c>
      <c s="34" t="s">
        <v>1813</v>
      </c>
      <c s="35" t="s">
        <v>5</v>
      </c>
      <c s="6" t="s">
        <v>1814</v>
      </c>
      <c s="36" t="s">
        <v>88</v>
      </c>
      <c s="37">
        <v>32</v>
      </c>
      <c s="36">
        <v>0</v>
      </c>
      <c s="36">
        <f>ROUND(G26*H26,6)</f>
      </c>
      <c r="L26" s="38">
        <v>0</v>
      </c>
      <c s="32">
        <f>ROUND(ROUND(L26,2)*ROUND(G26,3),2)</f>
      </c>
      <c s="36" t="s">
        <v>1815</v>
      </c>
      <c>
        <f>(M26*21)/100</f>
      </c>
      <c t="s">
        <v>27</v>
      </c>
    </row>
    <row r="27" spans="1:5" ht="12.75">
      <c r="A27" s="35" t="s">
        <v>55</v>
      </c>
      <c r="E27" s="39" t="s">
        <v>5</v>
      </c>
    </row>
    <row r="28" spans="1:5" ht="25.5">
      <c r="A28" s="35" t="s">
        <v>56</v>
      </c>
      <c r="E28" s="40" t="s">
        <v>1889</v>
      </c>
    </row>
    <row r="29" spans="1:5" ht="89.25">
      <c r="A29" t="s">
        <v>58</v>
      </c>
      <c r="E29" s="39" t="s">
        <v>1817</v>
      </c>
    </row>
    <row r="30" spans="1:16" ht="12.75">
      <c r="A30" t="s">
        <v>49</v>
      </c>
      <c s="34" t="s">
        <v>937</v>
      </c>
      <c s="34" t="s">
        <v>1818</v>
      </c>
      <c s="35" t="s">
        <v>5</v>
      </c>
      <c s="6" t="s">
        <v>1819</v>
      </c>
      <c s="36" t="s">
        <v>88</v>
      </c>
      <c s="37">
        <v>3</v>
      </c>
      <c s="36">
        <v>0</v>
      </c>
      <c s="36">
        <f>ROUND(G30*H30,6)</f>
      </c>
      <c r="L30" s="38">
        <v>0</v>
      </c>
      <c s="32">
        <f>ROUND(ROUND(L30,2)*ROUND(G30,3),2)</f>
      </c>
      <c s="36" t="s">
        <v>438</v>
      </c>
      <c>
        <f>(M30*21)/100</f>
      </c>
      <c t="s">
        <v>27</v>
      </c>
    </row>
    <row r="31" spans="1:5" ht="12.75">
      <c r="A31" s="35" t="s">
        <v>55</v>
      </c>
      <c r="E31" s="39" t="s">
        <v>5</v>
      </c>
    </row>
    <row r="32" spans="1:5" ht="25.5">
      <c r="A32" s="35" t="s">
        <v>56</v>
      </c>
      <c r="E32" s="40" t="s">
        <v>1890</v>
      </c>
    </row>
    <row r="33" spans="1:5" ht="89.25">
      <c r="A33" t="s">
        <v>58</v>
      </c>
      <c r="E33" s="39" t="s">
        <v>1817</v>
      </c>
    </row>
    <row r="34" spans="1:16" ht="12.75">
      <c r="A34" t="s">
        <v>49</v>
      </c>
      <c s="34" t="s">
        <v>940</v>
      </c>
      <c s="34" t="s">
        <v>1848</v>
      </c>
      <c s="35" t="s">
        <v>5</v>
      </c>
      <c s="6" t="s">
        <v>1849</v>
      </c>
      <c s="36" t="s">
        <v>88</v>
      </c>
      <c s="37">
        <v>27</v>
      </c>
      <c s="36">
        <v>0</v>
      </c>
      <c s="36">
        <f>ROUND(G34*H34,6)</f>
      </c>
      <c r="L34" s="38">
        <v>0</v>
      </c>
      <c s="32">
        <f>ROUND(ROUND(L34,2)*ROUND(G34,3),2)</f>
      </c>
      <c s="36" t="s">
        <v>438</v>
      </c>
      <c>
        <f>(M34*21)/100</f>
      </c>
      <c t="s">
        <v>27</v>
      </c>
    </row>
    <row r="35" spans="1:5" ht="12.75">
      <c r="A35" s="35" t="s">
        <v>55</v>
      </c>
      <c r="E35" s="39" t="s">
        <v>5</v>
      </c>
    </row>
    <row r="36" spans="1:5" ht="12.75">
      <c r="A36" s="35" t="s">
        <v>56</v>
      </c>
      <c r="E36" s="40" t="s">
        <v>5</v>
      </c>
    </row>
    <row r="37" spans="1:5" ht="12.75">
      <c r="A37" t="s">
        <v>58</v>
      </c>
      <c r="E37" s="39" t="s">
        <v>5</v>
      </c>
    </row>
    <row r="38" spans="1:16" ht="25.5">
      <c r="A38" t="s">
        <v>49</v>
      </c>
      <c s="34" t="s">
        <v>947</v>
      </c>
      <c s="34" t="s">
        <v>1866</v>
      </c>
      <c s="35" t="s">
        <v>5</v>
      </c>
      <c s="6" t="s">
        <v>1891</v>
      </c>
      <c s="36" t="s">
        <v>88</v>
      </c>
      <c s="37">
        <v>2</v>
      </c>
      <c s="36">
        <v>0</v>
      </c>
      <c s="36">
        <f>ROUND(G38*H38,6)</f>
      </c>
      <c r="L38" s="38">
        <v>0</v>
      </c>
      <c s="32">
        <f>ROUND(ROUND(L38,2)*ROUND(G38,3),2)</f>
      </c>
      <c s="36" t="s">
        <v>438</v>
      </c>
      <c>
        <f>(M38*21)/100</f>
      </c>
      <c t="s">
        <v>27</v>
      </c>
    </row>
    <row r="39" spans="1:5" ht="12.75">
      <c r="A39" s="35" t="s">
        <v>55</v>
      </c>
      <c r="E39" s="39" t="s">
        <v>5</v>
      </c>
    </row>
    <row r="40" spans="1:5" ht="12.75">
      <c r="A40" s="35" t="s">
        <v>56</v>
      </c>
      <c r="E40" s="40" t="s">
        <v>5</v>
      </c>
    </row>
    <row r="41" spans="1:5" ht="12.75">
      <c r="A41" t="s">
        <v>58</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1781</v>
      </c>
      <c s="41">
        <f>Rekapitulace!C58</f>
      </c>
      <c s="20" t="s">
        <v>0</v>
      </c>
      <c t="s">
        <v>23</v>
      </c>
      <c t="s">
        <v>27</v>
      </c>
    </row>
    <row r="4" spans="1:16" ht="32" customHeight="1">
      <c r="A4" s="24" t="s">
        <v>20</v>
      </c>
      <c s="25" t="s">
        <v>28</v>
      </c>
      <c s="27" t="s">
        <v>1781</v>
      </c>
      <c r="E4" s="26" t="s">
        <v>1782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1894</v>
      </c>
      <c r="E8" s="30" t="s">
        <v>1893</v>
      </c>
      <c r="J8" s="29">
        <f>0+J9+J62+J71+J80+J121+J138+J151</f>
      </c>
      <c s="29">
        <f>0+K9+K62+K71+K80+K121+K138+K151</f>
      </c>
      <c s="29">
        <f>0+L9+L62+L71+L80+L121+L138+L151</f>
      </c>
      <c s="29">
        <f>0+M9+M62+M71+M80+M121+M138+M151</f>
      </c>
    </row>
    <row r="9" spans="1:13" ht="12.75">
      <c r="A9" t="s">
        <v>46</v>
      </c>
      <c r="C9" s="31" t="s">
        <v>1749</v>
      </c>
      <c r="E9" s="33" t="s">
        <v>1465</v>
      </c>
      <c r="J9" s="32">
        <f>0</f>
      </c>
      <c s="32">
        <f>0</f>
      </c>
      <c s="32">
        <f>0+L10+L14+L18+L22+L26+L30+L34+L38+L42+L46+L50+L54+L58</f>
      </c>
      <c s="32">
        <f>0+M10+M14+M18+M22+M26+M30+M34+M38+M42+M46+M50+M54+M58</f>
      </c>
    </row>
    <row r="10" spans="1:16" ht="12.75">
      <c r="A10" t="s">
        <v>49</v>
      </c>
      <c s="34" t="s">
        <v>375</v>
      </c>
      <c s="34" t="s">
        <v>1895</v>
      </c>
      <c s="35" t="s">
        <v>5</v>
      </c>
      <c s="6" t="s">
        <v>1896</v>
      </c>
      <c s="36" t="s">
        <v>80</v>
      </c>
      <c s="37">
        <v>12</v>
      </c>
      <c s="36">
        <v>0</v>
      </c>
      <c s="36">
        <f>ROUND(G10*H10,6)</f>
      </c>
      <c r="L10" s="38">
        <v>0</v>
      </c>
      <c s="32">
        <f>ROUND(ROUND(L10,2)*ROUND(G10,3),2)</f>
      </c>
      <c s="36" t="s">
        <v>54</v>
      </c>
      <c>
        <f>(M10*21)/100</f>
      </c>
      <c t="s">
        <v>27</v>
      </c>
    </row>
    <row r="11" spans="1:5" ht="12.75">
      <c r="A11" s="35" t="s">
        <v>55</v>
      </c>
      <c r="E11" s="39" t="s">
        <v>5</v>
      </c>
    </row>
    <row r="12" spans="1:5" ht="12.75">
      <c r="A12" s="35" t="s">
        <v>56</v>
      </c>
      <c r="E12" s="40" t="s">
        <v>1897</v>
      </c>
    </row>
    <row r="13" spans="1:5" ht="114.75">
      <c r="A13" t="s">
        <v>58</v>
      </c>
      <c r="E13" s="39" t="s">
        <v>1898</v>
      </c>
    </row>
    <row r="14" spans="1:16" ht="12.75">
      <c r="A14" t="s">
        <v>49</v>
      </c>
      <c s="34" t="s">
        <v>60</v>
      </c>
      <c s="34" t="s">
        <v>1899</v>
      </c>
      <c s="35" t="s">
        <v>5</v>
      </c>
      <c s="6" t="s">
        <v>1900</v>
      </c>
      <c s="36" t="s">
        <v>80</v>
      </c>
      <c s="37">
        <v>2</v>
      </c>
      <c s="36">
        <v>0</v>
      </c>
      <c s="36">
        <f>ROUND(G14*H14,6)</f>
      </c>
      <c r="L14" s="38">
        <v>0</v>
      </c>
      <c s="32">
        <f>ROUND(ROUND(L14,2)*ROUND(G14,3),2)</f>
      </c>
      <c s="36" t="s">
        <v>54</v>
      </c>
      <c>
        <f>(M14*21)/100</f>
      </c>
      <c t="s">
        <v>27</v>
      </c>
    </row>
    <row r="15" spans="1:5" ht="12.75">
      <c r="A15" s="35" t="s">
        <v>55</v>
      </c>
      <c r="E15" s="39" t="s">
        <v>5</v>
      </c>
    </row>
    <row r="16" spans="1:5" ht="12.75">
      <c r="A16" s="35" t="s">
        <v>56</v>
      </c>
      <c r="E16" s="40" t="s">
        <v>1897</v>
      </c>
    </row>
    <row r="17" spans="1:5" ht="114.75">
      <c r="A17" t="s">
        <v>58</v>
      </c>
      <c r="E17" s="39" t="s">
        <v>1898</v>
      </c>
    </row>
    <row r="18" spans="1:16" ht="12.75">
      <c r="A18" t="s">
        <v>49</v>
      </c>
      <c s="34" t="s">
        <v>419</v>
      </c>
      <c s="34" t="s">
        <v>1901</v>
      </c>
      <c s="35" t="s">
        <v>5</v>
      </c>
      <c s="6" t="s">
        <v>1902</v>
      </c>
      <c s="36" t="s">
        <v>80</v>
      </c>
      <c s="37">
        <v>210</v>
      </c>
      <c s="36">
        <v>0</v>
      </c>
      <c s="36">
        <f>ROUND(G18*H18,6)</f>
      </c>
      <c r="L18" s="38">
        <v>0</v>
      </c>
      <c s="32">
        <f>ROUND(ROUND(L18,2)*ROUND(G18,3),2)</f>
      </c>
      <c s="36" t="s">
        <v>54</v>
      </c>
      <c>
        <f>(M18*21)/100</f>
      </c>
      <c t="s">
        <v>27</v>
      </c>
    </row>
    <row r="19" spans="1:5" ht="12.75">
      <c r="A19" s="35" t="s">
        <v>55</v>
      </c>
      <c r="E19" s="39" t="s">
        <v>5</v>
      </c>
    </row>
    <row r="20" spans="1:5" ht="12.75">
      <c r="A20" s="35" t="s">
        <v>56</v>
      </c>
      <c r="E20" s="40" t="s">
        <v>1897</v>
      </c>
    </row>
    <row r="21" spans="1:5" ht="114.75">
      <c r="A21" t="s">
        <v>58</v>
      </c>
      <c r="E21" s="39" t="s">
        <v>1903</v>
      </c>
    </row>
    <row r="22" spans="1:16" ht="12.75">
      <c r="A22" t="s">
        <v>49</v>
      </c>
      <c s="34" t="s">
        <v>656</v>
      </c>
      <c s="34" t="s">
        <v>1904</v>
      </c>
      <c s="35" t="s">
        <v>5</v>
      </c>
      <c s="6" t="s">
        <v>1905</v>
      </c>
      <c s="36" t="s">
        <v>80</v>
      </c>
      <c s="37">
        <v>210</v>
      </c>
      <c s="36">
        <v>0</v>
      </c>
      <c s="36">
        <f>ROUND(G22*H22,6)</f>
      </c>
      <c r="L22" s="38">
        <v>0</v>
      </c>
      <c s="32">
        <f>ROUND(ROUND(L22,2)*ROUND(G22,3),2)</f>
      </c>
      <c s="36" t="s">
        <v>54</v>
      </c>
      <c>
        <f>(M22*21)/100</f>
      </c>
      <c t="s">
        <v>27</v>
      </c>
    </row>
    <row r="23" spans="1:5" ht="12.75">
      <c r="A23" s="35" t="s">
        <v>55</v>
      </c>
      <c r="E23" s="39" t="s">
        <v>5</v>
      </c>
    </row>
    <row r="24" spans="1:5" ht="12.75">
      <c r="A24" s="35" t="s">
        <v>56</v>
      </c>
      <c r="E24" s="40" t="s">
        <v>1897</v>
      </c>
    </row>
    <row r="25" spans="1:5" ht="38.25">
      <c r="A25" t="s">
        <v>58</v>
      </c>
      <c r="E25" s="39" t="s">
        <v>1906</v>
      </c>
    </row>
    <row r="26" spans="1:16" ht="25.5">
      <c r="A26" t="s">
        <v>49</v>
      </c>
      <c s="34" t="s">
        <v>661</v>
      </c>
      <c s="34" t="s">
        <v>1907</v>
      </c>
      <c s="35" t="s">
        <v>5</v>
      </c>
      <c s="6" t="s">
        <v>1908</v>
      </c>
      <c s="36" t="s">
        <v>80</v>
      </c>
      <c s="37">
        <v>12</v>
      </c>
      <c s="36">
        <v>0</v>
      </c>
      <c s="36">
        <f>ROUND(G26*H26,6)</f>
      </c>
      <c r="L26" s="38">
        <v>0</v>
      </c>
      <c s="32">
        <f>ROUND(ROUND(L26,2)*ROUND(G26,3),2)</f>
      </c>
      <c s="36" t="s">
        <v>54</v>
      </c>
      <c>
        <f>(M26*21)/100</f>
      </c>
      <c t="s">
        <v>27</v>
      </c>
    </row>
    <row r="27" spans="1:5" ht="12.75">
      <c r="A27" s="35" t="s">
        <v>55</v>
      </c>
      <c r="E27" s="39" t="s">
        <v>5</v>
      </c>
    </row>
    <row r="28" spans="1:5" ht="12.75">
      <c r="A28" s="35" t="s">
        <v>56</v>
      </c>
      <c r="E28" s="40" t="s">
        <v>1897</v>
      </c>
    </row>
    <row r="29" spans="1:5" ht="25.5">
      <c r="A29" t="s">
        <v>58</v>
      </c>
      <c r="E29" s="39" t="s">
        <v>1754</v>
      </c>
    </row>
    <row r="30" spans="1:16" ht="12.75">
      <c r="A30" t="s">
        <v>49</v>
      </c>
      <c s="34" t="s">
        <v>665</v>
      </c>
      <c s="34" t="s">
        <v>1909</v>
      </c>
      <c s="35" t="s">
        <v>5</v>
      </c>
      <c s="6" t="s">
        <v>1910</v>
      </c>
      <c s="36" t="s">
        <v>80</v>
      </c>
      <c s="37">
        <v>12</v>
      </c>
      <c s="36">
        <v>0</v>
      </c>
      <c s="36">
        <f>ROUND(G30*H30,6)</f>
      </c>
      <c r="L30" s="38">
        <v>0</v>
      </c>
      <c s="32">
        <f>ROUND(ROUND(L30,2)*ROUND(G30,3),2)</f>
      </c>
      <c s="36" t="s">
        <v>54</v>
      </c>
      <c>
        <f>(M30*21)/100</f>
      </c>
      <c t="s">
        <v>27</v>
      </c>
    </row>
    <row r="31" spans="1:5" ht="12.75">
      <c r="A31" s="35" t="s">
        <v>55</v>
      </c>
      <c r="E31" s="39" t="s">
        <v>5</v>
      </c>
    </row>
    <row r="32" spans="1:5" ht="12.75">
      <c r="A32" s="35" t="s">
        <v>56</v>
      </c>
      <c r="E32" s="40" t="s">
        <v>1897</v>
      </c>
    </row>
    <row r="33" spans="1:5" ht="38.25">
      <c r="A33" t="s">
        <v>58</v>
      </c>
      <c r="E33" s="39" t="s">
        <v>1911</v>
      </c>
    </row>
    <row r="34" spans="1:16" ht="12.75">
      <c r="A34" t="s">
        <v>49</v>
      </c>
      <c s="34" t="s">
        <v>669</v>
      </c>
      <c s="34" t="s">
        <v>1912</v>
      </c>
      <c s="35" t="s">
        <v>5</v>
      </c>
      <c s="6" t="s">
        <v>1913</v>
      </c>
      <c s="36" t="s">
        <v>71</v>
      </c>
      <c s="37">
        <v>46.2</v>
      </c>
      <c s="36">
        <v>0</v>
      </c>
      <c s="36">
        <f>ROUND(G34*H34,6)</f>
      </c>
      <c r="L34" s="38">
        <v>0</v>
      </c>
      <c s="32">
        <f>ROUND(ROUND(L34,2)*ROUND(G34,3),2)</f>
      </c>
      <c s="36" t="s">
        <v>54</v>
      </c>
      <c>
        <f>(M34*21)/100</f>
      </c>
      <c t="s">
        <v>27</v>
      </c>
    </row>
    <row r="35" spans="1:5" ht="12.75">
      <c r="A35" s="35" t="s">
        <v>55</v>
      </c>
      <c r="E35" s="39" t="s">
        <v>5</v>
      </c>
    </row>
    <row r="36" spans="1:5" ht="12.75">
      <c r="A36" s="35" t="s">
        <v>56</v>
      </c>
      <c r="E36" s="40" t="s">
        <v>1897</v>
      </c>
    </row>
    <row r="37" spans="1:5" ht="25.5">
      <c r="A37" t="s">
        <v>58</v>
      </c>
      <c r="E37" s="39" t="s">
        <v>1914</v>
      </c>
    </row>
    <row r="38" spans="1:16" ht="12.75">
      <c r="A38" t="s">
        <v>49</v>
      </c>
      <c s="34" t="s">
        <v>797</v>
      </c>
      <c s="34" t="s">
        <v>1915</v>
      </c>
      <c s="35" t="s">
        <v>5</v>
      </c>
      <c s="6" t="s">
        <v>1916</v>
      </c>
      <c s="36" t="s">
        <v>395</v>
      </c>
      <c s="37">
        <v>87.9</v>
      </c>
      <c s="36">
        <v>0</v>
      </c>
      <c s="36">
        <f>ROUND(G38*H38,6)</f>
      </c>
      <c r="L38" s="38">
        <v>0</v>
      </c>
      <c s="32">
        <f>ROUND(ROUND(L38,2)*ROUND(G38,3),2)</f>
      </c>
      <c s="36" t="s">
        <v>54</v>
      </c>
      <c>
        <f>(M38*21)/100</f>
      </c>
      <c t="s">
        <v>27</v>
      </c>
    </row>
    <row r="39" spans="1:5" ht="12.75">
      <c r="A39" s="35" t="s">
        <v>55</v>
      </c>
      <c r="E39" s="39" t="s">
        <v>5</v>
      </c>
    </row>
    <row r="40" spans="1:5" ht="12.75">
      <c r="A40" s="35" t="s">
        <v>56</v>
      </c>
      <c r="E40" s="40" t="s">
        <v>1897</v>
      </c>
    </row>
    <row r="41" spans="1:5" ht="63.75">
      <c r="A41" t="s">
        <v>58</v>
      </c>
      <c r="E41" s="39" t="s">
        <v>1917</v>
      </c>
    </row>
    <row r="42" spans="1:16" ht="12.75">
      <c r="A42" t="s">
        <v>49</v>
      </c>
      <c s="34" t="s">
        <v>382</v>
      </c>
      <c s="34" t="s">
        <v>1918</v>
      </c>
      <c s="35" t="s">
        <v>5</v>
      </c>
      <c s="6" t="s">
        <v>1919</v>
      </c>
      <c s="36" t="s">
        <v>395</v>
      </c>
      <c s="37">
        <v>28</v>
      </c>
      <c s="36">
        <v>0</v>
      </c>
      <c s="36">
        <f>ROUND(G42*H42,6)</f>
      </c>
      <c r="L42" s="38">
        <v>0</v>
      </c>
      <c s="32">
        <f>ROUND(ROUND(L42,2)*ROUND(G42,3),2)</f>
      </c>
      <c s="36" t="s">
        <v>54</v>
      </c>
      <c>
        <f>(M42*21)/100</f>
      </c>
      <c t="s">
        <v>27</v>
      </c>
    </row>
    <row r="43" spans="1:5" ht="12.75">
      <c r="A43" s="35" t="s">
        <v>55</v>
      </c>
      <c r="E43" s="39" t="s">
        <v>5</v>
      </c>
    </row>
    <row r="44" spans="1:5" ht="12.75">
      <c r="A44" s="35" t="s">
        <v>56</v>
      </c>
      <c r="E44" s="40" t="s">
        <v>1897</v>
      </c>
    </row>
    <row r="45" spans="1:5" ht="38.25">
      <c r="A45" t="s">
        <v>58</v>
      </c>
      <c r="E45" s="39" t="s">
        <v>1920</v>
      </c>
    </row>
    <row r="46" spans="1:16" ht="12.75">
      <c r="A46" t="s">
        <v>49</v>
      </c>
      <c s="34" t="s">
        <v>387</v>
      </c>
      <c s="34" t="s">
        <v>1921</v>
      </c>
      <c s="35" t="s">
        <v>5</v>
      </c>
      <c s="6" t="s">
        <v>1922</v>
      </c>
      <c s="36" t="s">
        <v>395</v>
      </c>
      <c s="37">
        <v>28</v>
      </c>
      <c s="36">
        <v>0</v>
      </c>
      <c s="36">
        <f>ROUND(G46*H46,6)</f>
      </c>
      <c r="L46" s="38">
        <v>0</v>
      </c>
      <c s="32">
        <f>ROUND(ROUND(L46,2)*ROUND(G46,3),2)</f>
      </c>
      <c s="36" t="s">
        <v>54</v>
      </c>
      <c>
        <f>(M46*21)/100</f>
      </c>
      <c t="s">
        <v>27</v>
      </c>
    </row>
    <row r="47" spans="1:5" ht="12.75">
      <c r="A47" s="35" t="s">
        <v>55</v>
      </c>
      <c r="E47" s="39" t="s">
        <v>5</v>
      </c>
    </row>
    <row r="48" spans="1:5" ht="12.75">
      <c r="A48" s="35" t="s">
        <v>56</v>
      </c>
      <c r="E48" s="40" t="s">
        <v>1897</v>
      </c>
    </row>
    <row r="49" spans="1:5" ht="38.25">
      <c r="A49" t="s">
        <v>58</v>
      </c>
      <c r="E49" s="39" t="s">
        <v>1923</v>
      </c>
    </row>
    <row r="50" spans="1:16" ht="12.75">
      <c r="A50" t="s">
        <v>49</v>
      </c>
      <c s="34" t="s">
        <v>307</v>
      </c>
      <c s="34" t="s">
        <v>1924</v>
      </c>
      <c s="35" t="s">
        <v>5</v>
      </c>
      <c s="6" t="s">
        <v>1925</v>
      </c>
      <c s="36" t="s">
        <v>88</v>
      </c>
      <c s="37">
        <v>4</v>
      </c>
      <c s="36">
        <v>0</v>
      </c>
      <c s="36">
        <f>ROUND(G50*H50,6)</f>
      </c>
      <c r="L50" s="38">
        <v>0</v>
      </c>
      <c s="32">
        <f>ROUND(ROUND(L50,2)*ROUND(G50,3),2)</f>
      </c>
      <c s="36" t="s">
        <v>54</v>
      </c>
      <c>
        <f>(M50*21)/100</f>
      </c>
      <c t="s">
        <v>27</v>
      </c>
    </row>
    <row r="51" spans="1:5" ht="12.75">
      <c r="A51" s="35" t="s">
        <v>55</v>
      </c>
      <c r="E51" s="39" t="s">
        <v>5</v>
      </c>
    </row>
    <row r="52" spans="1:5" ht="12.75">
      <c r="A52" s="35" t="s">
        <v>56</v>
      </c>
      <c r="E52" s="40" t="s">
        <v>1897</v>
      </c>
    </row>
    <row r="53" spans="1:5" ht="51">
      <c r="A53" t="s">
        <v>58</v>
      </c>
      <c r="E53" s="39" t="s">
        <v>1926</v>
      </c>
    </row>
    <row r="54" spans="1:16" ht="12.75">
      <c r="A54" t="s">
        <v>49</v>
      </c>
      <c s="34" t="s">
        <v>1035</v>
      </c>
      <c s="34" t="s">
        <v>1927</v>
      </c>
      <c s="35" t="s">
        <v>5</v>
      </c>
      <c s="6" t="s">
        <v>1928</v>
      </c>
      <c s="36" t="s">
        <v>142</v>
      </c>
      <c s="37">
        <v>0.21</v>
      </c>
      <c s="36">
        <v>0</v>
      </c>
      <c s="36">
        <f>ROUND(G54*H54,6)</f>
      </c>
      <c r="L54" s="38">
        <v>0</v>
      </c>
      <c s="32">
        <f>ROUND(ROUND(L54,2)*ROUND(G54,3),2)</f>
      </c>
      <c s="36" t="s">
        <v>54</v>
      </c>
      <c>
        <f>(M54*21)/100</f>
      </c>
      <c t="s">
        <v>27</v>
      </c>
    </row>
    <row r="55" spans="1:5" ht="12.75">
      <c r="A55" s="35" t="s">
        <v>55</v>
      </c>
      <c r="E55" s="39" t="s">
        <v>5</v>
      </c>
    </row>
    <row r="56" spans="1:5" ht="12.75">
      <c r="A56" s="35" t="s">
        <v>56</v>
      </c>
      <c r="E56" s="40" t="s">
        <v>1897</v>
      </c>
    </row>
    <row r="57" spans="1:5" ht="25.5">
      <c r="A57" t="s">
        <v>58</v>
      </c>
      <c r="E57" s="39" t="s">
        <v>1929</v>
      </c>
    </row>
    <row r="58" spans="1:16" ht="12.75">
      <c r="A58" t="s">
        <v>49</v>
      </c>
      <c s="34" t="s">
        <v>807</v>
      </c>
      <c s="34" t="s">
        <v>1930</v>
      </c>
      <c s="35" t="s">
        <v>5</v>
      </c>
      <c s="6" t="s">
        <v>1931</v>
      </c>
      <c s="36" t="s">
        <v>88</v>
      </c>
      <c s="37">
        <v>1</v>
      </c>
      <c s="36">
        <v>0</v>
      </c>
      <c s="36">
        <f>ROUND(G58*H58,6)</f>
      </c>
      <c r="L58" s="38">
        <v>0</v>
      </c>
      <c s="32">
        <f>ROUND(ROUND(L58,2)*ROUND(G58,3),2)</f>
      </c>
      <c s="36" t="s">
        <v>54</v>
      </c>
      <c>
        <f>(M58*21)/100</f>
      </c>
      <c t="s">
        <v>27</v>
      </c>
    </row>
    <row r="59" spans="1:5" ht="12.75">
      <c r="A59" s="35" t="s">
        <v>55</v>
      </c>
      <c r="E59" s="39" t="s">
        <v>5</v>
      </c>
    </row>
    <row r="60" spans="1:5" ht="12.75">
      <c r="A60" s="35" t="s">
        <v>56</v>
      </c>
      <c r="E60" s="40" t="s">
        <v>1897</v>
      </c>
    </row>
    <row r="61" spans="1:5" ht="51">
      <c r="A61" t="s">
        <v>58</v>
      </c>
      <c r="E61" s="39" t="s">
        <v>1932</v>
      </c>
    </row>
    <row r="62" spans="1:13" ht="12.75">
      <c r="A62" t="s">
        <v>46</v>
      </c>
      <c r="C62" s="31" t="s">
        <v>1933</v>
      </c>
      <c r="E62" s="33" t="s">
        <v>1934</v>
      </c>
      <c r="J62" s="32">
        <f>0</f>
      </c>
      <c s="32">
        <f>0</f>
      </c>
      <c s="32">
        <f>0+L63+L67</f>
      </c>
      <c s="32">
        <f>0+M63+M67</f>
      </c>
    </row>
    <row r="63" spans="1:16" ht="12.75">
      <c r="A63" t="s">
        <v>49</v>
      </c>
      <c s="34" t="s">
        <v>392</v>
      </c>
      <c s="34" t="s">
        <v>1935</v>
      </c>
      <c s="35" t="s">
        <v>5</v>
      </c>
      <c s="6" t="s">
        <v>1936</v>
      </c>
      <c s="36" t="s">
        <v>498</v>
      </c>
      <c s="37">
        <v>9.8</v>
      </c>
      <c s="36">
        <v>0</v>
      </c>
      <c s="36">
        <f>ROUND(G63*H63,6)</f>
      </c>
      <c r="L63" s="38">
        <v>0</v>
      </c>
      <c s="32">
        <f>ROUND(ROUND(L63,2)*ROUND(G63,3),2)</f>
      </c>
      <c s="36" t="s">
        <v>54</v>
      </c>
      <c>
        <f>(M63*21)/100</f>
      </c>
      <c t="s">
        <v>27</v>
      </c>
    </row>
    <row r="64" spans="1:5" ht="12.75">
      <c r="A64" s="35" t="s">
        <v>55</v>
      </c>
      <c r="E64" s="39" t="s">
        <v>5</v>
      </c>
    </row>
    <row r="65" spans="1:5" ht="12.75">
      <c r="A65" s="35" t="s">
        <v>56</v>
      </c>
      <c r="E65" s="40" t="s">
        <v>1897</v>
      </c>
    </row>
    <row r="66" spans="1:5" ht="51">
      <c r="A66" t="s">
        <v>58</v>
      </c>
      <c r="E66" s="39" t="s">
        <v>1937</v>
      </c>
    </row>
    <row r="67" spans="1:16" ht="12.75">
      <c r="A67" t="s">
        <v>49</v>
      </c>
      <c s="34" t="s">
        <v>1158</v>
      </c>
      <c s="34" t="s">
        <v>1938</v>
      </c>
      <c s="35" t="s">
        <v>5</v>
      </c>
      <c s="6" t="s">
        <v>1939</v>
      </c>
      <c s="36" t="s">
        <v>498</v>
      </c>
      <c s="37">
        <v>9.8</v>
      </c>
      <c s="36">
        <v>0</v>
      </c>
      <c s="36">
        <f>ROUND(G67*H67,6)</f>
      </c>
      <c r="L67" s="38">
        <v>0</v>
      </c>
      <c s="32">
        <f>ROUND(ROUND(L67,2)*ROUND(G67,3),2)</f>
      </c>
      <c s="36" t="s">
        <v>54</v>
      </c>
      <c>
        <f>(M67*21)/100</f>
      </c>
      <c t="s">
        <v>27</v>
      </c>
    </row>
    <row r="68" spans="1:5" ht="12.75">
      <c r="A68" s="35" t="s">
        <v>55</v>
      </c>
      <c r="E68" s="39" t="s">
        <v>5</v>
      </c>
    </row>
    <row r="69" spans="1:5" ht="12.75">
      <c r="A69" s="35" t="s">
        <v>56</v>
      </c>
      <c r="E69" s="40" t="s">
        <v>1897</v>
      </c>
    </row>
    <row r="70" spans="1:5" ht="76.5">
      <c r="A70" t="s">
        <v>58</v>
      </c>
      <c r="E70" s="39" t="s">
        <v>1940</v>
      </c>
    </row>
    <row r="71" spans="1:13" ht="12.75">
      <c r="A71" t="s">
        <v>46</v>
      </c>
      <c r="C71" s="31" t="s">
        <v>1941</v>
      </c>
      <c r="E71" s="33" t="s">
        <v>1942</v>
      </c>
      <c r="J71" s="32">
        <f>0</f>
      </c>
      <c s="32">
        <f>0</f>
      </c>
      <c s="32">
        <f>0+L72+L76</f>
      </c>
      <c s="32">
        <f>0+M72+M76</f>
      </c>
    </row>
    <row r="72" spans="1:16" ht="12.75">
      <c r="A72" t="s">
        <v>49</v>
      </c>
      <c s="34" t="s">
        <v>302</v>
      </c>
      <c s="34" t="s">
        <v>1943</v>
      </c>
      <c s="35" t="s">
        <v>5</v>
      </c>
      <c s="6" t="s">
        <v>1944</v>
      </c>
      <c s="36" t="s">
        <v>80</v>
      </c>
      <c s="37">
        <v>4</v>
      </c>
      <c s="36">
        <v>0</v>
      </c>
      <c s="36">
        <f>ROUND(G72*H72,6)</f>
      </c>
      <c r="L72" s="38">
        <v>0</v>
      </c>
      <c s="32">
        <f>ROUND(ROUND(L72,2)*ROUND(G72,3),2)</f>
      </c>
      <c s="36" t="s">
        <v>54</v>
      </c>
      <c>
        <f>(M72*21)/100</f>
      </c>
      <c t="s">
        <v>27</v>
      </c>
    </row>
    <row r="73" spans="1:5" ht="12.75">
      <c r="A73" s="35" t="s">
        <v>55</v>
      </c>
      <c r="E73" s="39" t="s">
        <v>5</v>
      </c>
    </row>
    <row r="74" spans="1:5" ht="12.75">
      <c r="A74" s="35" t="s">
        <v>56</v>
      </c>
      <c r="E74" s="40" t="s">
        <v>1897</v>
      </c>
    </row>
    <row r="75" spans="1:5" ht="51">
      <c r="A75" t="s">
        <v>58</v>
      </c>
      <c r="E75" s="39" t="s">
        <v>1945</v>
      </c>
    </row>
    <row r="76" spans="1:16" ht="12.75">
      <c r="A76" t="s">
        <v>49</v>
      </c>
      <c s="34" t="s">
        <v>629</v>
      </c>
      <c s="34" t="s">
        <v>1946</v>
      </c>
      <c s="35" t="s">
        <v>5</v>
      </c>
      <c s="6" t="s">
        <v>1947</v>
      </c>
      <c s="36" t="s">
        <v>80</v>
      </c>
      <c s="37">
        <v>50</v>
      </c>
      <c s="36">
        <v>0</v>
      </c>
      <c s="36">
        <f>ROUND(G76*H76,6)</f>
      </c>
      <c r="L76" s="38">
        <v>0</v>
      </c>
      <c s="32">
        <f>ROUND(ROUND(L76,2)*ROUND(G76,3),2)</f>
      </c>
      <c s="36" t="s">
        <v>54</v>
      </c>
      <c>
        <f>(M76*21)/100</f>
      </c>
      <c t="s">
        <v>27</v>
      </c>
    </row>
    <row r="77" spans="1:5" ht="12.75">
      <c r="A77" s="35" t="s">
        <v>55</v>
      </c>
      <c r="E77" s="39" t="s">
        <v>5</v>
      </c>
    </row>
    <row r="78" spans="1:5" ht="12.75">
      <c r="A78" s="35" t="s">
        <v>56</v>
      </c>
      <c r="E78" s="40" t="s">
        <v>1897</v>
      </c>
    </row>
    <row r="79" spans="1:5" ht="76.5">
      <c r="A79" t="s">
        <v>58</v>
      </c>
      <c r="E79" s="39" t="s">
        <v>1948</v>
      </c>
    </row>
    <row r="80" spans="1:13" ht="12.75">
      <c r="A80" t="s">
        <v>46</v>
      </c>
      <c r="C80" s="31" t="s">
        <v>1755</v>
      </c>
      <c r="E80" s="33" t="s">
        <v>1790</v>
      </c>
      <c r="J80" s="32">
        <f>0</f>
      </c>
      <c s="32">
        <f>0</f>
      </c>
      <c s="32">
        <f>0+L81+L85+L89+L93+L97+L101+L105+L109+L113+L117</f>
      </c>
      <c s="32">
        <f>0+M81+M85+M89+M93+M97+M101+M105+M109+M113+M117</f>
      </c>
    </row>
    <row r="81" spans="1:16" ht="12.75">
      <c r="A81" t="s">
        <v>49</v>
      </c>
      <c s="34" t="s">
        <v>68</v>
      </c>
      <c s="34" t="s">
        <v>1949</v>
      </c>
      <c s="35" t="s">
        <v>5</v>
      </c>
      <c s="6" t="s">
        <v>1950</v>
      </c>
      <c s="36" t="s">
        <v>80</v>
      </c>
      <c s="37">
        <v>17</v>
      </c>
      <c s="36">
        <v>0</v>
      </c>
      <c s="36">
        <f>ROUND(G81*H81,6)</f>
      </c>
      <c r="L81" s="38">
        <v>0</v>
      </c>
      <c s="32">
        <f>ROUND(ROUND(L81,2)*ROUND(G81,3),2)</f>
      </c>
      <c s="36" t="s">
        <v>54</v>
      </c>
      <c>
        <f>(M81*21)/100</f>
      </c>
      <c t="s">
        <v>27</v>
      </c>
    </row>
    <row r="82" spans="1:5" ht="12.75">
      <c r="A82" s="35" t="s">
        <v>55</v>
      </c>
      <c r="E82" s="39" t="s">
        <v>5</v>
      </c>
    </row>
    <row r="83" spans="1:5" ht="12.75">
      <c r="A83" s="35" t="s">
        <v>56</v>
      </c>
      <c r="E83" s="40" t="s">
        <v>1951</v>
      </c>
    </row>
    <row r="84" spans="1:5" ht="38.25">
      <c r="A84" t="s">
        <v>58</v>
      </c>
      <c r="E84" s="39" t="s">
        <v>1884</v>
      </c>
    </row>
    <row r="85" spans="1:16" ht="12.75">
      <c r="A85" t="s">
        <v>49</v>
      </c>
      <c s="34" t="s">
        <v>27</v>
      </c>
      <c s="34" t="s">
        <v>1952</v>
      </c>
      <c s="35" t="s">
        <v>5</v>
      </c>
      <c s="6" t="s">
        <v>1953</v>
      </c>
      <c s="36" t="s">
        <v>80</v>
      </c>
      <c s="37">
        <v>5</v>
      </c>
      <c s="36">
        <v>0</v>
      </c>
      <c s="36">
        <f>ROUND(G85*H85,6)</f>
      </c>
      <c r="L85" s="38">
        <v>0</v>
      </c>
      <c s="32">
        <f>ROUND(ROUND(L85,2)*ROUND(G85,3),2)</f>
      </c>
      <c s="36" t="s">
        <v>54</v>
      </c>
      <c>
        <f>(M85*21)/100</f>
      </c>
      <c t="s">
        <v>27</v>
      </c>
    </row>
    <row r="86" spans="1:5" ht="12.75">
      <c r="A86" s="35" t="s">
        <v>55</v>
      </c>
      <c r="E86" s="39" t="s">
        <v>5</v>
      </c>
    </row>
    <row r="87" spans="1:5" ht="12.75">
      <c r="A87" s="35" t="s">
        <v>56</v>
      </c>
      <c r="E87" s="40" t="s">
        <v>1951</v>
      </c>
    </row>
    <row r="88" spans="1:5" ht="38.25">
      <c r="A88" t="s">
        <v>58</v>
      </c>
      <c r="E88" s="39" t="s">
        <v>1884</v>
      </c>
    </row>
    <row r="89" spans="1:16" ht="12.75">
      <c r="A89" t="s">
        <v>49</v>
      </c>
      <c s="34" t="s">
        <v>121</v>
      </c>
      <c s="34" t="s">
        <v>1954</v>
      </c>
      <c s="35" t="s">
        <v>5</v>
      </c>
      <c s="6" t="s">
        <v>1955</v>
      </c>
      <c s="36" t="s">
        <v>80</v>
      </c>
      <c s="37">
        <v>598</v>
      </c>
      <c s="36">
        <v>0</v>
      </c>
      <c s="36">
        <f>ROUND(G89*H89,6)</f>
      </c>
      <c r="L89" s="38">
        <v>0</v>
      </c>
      <c s="32">
        <f>ROUND(ROUND(L89,2)*ROUND(G89,3),2)</f>
      </c>
      <c s="36" t="s">
        <v>54</v>
      </c>
      <c>
        <f>(M89*21)/100</f>
      </c>
      <c t="s">
        <v>27</v>
      </c>
    </row>
    <row r="90" spans="1:5" ht="12.75">
      <c r="A90" s="35" t="s">
        <v>55</v>
      </c>
      <c r="E90" s="39" t="s">
        <v>5</v>
      </c>
    </row>
    <row r="91" spans="1:5" ht="12.75">
      <c r="A91" s="35" t="s">
        <v>56</v>
      </c>
      <c r="E91" s="40" t="s">
        <v>1951</v>
      </c>
    </row>
    <row r="92" spans="1:5" ht="38.25">
      <c r="A92" t="s">
        <v>58</v>
      </c>
      <c r="E92" s="39" t="s">
        <v>1884</v>
      </c>
    </row>
    <row r="93" spans="1:16" ht="12.75">
      <c r="A93" t="s">
        <v>49</v>
      </c>
      <c s="34" t="s">
        <v>77</v>
      </c>
      <c s="34" t="s">
        <v>1956</v>
      </c>
      <c s="35" t="s">
        <v>5</v>
      </c>
      <c s="6" t="s">
        <v>1957</v>
      </c>
      <c s="36" t="s">
        <v>80</v>
      </c>
      <c s="37">
        <v>50</v>
      </c>
      <c s="36">
        <v>0</v>
      </c>
      <c s="36">
        <f>ROUND(G93*H93,6)</f>
      </c>
      <c r="L93" s="38">
        <v>0</v>
      </c>
      <c s="32">
        <f>ROUND(ROUND(L93,2)*ROUND(G93,3),2)</f>
      </c>
      <c s="36" t="s">
        <v>54</v>
      </c>
      <c>
        <f>(M93*21)/100</f>
      </c>
      <c t="s">
        <v>27</v>
      </c>
    </row>
    <row r="94" spans="1:5" ht="12.75">
      <c r="A94" s="35" t="s">
        <v>55</v>
      </c>
      <c r="E94" s="39" t="s">
        <v>5</v>
      </c>
    </row>
    <row r="95" spans="1:5" ht="12.75">
      <c r="A95" s="35" t="s">
        <v>56</v>
      </c>
      <c r="E95" s="40" t="s">
        <v>1951</v>
      </c>
    </row>
    <row r="96" spans="1:5" ht="38.25">
      <c r="A96" t="s">
        <v>58</v>
      </c>
      <c r="E96" s="39" t="s">
        <v>1958</v>
      </c>
    </row>
    <row r="97" spans="1:16" ht="25.5">
      <c r="A97" t="s">
        <v>49</v>
      </c>
      <c s="34" t="s">
        <v>82</v>
      </c>
      <c s="34" t="s">
        <v>1959</v>
      </c>
      <c s="35" t="s">
        <v>5</v>
      </c>
      <c s="6" t="s">
        <v>1960</v>
      </c>
      <c s="36" t="s">
        <v>88</v>
      </c>
      <c s="37">
        <v>4</v>
      </c>
      <c s="36">
        <v>0</v>
      </c>
      <c s="36">
        <f>ROUND(G97*H97,6)</f>
      </c>
      <c r="L97" s="38">
        <v>0</v>
      </c>
      <c s="32">
        <f>ROUND(ROUND(L97,2)*ROUND(G97,3),2)</f>
      </c>
      <c s="36" t="s">
        <v>54</v>
      </c>
      <c>
        <f>(M97*21)/100</f>
      </c>
      <c t="s">
        <v>27</v>
      </c>
    </row>
    <row r="98" spans="1:5" ht="12.75">
      <c r="A98" s="35" t="s">
        <v>55</v>
      </c>
      <c r="E98" s="39" t="s">
        <v>5</v>
      </c>
    </row>
    <row r="99" spans="1:5" ht="12.75">
      <c r="A99" s="35" t="s">
        <v>56</v>
      </c>
      <c r="E99" s="40" t="s">
        <v>1961</v>
      </c>
    </row>
    <row r="100" spans="1:5" ht="63.75">
      <c r="A100" t="s">
        <v>58</v>
      </c>
      <c r="E100" s="39" t="s">
        <v>1962</v>
      </c>
    </row>
    <row r="101" spans="1:16" ht="25.5">
      <c r="A101" t="s">
        <v>49</v>
      </c>
      <c s="34" t="s">
        <v>129</v>
      </c>
      <c s="34" t="s">
        <v>1963</v>
      </c>
      <c s="35" t="s">
        <v>5</v>
      </c>
      <c s="6" t="s">
        <v>1964</v>
      </c>
      <c s="36" t="s">
        <v>88</v>
      </c>
      <c s="37">
        <v>22</v>
      </c>
      <c s="36">
        <v>0</v>
      </c>
      <c s="36">
        <f>ROUND(G101*H101,6)</f>
      </c>
      <c r="L101" s="38">
        <v>0</v>
      </c>
      <c s="32">
        <f>ROUND(ROUND(L101,2)*ROUND(G101,3),2)</f>
      </c>
      <c s="36" t="s">
        <v>54</v>
      </c>
      <c>
        <f>(M101*21)/100</f>
      </c>
      <c t="s">
        <v>27</v>
      </c>
    </row>
    <row r="102" spans="1:5" ht="12.75">
      <c r="A102" s="35" t="s">
        <v>55</v>
      </c>
      <c r="E102" s="39" t="s">
        <v>5</v>
      </c>
    </row>
    <row r="103" spans="1:5" ht="12.75">
      <c r="A103" s="35" t="s">
        <v>56</v>
      </c>
      <c r="E103" s="40" t="s">
        <v>1961</v>
      </c>
    </row>
    <row r="104" spans="1:5" ht="63.75">
      <c r="A104" t="s">
        <v>58</v>
      </c>
      <c r="E104" s="39" t="s">
        <v>1962</v>
      </c>
    </row>
    <row r="105" spans="1:16" ht="25.5">
      <c r="A105" t="s">
        <v>49</v>
      </c>
      <c s="34" t="s">
        <v>134</v>
      </c>
      <c s="34" t="s">
        <v>1965</v>
      </c>
      <c s="35" t="s">
        <v>5</v>
      </c>
      <c s="6" t="s">
        <v>1966</v>
      </c>
      <c s="36" t="s">
        <v>88</v>
      </c>
      <c s="37">
        <v>2</v>
      </c>
      <c s="36">
        <v>0</v>
      </c>
      <c s="36">
        <f>ROUND(G105*H105,6)</f>
      </c>
      <c r="L105" s="38">
        <v>0</v>
      </c>
      <c s="32">
        <f>ROUND(ROUND(L105,2)*ROUND(G105,3),2)</f>
      </c>
      <c s="36" t="s">
        <v>54</v>
      </c>
      <c>
        <f>(M105*21)/100</f>
      </c>
      <c t="s">
        <v>27</v>
      </c>
    </row>
    <row r="106" spans="1:5" ht="12.75">
      <c r="A106" s="35" t="s">
        <v>55</v>
      </c>
      <c r="E106" s="39" t="s">
        <v>5</v>
      </c>
    </row>
    <row r="107" spans="1:5" ht="12.75">
      <c r="A107" s="35" t="s">
        <v>56</v>
      </c>
      <c r="E107" s="40" t="s">
        <v>1961</v>
      </c>
    </row>
    <row r="108" spans="1:5" ht="63.75">
      <c r="A108" t="s">
        <v>58</v>
      </c>
      <c r="E108" s="39" t="s">
        <v>1962</v>
      </c>
    </row>
    <row r="109" spans="1:16" ht="12.75">
      <c r="A109" t="s">
        <v>49</v>
      </c>
      <c s="34" t="s">
        <v>100</v>
      </c>
      <c s="34" t="s">
        <v>1967</v>
      </c>
      <c s="35" t="s">
        <v>5</v>
      </c>
      <c s="6" t="s">
        <v>1968</v>
      </c>
      <c s="36" t="s">
        <v>88</v>
      </c>
      <c s="37">
        <v>1</v>
      </c>
      <c s="36">
        <v>0</v>
      </c>
      <c s="36">
        <f>ROUND(G109*H109,6)</f>
      </c>
      <c r="L109" s="38">
        <v>0</v>
      </c>
      <c s="32">
        <f>ROUND(ROUND(L109,2)*ROUND(G109,3),2)</f>
      </c>
      <c s="36" t="s">
        <v>54</v>
      </c>
      <c>
        <f>(M109*21)/100</f>
      </c>
      <c t="s">
        <v>27</v>
      </c>
    </row>
    <row r="110" spans="1:5" ht="12.75">
      <c r="A110" s="35" t="s">
        <v>55</v>
      </c>
      <c r="E110" s="39" t="s">
        <v>5</v>
      </c>
    </row>
    <row r="111" spans="1:5" ht="12.75">
      <c r="A111" s="35" t="s">
        <v>56</v>
      </c>
      <c r="E111" s="40" t="s">
        <v>1961</v>
      </c>
    </row>
    <row r="112" spans="1:5" ht="51">
      <c r="A112" t="s">
        <v>58</v>
      </c>
      <c r="E112" s="39" t="s">
        <v>1969</v>
      </c>
    </row>
    <row r="113" spans="1:16" ht="12.75">
      <c r="A113" t="s">
        <v>49</v>
      </c>
      <c s="34" t="s">
        <v>139</v>
      </c>
      <c s="34" t="s">
        <v>1970</v>
      </c>
      <c s="35" t="s">
        <v>5</v>
      </c>
      <c s="6" t="s">
        <v>1971</v>
      </c>
      <c s="36" t="s">
        <v>80</v>
      </c>
      <c s="37">
        <v>50</v>
      </c>
      <c s="36">
        <v>0</v>
      </c>
      <c s="36">
        <f>ROUND(G113*H113,6)</f>
      </c>
      <c r="L113" s="38">
        <v>0</v>
      </c>
      <c s="32">
        <f>ROUND(ROUND(L113,2)*ROUND(G113,3),2)</f>
      </c>
      <c s="36" t="s">
        <v>54</v>
      </c>
      <c>
        <f>(M113*21)/100</f>
      </c>
      <c t="s">
        <v>27</v>
      </c>
    </row>
    <row r="114" spans="1:5" ht="12.75">
      <c r="A114" s="35" t="s">
        <v>55</v>
      </c>
      <c r="E114" s="39" t="s">
        <v>5</v>
      </c>
    </row>
    <row r="115" spans="1:5" ht="12.75">
      <c r="A115" s="35" t="s">
        <v>56</v>
      </c>
      <c r="E115" s="40" t="s">
        <v>1897</v>
      </c>
    </row>
    <row r="116" spans="1:5" ht="63.75">
      <c r="A116" t="s">
        <v>58</v>
      </c>
      <c r="E116" s="39" t="s">
        <v>1972</v>
      </c>
    </row>
    <row r="117" spans="1:16" ht="12.75">
      <c r="A117" t="s">
        <v>49</v>
      </c>
      <c s="34" t="s">
        <v>357</v>
      </c>
      <c s="34" t="s">
        <v>1973</v>
      </c>
      <c s="35" t="s">
        <v>5</v>
      </c>
      <c s="6" t="s">
        <v>1974</v>
      </c>
      <c s="36" t="s">
        <v>80</v>
      </c>
      <c s="37">
        <v>10</v>
      </c>
      <c s="36">
        <v>0</v>
      </c>
      <c s="36">
        <f>ROUND(G117*H117,6)</f>
      </c>
      <c r="L117" s="38">
        <v>0</v>
      </c>
      <c s="32">
        <f>ROUND(ROUND(L117,2)*ROUND(G117,3),2)</f>
      </c>
      <c s="36" t="s">
        <v>54</v>
      </c>
      <c>
        <f>(M117*21)/100</f>
      </c>
      <c t="s">
        <v>27</v>
      </c>
    </row>
    <row r="118" spans="1:5" ht="12.75">
      <c r="A118" s="35" t="s">
        <v>55</v>
      </c>
      <c r="E118" s="39" t="s">
        <v>5</v>
      </c>
    </row>
    <row r="119" spans="1:5" ht="12.75">
      <c r="A119" s="35" t="s">
        <v>56</v>
      </c>
      <c r="E119" s="40" t="s">
        <v>1897</v>
      </c>
    </row>
    <row r="120" spans="1:5" ht="63.75">
      <c r="A120" t="s">
        <v>58</v>
      </c>
      <c r="E120" s="39" t="s">
        <v>1972</v>
      </c>
    </row>
    <row r="121" spans="1:13" ht="12.75">
      <c r="A121" t="s">
        <v>46</v>
      </c>
      <c r="C121" s="31" t="s">
        <v>1975</v>
      </c>
      <c r="E121" s="33" t="s">
        <v>1976</v>
      </c>
      <c r="J121" s="32">
        <f>0</f>
      </c>
      <c s="32">
        <f>0</f>
      </c>
      <c s="32">
        <f>0+L122+L126+L130+L134</f>
      </c>
      <c s="32">
        <f>0+M122+M126+M130+M134</f>
      </c>
    </row>
    <row r="122" spans="1:16" ht="25.5">
      <c r="A122" t="s">
        <v>49</v>
      </c>
      <c s="34" t="s">
        <v>361</v>
      </c>
      <c s="34" t="s">
        <v>1977</v>
      </c>
      <c s="35" t="s">
        <v>5</v>
      </c>
      <c s="6" t="s">
        <v>1978</v>
      </c>
      <c s="36" t="s">
        <v>88</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1979</v>
      </c>
    </row>
    <row r="125" spans="1:5" ht="38.25">
      <c r="A125" t="s">
        <v>58</v>
      </c>
      <c r="E125" s="39" t="s">
        <v>1980</v>
      </c>
    </row>
    <row r="126" spans="1:16" ht="12.75">
      <c r="A126" t="s">
        <v>49</v>
      </c>
      <c s="34" t="s">
        <v>50</v>
      </c>
      <c s="34" t="s">
        <v>1981</v>
      </c>
      <c s="35" t="s">
        <v>5</v>
      </c>
      <c s="6" t="s">
        <v>1982</v>
      </c>
      <c s="36" t="s">
        <v>88</v>
      </c>
      <c s="37">
        <v>11</v>
      </c>
      <c s="36">
        <v>0</v>
      </c>
      <c s="36">
        <f>ROUND(G126*H126,6)</f>
      </c>
      <c r="L126" s="38">
        <v>0</v>
      </c>
      <c s="32">
        <f>ROUND(ROUND(L126,2)*ROUND(G126,3),2)</f>
      </c>
      <c s="36" t="s">
        <v>54</v>
      </c>
      <c>
        <f>(M126*21)/100</f>
      </c>
      <c t="s">
        <v>27</v>
      </c>
    </row>
    <row r="127" spans="1:5" ht="12.75">
      <c r="A127" s="35" t="s">
        <v>55</v>
      </c>
      <c r="E127" s="39" t="s">
        <v>5</v>
      </c>
    </row>
    <row r="128" spans="1:5" ht="12.75">
      <c r="A128" s="35" t="s">
        <v>56</v>
      </c>
      <c r="E128" s="40" t="s">
        <v>1983</v>
      </c>
    </row>
    <row r="129" spans="1:5" ht="38.25">
      <c r="A129" t="s">
        <v>58</v>
      </c>
      <c r="E129" s="39" t="s">
        <v>1984</v>
      </c>
    </row>
    <row r="130" spans="1:16" ht="12.75">
      <c r="A130" t="s">
        <v>49</v>
      </c>
      <c s="34" t="s">
        <v>366</v>
      </c>
      <c s="34" t="s">
        <v>1985</v>
      </c>
      <c s="35" t="s">
        <v>5</v>
      </c>
      <c s="6" t="s">
        <v>1986</v>
      </c>
      <c s="36" t="s">
        <v>88</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1987</v>
      </c>
    </row>
    <row r="133" spans="1:5" ht="63.75">
      <c r="A133" t="s">
        <v>58</v>
      </c>
      <c r="E133" s="39" t="s">
        <v>1988</v>
      </c>
    </row>
    <row r="134" spans="1:16" ht="12.75">
      <c r="A134" t="s">
        <v>49</v>
      </c>
      <c s="34" t="s">
        <v>371</v>
      </c>
      <c s="34" t="s">
        <v>1989</v>
      </c>
      <c s="35" t="s">
        <v>5</v>
      </c>
      <c s="6" t="s">
        <v>1990</v>
      </c>
      <c s="36" t="s">
        <v>88</v>
      </c>
      <c s="37">
        <v>2</v>
      </c>
      <c s="36">
        <v>0</v>
      </c>
      <c s="36">
        <f>ROUND(G134*H134,6)</f>
      </c>
      <c r="L134" s="38">
        <v>0</v>
      </c>
      <c s="32">
        <f>ROUND(ROUND(L134,2)*ROUND(G134,3),2)</f>
      </c>
      <c s="36" t="s">
        <v>54</v>
      </c>
      <c>
        <f>(M134*21)/100</f>
      </c>
      <c t="s">
        <v>27</v>
      </c>
    </row>
    <row r="135" spans="1:5" ht="12.75">
      <c r="A135" s="35" t="s">
        <v>55</v>
      </c>
      <c r="E135" s="39" t="s">
        <v>5</v>
      </c>
    </row>
    <row r="136" spans="1:5" ht="12.75">
      <c r="A136" s="35" t="s">
        <v>56</v>
      </c>
      <c r="E136" s="40" t="s">
        <v>1987</v>
      </c>
    </row>
    <row r="137" spans="1:5" ht="38.25">
      <c r="A137" t="s">
        <v>58</v>
      </c>
      <c r="E137" s="39" t="s">
        <v>1991</v>
      </c>
    </row>
    <row r="138" spans="1:13" ht="12.75">
      <c r="A138" t="s">
        <v>46</v>
      </c>
      <c r="C138" s="31" t="s">
        <v>1992</v>
      </c>
      <c r="E138" s="33" t="s">
        <v>1993</v>
      </c>
      <c r="J138" s="32">
        <f>0</f>
      </c>
      <c s="32">
        <f>0</f>
      </c>
      <c s="32">
        <f>0+L139+L143+L147</f>
      </c>
      <c s="32">
        <f>0+M139+M143+M147</f>
      </c>
    </row>
    <row r="139" spans="1:16" ht="25.5">
      <c r="A139" t="s">
        <v>49</v>
      </c>
      <c s="34" t="s">
        <v>673</v>
      </c>
      <c s="34" t="s">
        <v>1994</v>
      </c>
      <c s="35" t="s">
        <v>5</v>
      </c>
      <c s="6" t="s">
        <v>1995</v>
      </c>
      <c s="36" t="s">
        <v>88</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1983</v>
      </c>
    </row>
    <row r="142" spans="1:5" ht="63.75">
      <c r="A142" t="s">
        <v>58</v>
      </c>
      <c r="E142" s="39" t="s">
        <v>1996</v>
      </c>
    </row>
    <row r="143" spans="1:16" ht="25.5">
      <c r="A143" t="s">
        <v>49</v>
      </c>
      <c s="34" t="s">
        <v>147</v>
      </c>
      <c s="34" t="s">
        <v>1997</v>
      </c>
      <c s="35" t="s">
        <v>5</v>
      </c>
      <c s="6" t="s">
        <v>1998</v>
      </c>
      <c s="36" t="s">
        <v>88</v>
      </c>
      <c s="37">
        <v>1</v>
      </c>
      <c s="36">
        <v>0</v>
      </c>
      <c s="36">
        <f>ROUND(G143*H143,6)</f>
      </c>
      <c r="L143" s="38">
        <v>0</v>
      </c>
      <c s="32">
        <f>ROUND(ROUND(L143,2)*ROUND(G143,3),2)</f>
      </c>
      <c s="36" t="s">
        <v>54</v>
      </c>
      <c>
        <f>(M143*21)/100</f>
      </c>
      <c t="s">
        <v>27</v>
      </c>
    </row>
    <row r="144" spans="1:5" ht="12.75">
      <c r="A144" s="35" t="s">
        <v>55</v>
      </c>
      <c r="E144" s="39" t="s">
        <v>5</v>
      </c>
    </row>
    <row r="145" spans="1:5" ht="12.75">
      <c r="A145" s="35" t="s">
        <v>56</v>
      </c>
      <c r="E145" s="40" t="s">
        <v>1983</v>
      </c>
    </row>
    <row r="146" spans="1:5" ht="63.75">
      <c r="A146" t="s">
        <v>58</v>
      </c>
      <c r="E146" s="39" t="s">
        <v>1996</v>
      </c>
    </row>
    <row r="147" spans="1:16" ht="25.5">
      <c r="A147" t="s">
        <v>49</v>
      </c>
      <c s="34" t="s">
        <v>152</v>
      </c>
      <c s="34" t="s">
        <v>1999</v>
      </c>
      <c s="35" t="s">
        <v>5</v>
      </c>
      <c s="6" t="s">
        <v>2000</v>
      </c>
      <c s="36" t="s">
        <v>88</v>
      </c>
      <c s="37">
        <v>1</v>
      </c>
      <c s="36">
        <v>0</v>
      </c>
      <c s="36">
        <f>ROUND(G147*H147,6)</f>
      </c>
      <c r="L147" s="38">
        <v>0</v>
      </c>
      <c s="32">
        <f>ROUND(ROUND(L147,2)*ROUND(G147,3),2)</f>
      </c>
      <c s="36" t="s">
        <v>54</v>
      </c>
      <c>
        <f>(M147*21)/100</f>
      </c>
      <c t="s">
        <v>27</v>
      </c>
    </row>
    <row r="148" spans="1:5" ht="12.75">
      <c r="A148" s="35" t="s">
        <v>55</v>
      </c>
      <c r="E148" s="39" t="s">
        <v>5</v>
      </c>
    </row>
    <row r="149" spans="1:5" ht="12.75">
      <c r="A149" s="35" t="s">
        <v>56</v>
      </c>
      <c r="E149" s="40" t="s">
        <v>1983</v>
      </c>
    </row>
    <row r="150" spans="1:5" ht="38.25">
      <c r="A150" t="s">
        <v>58</v>
      </c>
      <c r="E150" s="39" t="s">
        <v>2001</v>
      </c>
    </row>
    <row r="151" spans="1:13" ht="12.75">
      <c r="A151" t="s">
        <v>46</v>
      </c>
      <c r="C151" s="31" t="s">
        <v>2002</v>
      </c>
      <c r="E151" s="33" t="s">
        <v>2003</v>
      </c>
      <c r="J151" s="32">
        <f>0</f>
      </c>
      <c s="32">
        <f>0</f>
      </c>
      <c s="32">
        <f>0+L152+L156</f>
      </c>
      <c s="32">
        <f>0+M152+M156</f>
      </c>
    </row>
    <row r="152" spans="1:16" ht="12.75">
      <c r="A152" t="s">
        <v>49</v>
      </c>
      <c s="34" t="s">
        <v>399</v>
      </c>
      <c s="34" t="s">
        <v>2004</v>
      </c>
      <c s="35" t="s">
        <v>5</v>
      </c>
      <c s="6" t="s">
        <v>2005</v>
      </c>
      <c s="36" t="s">
        <v>1598</v>
      </c>
      <c s="37">
        <v>64</v>
      </c>
      <c s="36">
        <v>0</v>
      </c>
      <c s="36">
        <f>ROUND(G152*H152,6)</f>
      </c>
      <c r="L152" s="38">
        <v>0</v>
      </c>
      <c s="32">
        <f>ROUND(ROUND(L152,2)*ROUND(G152,3),2)</f>
      </c>
      <c s="36" t="s">
        <v>54</v>
      </c>
      <c>
        <f>(M152*21)/100</f>
      </c>
      <c t="s">
        <v>27</v>
      </c>
    </row>
    <row r="153" spans="1:5" ht="12.75">
      <c r="A153" s="35" t="s">
        <v>55</v>
      </c>
      <c r="E153" s="39" t="s">
        <v>5</v>
      </c>
    </row>
    <row r="154" spans="1:5" ht="12.75">
      <c r="A154" s="35" t="s">
        <v>56</v>
      </c>
      <c r="E154" s="40" t="s">
        <v>1983</v>
      </c>
    </row>
    <row r="155" spans="1:5" ht="51">
      <c r="A155" t="s">
        <v>58</v>
      </c>
      <c r="E155" s="39" t="s">
        <v>2006</v>
      </c>
    </row>
    <row r="156" spans="1:16" ht="12.75">
      <c r="A156" t="s">
        <v>49</v>
      </c>
      <c s="34" t="s">
        <v>1166</v>
      </c>
      <c s="34" t="s">
        <v>2007</v>
      </c>
      <c s="35" t="s">
        <v>5</v>
      </c>
      <c s="6" t="s">
        <v>2008</v>
      </c>
      <c s="36" t="s">
        <v>1598</v>
      </c>
      <c s="37">
        <v>24</v>
      </c>
      <c s="36">
        <v>0</v>
      </c>
      <c s="36">
        <f>ROUND(G156*H156,6)</f>
      </c>
      <c r="L156" s="38">
        <v>0</v>
      </c>
      <c s="32">
        <f>ROUND(ROUND(L156,2)*ROUND(G156,3),2)</f>
      </c>
      <c s="36" t="s">
        <v>54</v>
      </c>
      <c>
        <f>(M156*21)/100</f>
      </c>
      <c t="s">
        <v>27</v>
      </c>
    </row>
    <row r="157" spans="1:5" ht="12.75">
      <c r="A157" s="35" t="s">
        <v>55</v>
      </c>
      <c r="E157" s="39" t="s">
        <v>5</v>
      </c>
    </row>
    <row r="158" spans="1:5" ht="12.75">
      <c r="A158" s="35" t="s">
        <v>56</v>
      </c>
      <c r="E158" s="40" t="s">
        <v>1983</v>
      </c>
    </row>
    <row r="159" spans="1:5" ht="38.25">
      <c r="A159" t="s">
        <v>58</v>
      </c>
      <c r="E159" s="39" t="s">
        <v>2009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2010</v>
      </c>
      <c s="41">
        <f>Rekapitulace!C65</f>
      </c>
      <c s="20" t="s">
        <v>0</v>
      </c>
      <c t="s">
        <v>23</v>
      </c>
      <c t="s">
        <v>27</v>
      </c>
    </row>
    <row r="4" spans="1:16" ht="32" customHeight="1">
      <c r="A4" s="24" t="s">
        <v>20</v>
      </c>
      <c s="25" t="s">
        <v>28</v>
      </c>
      <c s="27" t="s">
        <v>2010</v>
      </c>
      <c r="E4" s="26" t="s">
        <v>2011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2014</v>
      </c>
      <c r="E8" s="30" t="s">
        <v>2013</v>
      </c>
      <c r="J8" s="29">
        <f>0+J9</f>
      </c>
      <c s="29">
        <f>0+K9</f>
      </c>
      <c s="29">
        <f>0+L9</f>
      </c>
      <c s="29">
        <f>0+M9</f>
      </c>
    </row>
    <row r="9" spans="1:13" ht="12.75">
      <c r="A9" t="s">
        <v>46</v>
      </c>
      <c r="C9" s="31" t="s">
        <v>290</v>
      </c>
      <c r="E9" s="33" t="s">
        <v>2015</v>
      </c>
      <c r="J9" s="32">
        <f>0</f>
      </c>
      <c s="32">
        <f>0</f>
      </c>
      <c s="32">
        <f>0+L10+L14+L18+L22+L26+L30+L34</f>
      </c>
      <c s="32">
        <f>0+M10+M14+M18+M22+M26+M30+M34</f>
      </c>
    </row>
    <row r="10" spans="1:16" ht="12.75">
      <c r="A10" t="s">
        <v>49</v>
      </c>
      <c s="34" t="s">
        <v>68</v>
      </c>
      <c s="34" t="s">
        <v>2016</v>
      </c>
      <c s="35" t="s">
        <v>5</v>
      </c>
      <c s="6" t="s">
        <v>2017</v>
      </c>
      <c s="36" t="s">
        <v>88</v>
      </c>
      <c s="37">
        <v>1</v>
      </c>
      <c s="36">
        <v>0</v>
      </c>
      <c s="36">
        <f>ROUND(G10*H10,6)</f>
      </c>
      <c r="L10" s="38">
        <v>0</v>
      </c>
      <c s="32">
        <f>ROUND(ROUND(L10,2)*ROUND(G10,3),2)</f>
      </c>
      <c s="36" t="s">
        <v>438</v>
      </c>
      <c>
        <f>(M10*21)/100</f>
      </c>
      <c t="s">
        <v>27</v>
      </c>
    </row>
    <row r="11" spans="1:5" ht="12.75">
      <c r="A11" s="35" t="s">
        <v>55</v>
      </c>
      <c r="E11" s="39" t="s">
        <v>5</v>
      </c>
    </row>
    <row r="12" spans="1:5" ht="12.75">
      <c r="A12" s="35" t="s">
        <v>56</v>
      </c>
      <c r="E12" s="40" t="s">
        <v>5</v>
      </c>
    </row>
    <row r="13" spans="1:5" ht="38.25">
      <c r="A13" t="s">
        <v>58</v>
      </c>
      <c r="E13" s="39" t="s">
        <v>2018</v>
      </c>
    </row>
    <row r="14" spans="1:16" ht="12.75">
      <c r="A14" t="s">
        <v>49</v>
      </c>
      <c s="34" t="s">
        <v>27</v>
      </c>
      <c s="34" t="s">
        <v>2019</v>
      </c>
      <c s="35" t="s">
        <v>5</v>
      </c>
      <c s="6" t="s">
        <v>2020</v>
      </c>
      <c s="36" t="s">
        <v>88</v>
      </c>
      <c s="37">
        <v>4</v>
      </c>
      <c s="36">
        <v>0</v>
      </c>
      <c s="36">
        <f>ROUND(G14*H14,6)</f>
      </c>
      <c r="L14" s="38">
        <v>0</v>
      </c>
      <c s="32">
        <f>ROUND(ROUND(L14,2)*ROUND(G14,3),2)</f>
      </c>
      <c s="36" t="s">
        <v>438</v>
      </c>
      <c>
        <f>(M14*21)/100</f>
      </c>
      <c t="s">
        <v>27</v>
      </c>
    </row>
    <row r="15" spans="1:5" ht="12.75">
      <c r="A15" s="35" t="s">
        <v>55</v>
      </c>
      <c r="E15" s="39" t="s">
        <v>5</v>
      </c>
    </row>
    <row r="16" spans="1:5" ht="12.75">
      <c r="A16" s="35" t="s">
        <v>56</v>
      </c>
      <c r="E16" s="40" t="s">
        <v>5</v>
      </c>
    </row>
    <row r="17" spans="1:5" ht="51">
      <c r="A17" t="s">
        <v>58</v>
      </c>
      <c r="E17" s="39" t="s">
        <v>2021</v>
      </c>
    </row>
    <row r="18" spans="1:16" ht="12.75">
      <c r="A18" t="s">
        <v>49</v>
      </c>
      <c s="34" t="s">
        <v>26</v>
      </c>
      <c s="34" t="s">
        <v>2022</v>
      </c>
      <c s="35" t="s">
        <v>5</v>
      </c>
      <c s="6" t="s">
        <v>2023</v>
      </c>
      <c s="36" t="s">
        <v>88</v>
      </c>
      <c s="37">
        <v>4</v>
      </c>
      <c s="36">
        <v>0</v>
      </c>
      <c s="36">
        <f>ROUND(G18*H18,6)</f>
      </c>
      <c r="L18" s="38">
        <v>0</v>
      </c>
      <c s="32">
        <f>ROUND(ROUND(L18,2)*ROUND(G18,3),2)</f>
      </c>
      <c s="36" t="s">
        <v>438</v>
      </c>
      <c>
        <f>(M18*21)/100</f>
      </c>
      <c t="s">
        <v>27</v>
      </c>
    </row>
    <row r="19" spans="1:5" ht="12.75">
      <c r="A19" s="35" t="s">
        <v>55</v>
      </c>
      <c r="E19" s="39" t="s">
        <v>5</v>
      </c>
    </row>
    <row r="20" spans="1:5" ht="12.75">
      <c r="A20" s="35" t="s">
        <v>56</v>
      </c>
      <c r="E20" s="40" t="s">
        <v>5</v>
      </c>
    </row>
    <row r="21" spans="1:5" ht="38.25">
      <c r="A21" t="s">
        <v>58</v>
      </c>
      <c r="E21" s="39" t="s">
        <v>2024</v>
      </c>
    </row>
    <row r="22" spans="1:16" ht="12.75">
      <c r="A22" t="s">
        <v>49</v>
      </c>
      <c s="34" t="s">
        <v>77</v>
      </c>
      <c s="34" t="s">
        <v>2025</v>
      </c>
      <c s="35" t="s">
        <v>5</v>
      </c>
      <c s="6" t="s">
        <v>2026</v>
      </c>
      <c s="36" t="s">
        <v>88</v>
      </c>
      <c s="37">
        <v>1</v>
      </c>
      <c s="36">
        <v>0</v>
      </c>
      <c s="36">
        <f>ROUND(G22*H22,6)</f>
      </c>
      <c r="L22" s="38">
        <v>0</v>
      </c>
      <c s="32">
        <f>ROUND(ROUND(L22,2)*ROUND(G22,3),2)</f>
      </c>
      <c s="36" t="s">
        <v>438</v>
      </c>
      <c>
        <f>(M22*21)/100</f>
      </c>
      <c t="s">
        <v>27</v>
      </c>
    </row>
    <row r="23" spans="1:5" ht="12.75">
      <c r="A23" s="35" t="s">
        <v>55</v>
      </c>
      <c r="E23" s="39" t="s">
        <v>5</v>
      </c>
    </row>
    <row r="24" spans="1:5" ht="12.75">
      <c r="A24" s="35" t="s">
        <v>56</v>
      </c>
      <c r="E24" s="40" t="s">
        <v>5</v>
      </c>
    </row>
    <row r="25" spans="1:5" ht="306">
      <c r="A25" t="s">
        <v>58</v>
      </c>
      <c r="E25" s="39" t="s">
        <v>2027</v>
      </c>
    </row>
    <row r="26" spans="1:16" ht="12.75">
      <c r="A26" t="s">
        <v>49</v>
      </c>
      <c s="34" t="s">
        <v>361</v>
      </c>
      <c s="34" t="s">
        <v>2028</v>
      </c>
      <c s="35" t="s">
        <v>5</v>
      </c>
      <c s="6" t="s">
        <v>2029</v>
      </c>
      <c s="36" t="s">
        <v>88</v>
      </c>
      <c s="37">
        <v>2</v>
      </c>
      <c s="36">
        <v>0</v>
      </c>
      <c s="36">
        <f>ROUND(G26*H26,6)</f>
      </c>
      <c r="L26" s="38">
        <v>0</v>
      </c>
      <c s="32">
        <f>ROUND(ROUND(L26,2)*ROUND(G26,3),2)</f>
      </c>
      <c s="36" t="s">
        <v>438</v>
      </c>
      <c>
        <f>(M26*21)/100</f>
      </c>
      <c t="s">
        <v>27</v>
      </c>
    </row>
    <row r="27" spans="1:5" ht="12.75">
      <c r="A27" s="35" t="s">
        <v>55</v>
      </c>
      <c r="E27" s="39" t="s">
        <v>5</v>
      </c>
    </row>
    <row r="28" spans="1:5" ht="12.75">
      <c r="A28" s="35" t="s">
        <v>56</v>
      </c>
      <c r="E28" s="40" t="s">
        <v>2030</v>
      </c>
    </row>
    <row r="29" spans="1:5" ht="38.25">
      <c r="A29" t="s">
        <v>58</v>
      </c>
      <c r="E29" s="39" t="s">
        <v>2031</v>
      </c>
    </row>
    <row r="30" spans="1:16" ht="12.75">
      <c r="A30" t="s">
        <v>49</v>
      </c>
      <c s="34" t="s">
        <v>371</v>
      </c>
      <c s="34" t="s">
        <v>2032</v>
      </c>
      <c s="35" t="s">
        <v>5</v>
      </c>
      <c s="6" t="s">
        <v>2033</v>
      </c>
      <c s="36" t="s">
        <v>2034</v>
      </c>
      <c s="37">
        <v>1</v>
      </c>
      <c s="36">
        <v>0</v>
      </c>
      <c s="36">
        <f>ROUND(G30*H30,6)</f>
      </c>
      <c r="L30" s="38">
        <v>0</v>
      </c>
      <c s="32">
        <f>ROUND(ROUND(L30,2)*ROUND(G30,3),2)</f>
      </c>
      <c s="36" t="s">
        <v>438</v>
      </c>
      <c>
        <f>(M30*21)/100</f>
      </c>
      <c t="s">
        <v>27</v>
      </c>
    </row>
    <row r="31" spans="1:5" ht="12.75">
      <c r="A31" s="35" t="s">
        <v>55</v>
      </c>
      <c r="E31" s="39" t="s">
        <v>5</v>
      </c>
    </row>
    <row r="32" spans="1:5" ht="12.75">
      <c r="A32" s="35" t="s">
        <v>56</v>
      </c>
      <c r="E32" s="40" t="s">
        <v>5</v>
      </c>
    </row>
    <row r="33" spans="1:5" ht="216.75">
      <c r="A33" t="s">
        <v>58</v>
      </c>
      <c r="E33" s="39" t="s">
        <v>2035</v>
      </c>
    </row>
    <row r="34" spans="1:16" ht="12.75">
      <c r="A34" t="s">
        <v>49</v>
      </c>
      <c s="34" t="s">
        <v>375</v>
      </c>
      <c s="34" t="s">
        <v>2036</v>
      </c>
      <c s="35" t="s">
        <v>5</v>
      </c>
      <c s="6" t="s">
        <v>2037</v>
      </c>
      <c s="36" t="s">
        <v>2038</v>
      </c>
      <c s="37">
        <v>1</v>
      </c>
      <c s="36">
        <v>0</v>
      </c>
      <c s="36">
        <f>ROUND(G34*H34,6)</f>
      </c>
      <c r="L34" s="38">
        <v>0</v>
      </c>
      <c s="32">
        <f>ROUND(ROUND(L34,2)*ROUND(G34,3),2)</f>
      </c>
      <c s="36" t="s">
        <v>289</v>
      </c>
      <c>
        <f>(M34*0)/100</f>
      </c>
      <c t="s">
        <v>290</v>
      </c>
    </row>
    <row r="35" spans="1:5" ht="12.75">
      <c r="A35" s="35" t="s">
        <v>55</v>
      </c>
      <c r="E35" s="39" t="s">
        <v>2039</v>
      </c>
    </row>
    <row r="36" spans="1:5" ht="12.75">
      <c r="A36" s="35" t="s">
        <v>56</v>
      </c>
      <c r="E36" s="40" t="s">
        <v>5</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v>
      </c>
      <c s="41">
        <f>Rekapitulace!C14</f>
      </c>
      <c s="20" t="s">
        <v>0</v>
      </c>
      <c t="s">
        <v>23</v>
      </c>
      <c t="s">
        <v>27</v>
      </c>
    </row>
    <row r="4" spans="1:16" ht="32" customHeight="1">
      <c r="A4" s="24" t="s">
        <v>20</v>
      </c>
      <c s="25" t="s">
        <v>28</v>
      </c>
      <c s="27" t="s">
        <v>111</v>
      </c>
      <c r="E4" s="26" t="s">
        <v>112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115</v>
      </c>
      <c r="E8" s="30" t="s">
        <v>114</v>
      </c>
      <c r="J8" s="29">
        <f>0+J9+J34</f>
      </c>
      <c s="29">
        <f>0+K9+K34</f>
      </c>
      <c s="29">
        <f>0+L9+L34</f>
      </c>
      <c s="29">
        <f>0+M9+M34</f>
      </c>
    </row>
    <row r="9" spans="1:13" ht="12.75">
      <c r="A9" t="s">
        <v>46</v>
      </c>
      <c r="C9" s="31" t="s">
        <v>116</v>
      </c>
      <c r="E9" s="33" t="s">
        <v>117</v>
      </c>
      <c r="J9" s="32">
        <f>0</f>
      </c>
      <c s="32">
        <f>0</f>
      </c>
      <c s="32">
        <f>0+L10+L14+L18+L22+L26+L30</f>
      </c>
      <c s="32">
        <f>0+M10+M14+M18+M22+M26+M30</f>
      </c>
    </row>
    <row r="10" spans="1:16" ht="12.75">
      <c r="A10" t="s">
        <v>49</v>
      </c>
      <c s="34" t="s">
        <v>27</v>
      </c>
      <c s="34" t="s">
        <v>118</v>
      </c>
      <c s="35" t="s">
        <v>5</v>
      </c>
      <c s="6" t="s">
        <v>119</v>
      </c>
      <c s="36" t="s">
        <v>80</v>
      </c>
      <c s="37">
        <v>5</v>
      </c>
      <c s="36">
        <v>0</v>
      </c>
      <c s="36">
        <f>ROUND(G10*H10,6)</f>
      </c>
      <c r="L10" s="38">
        <v>0</v>
      </c>
      <c s="32">
        <f>ROUND(ROUND(L10,2)*ROUND(G10,3),2)</f>
      </c>
      <c s="36" t="s">
        <v>54</v>
      </c>
      <c>
        <f>(M10*21)/100</f>
      </c>
      <c t="s">
        <v>27</v>
      </c>
    </row>
    <row r="11" spans="1:5" ht="12.75">
      <c r="A11" s="35" t="s">
        <v>55</v>
      </c>
      <c r="E11" s="39" t="s">
        <v>5</v>
      </c>
    </row>
    <row r="12" spans="1:5" ht="12.75">
      <c r="A12" s="35" t="s">
        <v>56</v>
      </c>
      <c r="E12" s="40" t="s">
        <v>120</v>
      </c>
    </row>
    <row r="13" spans="1:5" ht="76.5">
      <c r="A13" t="s">
        <v>58</v>
      </c>
      <c r="E13" s="39" t="s">
        <v>81</v>
      </c>
    </row>
    <row r="14" spans="1:16" ht="12.75">
      <c r="A14" t="s">
        <v>49</v>
      </c>
      <c s="34" t="s">
        <v>121</v>
      </c>
      <c s="34" t="s">
        <v>83</v>
      </c>
      <c s="35" t="s">
        <v>5</v>
      </c>
      <c s="6" t="s">
        <v>122</v>
      </c>
      <c s="36" t="s">
        <v>80</v>
      </c>
      <c s="37">
        <v>5</v>
      </c>
      <c s="36">
        <v>0</v>
      </c>
      <c s="36">
        <f>ROUND(G14*H14,6)</f>
      </c>
      <c r="L14" s="38">
        <v>0</v>
      </c>
      <c s="32">
        <f>ROUND(ROUND(L14,2)*ROUND(G14,3),2)</f>
      </c>
      <c s="36" t="s">
        <v>54</v>
      </c>
      <c>
        <f>(M14*21)/100</f>
      </c>
      <c t="s">
        <v>27</v>
      </c>
    </row>
    <row r="15" spans="1:5" ht="12.75">
      <c r="A15" s="35" t="s">
        <v>55</v>
      </c>
      <c r="E15" s="39" t="s">
        <v>5</v>
      </c>
    </row>
    <row r="16" spans="1:5" ht="12.75">
      <c r="A16" s="35" t="s">
        <v>56</v>
      </c>
      <c r="E16" s="40" t="s">
        <v>123</v>
      </c>
    </row>
    <row r="17" spans="1:5" ht="76.5">
      <c r="A17" t="s">
        <v>58</v>
      </c>
      <c r="E17" s="39" t="s">
        <v>81</v>
      </c>
    </row>
    <row r="18" spans="1:16" ht="12.75">
      <c r="A18" t="s">
        <v>49</v>
      </c>
      <c s="34" t="s">
        <v>82</v>
      </c>
      <c s="34" t="s">
        <v>124</v>
      </c>
      <c s="35" t="s">
        <v>5</v>
      </c>
      <c s="6" t="s">
        <v>125</v>
      </c>
      <c s="36" t="s">
        <v>71</v>
      </c>
      <c s="37">
        <v>3</v>
      </c>
      <c s="36">
        <v>0</v>
      </c>
      <c s="36">
        <f>ROUND(G18*H18,6)</f>
      </c>
      <c r="L18" s="38">
        <v>0</v>
      </c>
      <c s="32">
        <f>ROUND(ROUND(L18,2)*ROUND(G18,3),2)</f>
      </c>
      <c s="36" t="s">
        <v>126</v>
      </c>
      <c>
        <f>(M18*21)/100</f>
      </c>
      <c t="s">
        <v>27</v>
      </c>
    </row>
    <row r="19" spans="1:5" ht="12.75">
      <c r="A19" s="35" t="s">
        <v>55</v>
      </c>
      <c r="E19" s="39" t="s">
        <v>5</v>
      </c>
    </row>
    <row r="20" spans="1:5" ht="12.75">
      <c r="A20" s="35" t="s">
        <v>56</v>
      </c>
      <c r="E20" s="40" t="s">
        <v>127</v>
      </c>
    </row>
    <row r="21" spans="1:5" ht="318.75">
      <c r="A21" t="s">
        <v>58</v>
      </c>
      <c r="E21" s="39" t="s">
        <v>128</v>
      </c>
    </row>
    <row r="22" spans="1:16" ht="25.5">
      <c r="A22" t="s">
        <v>49</v>
      </c>
      <c s="34" t="s">
        <v>129</v>
      </c>
      <c s="34" t="s">
        <v>130</v>
      </c>
      <c s="35" t="s">
        <v>5</v>
      </c>
      <c s="6" t="s">
        <v>131</v>
      </c>
      <c s="36" t="s">
        <v>80</v>
      </c>
      <c s="37">
        <v>5</v>
      </c>
      <c s="36">
        <v>0</v>
      </c>
      <c s="36">
        <f>ROUND(G22*H22,6)</f>
      </c>
      <c r="L22" s="38">
        <v>0</v>
      </c>
      <c s="32">
        <f>ROUND(ROUND(L22,2)*ROUND(G22,3),2)</f>
      </c>
      <c s="36" t="s">
        <v>54</v>
      </c>
      <c>
        <f>(M22*21)/100</f>
      </c>
      <c t="s">
        <v>27</v>
      </c>
    </row>
    <row r="23" spans="1:5" ht="12.75">
      <c r="A23" s="35" t="s">
        <v>55</v>
      </c>
      <c r="E23" s="39" t="s">
        <v>5</v>
      </c>
    </row>
    <row r="24" spans="1:5" ht="12.75">
      <c r="A24" s="35" t="s">
        <v>56</v>
      </c>
      <c r="E24" s="40" t="s">
        <v>132</v>
      </c>
    </row>
    <row r="25" spans="1:5" ht="76.5">
      <c r="A25" t="s">
        <v>58</v>
      </c>
      <c r="E25" s="39" t="s">
        <v>133</v>
      </c>
    </row>
    <row r="26" spans="1:16" ht="12.75">
      <c r="A26" t="s">
        <v>49</v>
      </c>
      <c s="34" t="s">
        <v>134</v>
      </c>
      <c s="34" t="s">
        <v>135</v>
      </c>
      <c s="35" t="s">
        <v>5</v>
      </c>
      <c s="6" t="s">
        <v>136</v>
      </c>
      <c s="36" t="s">
        <v>71</v>
      </c>
      <c s="37">
        <v>1</v>
      </c>
      <c s="36">
        <v>0</v>
      </c>
      <c s="36">
        <f>ROUND(G26*H26,6)</f>
      </c>
      <c r="L26" s="38">
        <v>0</v>
      </c>
      <c s="32">
        <f>ROUND(ROUND(L26,2)*ROUND(G26,3),2)</f>
      </c>
      <c s="36" t="s">
        <v>54</v>
      </c>
      <c>
        <f>(M26*21)/100</f>
      </c>
      <c t="s">
        <v>27</v>
      </c>
    </row>
    <row r="27" spans="1:5" ht="12.75">
      <c r="A27" s="35" t="s">
        <v>55</v>
      </c>
      <c r="E27" s="39" t="s">
        <v>5</v>
      </c>
    </row>
    <row r="28" spans="1:5" ht="12.75">
      <c r="A28" s="35" t="s">
        <v>56</v>
      </c>
      <c r="E28" s="40" t="s">
        <v>137</v>
      </c>
    </row>
    <row r="29" spans="1:5" ht="204">
      <c r="A29" t="s">
        <v>58</v>
      </c>
      <c r="E29" s="39" t="s">
        <v>138</v>
      </c>
    </row>
    <row r="30" spans="1:16" ht="12.75">
      <c r="A30" t="s">
        <v>49</v>
      </c>
      <c s="34" t="s">
        <v>139</v>
      </c>
      <c s="34" t="s">
        <v>140</v>
      </c>
      <c s="35" t="s">
        <v>5</v>
      </c>
      <c s="6" t="s">
        <v>141</v>
      </c>
      <c s="36" t="s">
        <v>142</v>
      </c>
      <c s="37">
        <v>0.005</v>
      </c>
      <c s="36">
        <v>0</v>
      </c>
      <c s="36">
        <f>ROUND(G30*H30,6)</f>
      </c>
      <c r="L30" s="38">
        <v>0</v>
      </c>
      <c s="32">
        <f>ROUND(ROUND(L30,2)*ROUND(G30,3),2)</f>
      </c>
      <c s="36" t="s">
        <v>54</v>
      </c>
      <c>
        <f>(M30*21)/100</f>
      </c>
      <c t="s">
        <v>27</v>
      </c>
    </row>
    <row r="31" spans="1:5" ht="12.75">
      <c r="A31" s="35" t="s">
        <v>55</v>
      </c>
      <c r="E31" s="39" t="s">
        <v>5</v>
      </c>
    </row>
    <row r="32" spans="1:5" ht="12.75">
      <c r="A32" s="35" t="s">
        <v>56</v>
      </c>
      <c r="E32" s="40" t="s">
        <v>143</v>
      </c>
    </row>
    <row r="33" spans="1:5" ht="89.25">
      <c r="A33" t="s">
        <v>58</v>
      </c>
      <c r="E33" s="39" t="s">
        <v>144</v>
      </c>
    </row>
    <row r="34" spans="1:13" ht="12.75">
      <c r="A34" t="s">
        <v>46</v>
      </c>
      <c r="C34" s="31" t="s">
        <v>145</v>
      </c>
      <c r="E34" s="33" t="s">
        <v>146</v>
      </c>
      <c r="J34" s="32">
        <f>0</f>
      </c>
      <c s="32">
        <f>0</f>
      </c>
      <c s="32">
        <f>0+L35+L39+L43+L47+L51+L55+L59+L63+L67+L71+L75+L79+L83+L87+L91</f>
      </c>
      <c s="32">
        <f>0+M35+M39+M43+M47+M51+M55+M59+M63+M67+M71+M75+M79+M83+M87+M91</f>
      </c>
    </row>
    <row r="35" spans="1:16" ht="12.75">
      <c r="A35" t="s">
        <v>49</v>
      </c>
      <c s="34" t="s">
        <v>147</v>
      </c>
      <c s="34" t="s">
        <v>148</v>
      </c>
      <c s="35" t="s">
        <v>5</v>
      </c>
      <c s="6" t="s">
        <v>149</v>
      </c>
      <c s="36" t="s">
        <v>80</v>
      </c>
      <c s="37">
        <v>15</v>
      </c>
      <c s="36">
        <v>0</v>
      </c>
      <c s="36">
        <f>ROUND(G35*H35,6)</f>
      </c>
      <c r="L35" s="38">
        <v>0</v>
      </c>
      <c s="32">
        <f>ROUND(ROUND(L35,2)*ROUND(G35,3),2)</f>
      </c>
      <c s="36" t="s">
        <v>54</v>
      </c>
      <c>
        <f>(M35*21)/100</f>
      </c>
      <c t="s">
        <v>27</v>
      </c>
    </row>
    <row r="36" spans="1:5" ht="12.75">
      <c r="A36" s="35" t="s">
        <v>55</v>
      </c>
      <c r="E36" s="39" t="s">
        <v>5</v>
      </c>
    </row>
    <row r="37" spans="1:5" ht="12.75">
      <c r="A37" s="35" t="s">
        <v>56</v>
      </c>
      <c r="E37" s="40" t="s">
        <v>150</v>
      </c>
    </row>
    <row r="38" spans="1:5" ht="102">
      <c r="A38" t="s">
        <v>58</v>
      </c>
      <c r="E38" s="39" t="s">
        <v>151</v>
      </c>
    </row>
    <row r="39" spans="1:16" ht="12.75">
      <c r="A39" t="s">
        <v>49</v>
      </c>
      <c s="34" t="s">
        <v>152</v>
      </c>
      <c s="34" t="s">
        <v>153</v>
      </c>
      <c s="35" t="s">
        <v>5</v>
      </c>
      <c s="6" t="s">
        <v>154</v>
      </c>
      <c s="36" t="s">
        <v>80</v>
      </c>
      <c s="37">
        <v>15</v>
      </c>
      <c s="36">
        <v>0</v>
      </c>
      <c s="36">
        <f>ROUND(G39*H39,6)</f>
      </c>
      <c r="L39" s="38">
        <v>0</v>
      </c>
      <c s="32">
        <f>ROUND(ROUND(L39,2)*ROUND(G39,3),2)</f>
      </c>
      <c s="36" t="s">
        <v>54</v>
      </c>
      <c>
        <f>(M39*21)/100</f>
      </c>
      <c t="s">
        <v>27</v>
      </c>
    </row>
    <row r="40" spans="1:5" ht="12.75">
      <c r="A40" s="35" t="s">
        <v>55</v>
      </c>
      <c r="E40" s="39" t="s">
        <v>5</v>
      </c>
    </row>
    <row r="41" spans="1:5" ht="12.75">
      <c r="A41" s="35" t="s">
        <v>56</v>
      </c>
      <c r="E41" s="40" t="s">
        <v>155</v>
      </c>
    </row>
    <row r="42" spans="1:5" ht="102">
      <c r="A42" t="s">
        <v>58</v>
      </c>
      <c r="E42" s="39" t="s">
        <v>156</v>
      </c>
    </row>
    <row r="43" spans="1:16" ht="12.75">
      <c r="A43" t="s">
        <v>49</v>
      </c>
      <c s="34" t="s">
        <v>157</v>
      </c>
      <c s="34" t="s">
        <v>158</v>
      </c>
      <c s="35" t="s">
        <v>5</v>
      </c>
      <c s="6" t="s">
        <v>159</v>
      </c>
      <c s="36" t="s">
        <v>80</v>
      </c>
      <c s="37">
        <v>15</v>
      </c>
      <c s="36">
        <v>0</v>
      </c>
      <c s="36">
        <f>ROUND(G43*H43,6)</f>
      </c>
      <c r="L43" s="38">
        <v>0</v>
      </c>
      <c s="32">
        <f>ROUND(ROUND(L43,2)*ROUND(G43,3),2)</f>
      </c>
      <c s="36" t="s">
        <v>54</v>
      </c>
      <c>
        <f>(M43*21)/100</f>
      </c>
      <c t="s">
        <v>27</v>
      </c>
    </row>
    <row r="44" spans="1:5" ht="12.75">
      <c r="A44" s="35" t="s">
        <v>55</v>
      </c>
      <c r="E44" s="39" t="s">
        <v>5</v>
      </c>
    </row>
    <row r="45" spans="1:5" ht="12.75">
      <c r="A45" s="35" t="s">
        <v>56</v>
      </c>
      <c r="E45" s="40" t="s">
        <v>160</v>
      </c>
    </row>
    <row r="46" spans="1:5" ht="127.5">
      <c r="A46" t="s">
        <v>58</v>
      </c>
      <c r="E46" s="39" t="s">
        <v>161</v>
      </c>
    </row>
    <row r="47" spans="1:16" ht="12.75">
      <c r="A47" t="s">
        <v>49</v>
      </c>
      <c s="34" t="s">
        <v>162</v>
      </c>
      <c s="34" t="s">
        <v>163</v>
      </c>
      <c s="35" t="s">
        <v>5</v>
      </c>
      <c s="6" t="s">
        <v>164</v>
      </c>
      <c s="36" t="s">
        <v>165</v>
      </c>
      <c s="37">
        <v>0.4</v>
      </c>
      <c s="36">
        <v>0</v>
      </c>
      <c s="36">
        <f>ROUND(G47*H47,6)</f>
      </c>
      <c r="L47" s="38">
        <v>0</v>
      </c>
      <c s="32">
        <f>ROUND(ROUND(L47,2)*ROUND(G47,3),2)</f>
      </c>
      <c s="36" t="s">
        <v>54</v>
      </c>
      <c>
        <f>(M47*21)/100</f>
      </c>
      <c t="s">
        <v>27</v>
      </c>
    </row>
    <row r="48" spans="1:5" ht="12.75">
      <c r="A48" s="35" t="s">
        <v>55</v>
      </c>
      <c r="E48" s="39" t="s">
        <v>5</v>
      </c>
    </row>
    <row r="49" spans="1:5" ht="12.75">
      <c r="A49" s="35" t="s">
        <v>56</v>
      </c>
      <c r="E49" s="40" t="s">
        <v>166</v>
      </c>
    </row>
    <row r="50" spans="1:5" ht="102">
      <c r="A50" t="s">
        <v>58</v>
      </c>
      <c r="E50" s="39" t="s">
        <v>167</v>
      </c>
    </row>
    <row r="51" spans="1:16" ht="12.75">
      <c r="A51" t="s">
        <v>49</v>
      </c>
      <c s="34" t="s">
        <v>105</v>
      </c>
      <c s="34" t="s">
        <v>168</v>
      </c>
      <c s="35" t="s">
        <v>5</v>
      </c>
      <c s="6" t="s">
        <v>169</v>
      </c>
      <c s="36" t="s">
        <v>80</v>
      </c>
      <c s="37">
        <v>50</v>
      </c>
      <c s="36">
        <v>0</v>
      </c>
      <c s="36">
        <f>ROUND(G51*H51,6)</f>
      </c>
      <c r="L51" s="38">
        <v>0</v>
      </c>
      <c s="32">
        <f>ROUND(ROUND(L51,2)*ROUND(G51,3),2)</f>
      </c>
      <c s="36" t="s">
        <v>54</v>
      </c>
      <c>
        <f>(M51*21)/100</f>
      </c>
      <c t="s">
        <v>27</v>
      </c>
    </row>
    <row r="52" spans="1:5" ht="12.75">
      <c r="A52" s="35" t="s">
        <v>55</v>
      </c>
      <c r="E52" s="39" t="s">
        <v>5</v>
      </c>
    </row>
    <row r="53" spans="1:5" ht="12.75">
      <c r="A53" s="35" t="s">
        <v>56</v>
      </c>
      <c r="E53" s="40" t="s">
        <v>170</v>
      </c>
    </row>
    <row r="54" spans="1:5" ht="89.25">
      <c r="A54" t="s">
        <v>58</v>
      </c>
      <c r="E54" s="39" t="s">
        <v>171</v>
      </c>
    </row>
    <row r="55" spans="1:16" ht="12.75">
      <c r="A55" t="s">
        <v>49</v>
      </c>
      <c s="34" t="s">
        <v>172</v>
      </c>
      <c s="34" t="s">
        <v>173</v>
      </c>
      <c s="35" t="s">
        <v>5</v>
      </c>
      <c s="6" t="s">
        <v>174</v>
      </c>
      <c s="36" t="s">
        <v>88</v>
      </c>
      <c s="37">
        <v>3</v>
      </c>
      <c s="36">
        <v>0</v>
      </c>
      <c s="36">
        <f>ROUND(G55*H55,6)</f>
      </c>
      <c r="L55" s="38">
        <v>0</v>
      </c>
      <c s="32">
        <f>ROUND(ROUND(L55,2)*ROUND(G55,3),2)</f>
      </c>
      <c s="36" t="s">
        <v>126</v>
      </c>
      <c>
        <f>(M55*21)/100</f>
      </c>
      <c t="s">
        <v>27</v>
      </c>
    </row>
    <row r="56" spans="1:5" ht="12.75">
      <c r="A56" s="35" t="s">
        <v>55</v>
      </c>
      <c r="E56" s="39" t="s">
        <v>5</v>
      </c>
    </row>
    <row r="57" spans="1:5" ht="12.75">
      <c r="A57" s="35" t="s">
        <v>56</v>
      </c>
      <c r="E57" s="40" t="s">
        <v>5</v>
      </c>
    </row>
    <row r="58" spans="1:5" ht="114.75">
      <c r="A58" t="s">
        <v>58</v>
      </c>
      <c r="E58" s="39" t="s">
        <v>175</v>
      </c>
    </row>
    <row r="59" spans="1:16" ht="12.75">
      <c r="A59" t="s">
        <v>49</v>
      </c>
      <c s="34" t="s">
        <v>176</v>
      </c>
      <c s="34" t="s">
        <v>177</v>
      </c>
      <c s="35" t="s">
        <v>5</v>
      </c>
      <c s="6" t="s">
        <v>178</v>
      </c>
      <c s="36" t="s">
        <v>88</v>
      </c>
      <c s="37">
        <v>3</v>
      </c>
      <c s="36">
        <v>0</v>
      </c>
      <c s="36">
        <f>ROUND(G59*H59,6)</f>
      </c>
      <c r="L59" s="38">
        <v>0</v>
      </c>
      <c s="32">
        <f>ROUND(ROUND(L59,2)*ROUND(G59,3),2)</f>
      </c>
      <c s="36" t="s">
        <v>126</v>
      </c>
      <c>
        <f>(M59*21)/100</f>
      </c>
      <c t="s">
        <v>27</v>
      </c>
    </row>
    <row r="60" spans="1:5" ht="12.75">
      <c r="A60" s="35" t="s">
        <v>55</v>
      </c>
      <c r="E60" s="39" t="s">
        <v>5</v>
      </c>
    </row>
    <row r="61" spans="1:5" ht="12.75">
      <c r="A61" s="35" t="s">
        <v>56</v>
      </c>
      <c r="E61" s="40" t="s">
        <v>5</v>
      </c>
    </row>
    <row r="62" spans="1:5" ht="127.5">
      <c r="A62" t="s">
        <v>58</v>
      </c>
      <c r="E62" s="39" t="s">
        <v>179</v>
      </c>
    </row>
    <row r="63" spans="1:16" ht="12.75">
      <c r="A63" t="s">
        <v>49</v>
      </c>
      <c s="34" t="s">
        <v>180</v>
      </c>
      <c s="34" t="s">
        <v>181</v>
      </c>
      <c s="35" t="s">
        <v>5</v>
      </c>
      <c s="6" t="s">
        <v>182</v>
      </c>
      <c s="36" t="s">
        <v>71</v>
      </c>
      <c s="37">
        <v>3</v>
      </c>
      <c s="36">
        <v>0</v>
      </c>
      <c s="36">
        <f>ROUND(G63*H63,6)</f>
      </c>
      <c r="L63" s="38">
        <v>0</v>
      </c>
      <c s="32">
        <f>ROUND(ROUND(L63,2)*ROUND(G63,3),2)</f>
      </c>
      <c s="36" t="s">
        <v>126</v>
      </c>
      <c>
        <f>(M63*21)/100</f>
      </c>
      <c t="s">
        <v>27</v>
      </c>
    </row>
    <row r="64" spans="1:5" ht="12.75">
      <c r="A64" s="35" t="s">
        <v>55</v>
      </c>
      <c r="E64" s="39" t="s">
        <v>5</v>
      </c>
    </row>
    <row r="65" spans="1:5" ht="12.75">
      <c r="A65" s="35" t="s">
        <v>56</v>
      </c>
      <c r="E65" s="40" t="s">
        <v>5</v>
      </c>
    </row>
    <row r="66" spans="1:5" ht="369.75">
      <c r="A66" t="s">
        <v>58</v>
      </c>
      <c r="E66" s="39" t="s">
        <v>183</v>
      </c>
    </row>
    <row r="67" spans="1:16" ht="12.75">
      <c r="A67" t="s">
        <v>49</v>
      </c>
      <c s="34" t="s">
        <v>184</v>
      </c>
      <c s="34" t="s">
        <v>185</v>
      </c>
      <c s="35" t="s">
        <v>5</v>
      </c>
      <c s="6" t="s">
        <v>186</v>
      </c>
      <c s="36" t="s">
        <v>88</v>
      </c>
      <c s="37">
        <v>6</v>
      </c>
      <c s="36">
        <v>0</v>
      </c>
      <c s="36">
        <f>ROUND(G67*H67,6)</f>
      </c>
      <c r="L67" s="38">
        <v>0</v>
      </c>
      <c s="32">
        <f>ROUND(ROUND(L67,2)*ROUND(G67,3),2)</f>
      </c>
      <c s="36" t="s">
        <v>126</v>
      </c>
      <c>
        <f>(M67*21)/100</f>
      </c>
      <c t="s">
        <v>27</v>
      </c>
    </row>
    <row r="68" spans="1:5" ht="12.75">
      <c r="A68" s="35" t="s">
        <v>55</v>
      </c>
      <c r="E68" s="39" t="s">
        <v>5</v>
      </c>
    </row>
    <row r="69" spans="1:5" ht="12.75">
      <c r="A69" s="35" t="s">
        <v>56</v>
      </c>
      <c r="E69" s="40" t="s">
        <v>187</v>
      </c>
    </row>
    <row r="70" spans="1:5" ht="102">
      <c r="A70" t="s">
        <v>58</v>
      </c>
      <c r="E70" s="39" t="s">
        <v>188</v>
      </c>
    </row>
    <row r="71" spans="1:16" ht="12.75">
      <c r="A71" t="s">
        <v>49</v>
      </c>
      <c s="34" t="s">
        <v>189</v>
      </c>
      <c s="34" t="s">
        <v>190</v>
      </c>
      <c s="35" t="s">
        <v>5</v>
      </c>
      <c s="6" t="s">
        <v>191</v>
      </c>
      <c s="36" t="s">
        <v>88</v>
      </c>
      <c s="37">
        <v>6</v>
      </c>
      <c s="36">
        <v>0</v>
      </c>
      <c s="36">
        <f>ROUND(G71*H71,6)</f>
      </c>
      <c r="L71" s="38">
        <v>0</v>
      </c>
      <c s="32">
        <f>ROUND(ROUND(L71,2)*ROUND(G71,3),2)</f>
      </c>
      <c s="36" t="s">
        <v>126</v>
      </c>
      <c>
        <f>(M71*21)/100</f>
      </c>
      <c t="s">
        <v>27</v>
      </c>
    </row>
    <row r="72" spans="1:5" ht="12.75">
      <c r="A72" s="35" t="s">
        <v>55</v>
      </c>
      <c r="E72" s="39" t="s">
        <v>5</v>
      </c>
    </row>
    <row r="73" spans="1:5" ht="12.75">
      <c r="A73" s="35" t="s">
        <v>56</v>
      </c>
      <c r="E73" s="40" t="s">
        <v>192</v>
      </c>
    </row>
    <row r="74" spans="1:5" ht="127.5">
      <c r="A74" t="s">
        <v>58</v>
      </c>
      <c r="E74" s="39" t="s">
        <v>179</v>
      </c>
    </row>
    <row r="75" spans="1:16" ht="12.75">
      <c r="A75" t="s">
        <v>49</v>
      </c>
      <c s="34" t="s">
        <v>193</v>
      </c>
      <c s="34" t="s">
        <v>194</v>
      </c>
      <c s="35" t="s">
        <v>5</v>
      </c>
      <c s="6" t="s">
        <v>195</v>
      </c>
      <c s="36" t="s">
        <v>88</v>
      </c>
      <c s="37">
        <v>3</v>
      </c>
      <c s="36">
        <v>0</v>
      </c>
      <c s="36">
        <f>ROUND(G75*H75,6)</f>
      </c>
      <c r="L75" s="38">
        <v>0</v>
      </c>
      <c s="32">
        <f>ROUND(ROUND(L75,2)*ROUND(G75,3),2)</f>
      </c>
      <c s="36" t="s">
        <v>126</v>
      </c>
      <c>
        <f>(M75*21)/100</f>
      </c>
      <c t="s">
        <v>27</v>
      </c>
    </row>
    <row r="76" spans="1:5" ht="12.75">
      <c r="A76" s="35" t="s">
        <v>55</v>
      </c>
      <c r="E76" s="39" t="s">
        <v>5</v>
      </c>
    </row>
    <row r="77" spans="1:5" ht="12.75">
      <c r="A77" s="35" t="s">
        <v>56</v>
      </c>
      <c r="E77" s="40" t="s">
        <v>196</v>
      </c>
    </row>
    <row r="78" spans="1:5" ht="114.75">
      <c r="A78" t="s">
        <v>58</v>
      </c>
      <c r="E78" s="39" t="s">
        <v>175</v>
      </c>
    </row>
    <row r="79" spans="1:16" ht="12.75">
      <c r="A79" t="s">
        <v>49</v>
      </c>
      <c s="34" t="s">
        <v>197</v>
      </c>
      <c s="34" t="s">
        <v>198</v>
      </c>
      <c s="35" t="s">
        <v>5</v>
      </c>
      <c s="6" t="s">
        <v>199</v>
      </c>
      <c s="36" t="s">
        <v>88</v>
      </c>
      <c s="37">
        <v>3</v>
      </c>
      <c s="36">
        <v>0</v>
      </c>
      <c s="36">
        <f>ROUND(G79*H79,6)</f>
      </c>
      <c r="L79" s="38">
        <v>0</v>
      </c>
      <c s="32">
        <f>ROUND(ROUND(L79,2)*ROUND(G79,3),2)</f>
      </c>
      <c s="36" t="s">
        <v>126</v>
      </c>
      <c>
        <f>(M79*21)/100</f>
      </c>
      <c t="s">
        <v>27</v>
      </c>
    </row>
    <row r="80" spans="1:5" ht="12.75">
      <c r="A80" s="35" t="s">
        <v>55</v>
      </c>
      <c r="E80" s="39" t="s">
        <v>5</v>
      </c>
    </row>
    <row r="81" spans="1:5" ht="12.75">
      <c r="A81" s="35" t="s">
        <v>56</v>
      </c>
      <c r="E81" s="40" t="s">
        <v>200</v>
      </c>
    </row>
    <row r="82" spans="1:5" ht="127.5">
      <c r="A82" t="s">
        <v>58</v>
      </c>
      <c r="E82" s="39" t="s">
        <v>179</v>
      </c>
    </row>
    <row r="83" spans="1:16" ht="12.75">
      <c r="A83" t="s">
        <v>49</v>
      </c>
      <c s="34" t="s">
        <v>201</v>
      </c>
      <c s="34" t="s">
        <v>202</v>
      </c>
      <c s="35" t="s">
        <v>5</v>
      </c>
      <c s="6" t="s">
        <v>203</v>
      </c>
      <c s="36" t="s">
        <v>88</v>
      </c>
      <c s="37">
        <v>3</v>
      </c>
      <c s="36">
        <v>0</v>
      </c>
      <c s="36">
        <f>ROUND(G83*H83,6)</f>
      </c>
      <c r="L83" s="38">
        <v>0</v>
      </c>
      <c s="32">
        <f>ROUND(ROUND(L83,2)*ROUND(G83,3),2)</f>
      </c>
      <c s="36" t="s">
        <v>126</v>
      </c>
      <c>
        <f>(M83*21)/100</f>
      </c>
      <c t="s">
        <v>27</v>
      </c>
    </row>
    <row r="84" spans="1:5" ht="12.75">
      <c r="A84" s="35" t="s">
        <v>55</v>
      </c>
      <c r="E84" s="39" t="s">
        <v>5</v>
      </c>
    </row>
    <row r="85" spans="1:5" ht="12.75">
      <c r="A85" s="35" t="s">
        <v>56</v>
      </c>
      <c r="E85" s="40" t="s">
        <v>204</v>
      </c>
    </row>
    <row r="86" spans="1:5" ht="76.5">
      <c r="A86" t="s">
        <v>58</v>
      </c>
      <c r="E86" s="39" t="s">
        <v>205</v>
      </c>
    </row>
    <row r="87" spans="1:16" ht="12.75">
      <c r="A87" t="s">
        <v>49</v>
      </c>
      <c s="34" t="s">
        <v>206</v>
      </c>
      <c s="34" t="s">
        <v>207</v>
      </c>
      <c s="35" t="s">
        <v>5</v>
      </c>
      <c s="6" t="s">
        <v>208</v>
      </c>
      <c s="36" t="s">
        <v>80</v>
      </c>
      <c s="37">
        <v>60</v>
      </c>
      <c s="36">
        <v>0</v>
      </c>
      <c s="36">
        <f>ROUND(G87*H87,6)</f>
      </c>
      <c r="L87" s="38">
        <v>0</v>
      </c>
      <c s="32">
        <f>ROUND(ROUND(L87,2)*ROUND(G87,3),2)</f>
      </c>
      <c s="36" t="s">
        <v>126</v>
      </c>
      <c>
        <f>(M87*21)/100</f>
      </c>
      <c t="s">
        <v>27</v>
      </c>
    </row>
    <row r="88" spans="1:5" ht="12.75">
      <c r="A88" s="35" t="s">
        <v>55</v>
      </c>
      <c r="E88" s="39" t="s">
        <v>5</v>
      </c>
    </row>
    <row r="89" spans="1:5" ht="12.75">
      <c r="A89" s="35" t="s">
        <v>56</v>
      </c>
      <c r="E89" s="40" t="s">
        <v>209</v>
      </c>
    </row>
    <row r="90" spans="1:5" ht="102">
      <c r="A90" t="s">
        <v>58</v>
      </c>
      <c r="E90" s="39" t="s">
        <v>151</v>
      </c>
    </row>
    <row r="91" spans="1:16" ht="12.75">
      <c r="A91" t="s">
        <v>49</v>
      </c>
      <c s="34" t="s">
        <v>210</v>
      </c>
      <c s="34" t="s">
        <v>211</v>
      </c>
      <c s="35" t="s">
        <v>5</v>
      </c>
      <c s="6" t="s">
        <v>212</v>
      </c>
      <c s="36" t="s">
        <v>80</v>
      </c>
      <c s="37">
        <v>60</v>
      </c>
      <c s="36">
        <v>0</v>
      </c>
      <c s="36">
        <f>ROUND(G91*H91,6)</f>
      </c>
      <c r="L91" s="38">
        <v>0</v>
      </c>
      <c s="32">
        <f>ROUND(ROUND(L91,2)*ROUND(G91,3),2)</f>
      </c>
      <c s="36" t="s">
        <v>126</v>
      </c>
      <c>
        <f>(M91*21)/100</f>
      </c>
      <c t="s">
        <v>27</v>
      </c>
    </row>
    <row r="92" spans="1:5" ht="12.75">
      <c r="A92" s="35" t="s">
        <v>55</v>
      </c>
      <c r="E92" s="39" t="s">
        <v>5</v>
      </c>
    </row>
    <row r="93" spans="1:5" ht="12.75">
      <c r="A93" s="35" t="s">
        <v>56</v>
      </c>
      <c r="E93" s="40" t="s">
        <v>213</v>
      </c>
    </row>
    <row r="94" spans="1:5" ht="102">
      <c r="A94" t="s">
        <v>58</v>
      </c>
      <c r="E94"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v>
      </c>
      <c s="41">
        <f>Rekapitulace!C14</f>
      </c>
      <c s="20" t="s">
        <v>0</v>
      </c>
      <c t="s">
        <v>23</v>
      </c>
      <c t="s">
        <v>27</v>
      </c>
    </row>
    <row r="4" spans="1:16" ht="32" customHeight="1">
      <c r="A4" s="24" t="s">
        <v>20</v>
      </c>
      <c s="25" t="s">
        <v>28</v>
      </c>
      <c s="27" t="s">
        <v>111</v>
      </c>
      <c r="E4" s="26" t="s">
        <v>112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COUNTIFS(L8:L87,"=0",A8:A87,"P")+COUNTIFS(L8:L87,"",A8:A87,"P")+SUM(Q8:Q87)</f>
      </c>
    </row>
    <row r="8" spans="1:13" ht="12.75">
      <c r="A8" t="s">
        <v>44</v>
      </c>
      <c r="C8" s="28" t="s">
        <v>216</v>
      </c>
      <c r="E8" s="30" t="s">
        <v>215</v>
      </c>
      <c r="J8" s="29">
        <f>0+J9+J34</f>
      </c>
      <c s="29">
        <f>0+K9+K34</f>
      </c>
      <c s="29">
        <f>0+L9+L34</f>
      </c>
      <c s="29">
        <f>0+M9+M34</f>
      </c>
    </row>
    <row r="9" spans="1:13" ht="12.75">
      <c r="A9" t="s">
        <v>46</v>
      </c>
      <c r="C9" s="31" t="s">
        <v>116</v>
      </c>
      <c r="E9" s="33" t="s">
        <v>117</v>
      </c>
      <c r="J9" s="32">
        <f>0</f>
      </c>
      <c s="32">
        <f>0</f>
      </c>
      <c s="32">
        <f>0+L10+L14+L18+L22+L26+L30</f>
      </c>
      <c s="32">
        <f>0+M10+M14+M18+M22+M26+M30</f>
      </c>
    </row>
    <row r="10" spans="1:16" ht="12.75">
      <c r="A10" t="s">
        <v>49</v>
      </c>
      <c s="34" t="s">
        <v>27</v>
      </c>
      <c s="34" t="s">
        <v>118</v>
      </c>
      <c s="35" t="s">
        <v>5</v>
      </c>
      <c s="6" t="s">
        <v>119</v>
      </c>
      <c s="36" t="s">
        <v>80</v>
      </c>
      <c s="37">
        <v>35</v>
      </c>
      <c s="36">
        <v>0</v>
      </c>
      <c s="36">
        <f>ROUND(G10*H10,6)</f>
      </c>
      <c r="L10" s="38">
        <v>0</v>
      </c>
      <c s="32">
        <f>ROUND(ROUND(L10,2)*ROUND(G10,3),2)</f>
      </c>
      <c s="36" t="s">
        <v>54</v>
      </c>
      <c>
        <f>(M10*21)/100</f>
      </c>
      <c t="s">
        <v>27</v>
      </c>
    </row>
    <row r="11" spans="1:5" ht="12.75">
      <c r="A11" s="35" t="s">
        <v>55</v>
      </c>
      <c r="E11" s="39" t="s">
        <v>5</v>
      </c>
    </row>
    <row r="12" spans="1:5" ht="12.75">
      <c r="A12" s="35" t="s">
        <v>56</v>
      </c>
      <c r="E12" s="40" t="s">
        <v>217</v>
      </c>
    </row>
    <row r="13" spans="1:5" ht="76.5">
      <c r="A13" t="s">
        <v>58</v>
      </c>
      <c r="E13" s="39" t="s">
        <v>81</v>
      </c>
    </row>
    <row r="14" spans="1:16" ht="12.75">
      <c r="A14" t="s">
        <v>49</v>
      </c>
      <c s="34" t="s">
        <v>121</v>
      </c>
      <c s="34" t="s">
        <v>83</v>
      </c>
      <c s="35" t="s">
        <v>5</v>
      </c>
      <c s="6" t="s">
        <v>122</v>
      </c>
      <c s="36" t="s">
        <v>80</v>
      </c>
      <c s="37">
        <v>35</v>
      </c>
      <c s="36">
        <v>0</v>
      </c>
      <c s="36">
        <f>ROUND(G14*H14,6)</f>
      </c>
      <c r="L14" s="38">
        <v>0</v>
      </c>
      <c s="32">
        <f>ROUND(ROUND(L14,2)*ROUND(G14,3),2)</f>
      </c>
      <c s="36" t="s">
        <v>54</v>
      </c>
      <c>
        <f>(M14*21)/100</f>
      </c>
      <c t="s">
        <v>27</v>
      </c>
    </row>
    <row r="15" spans="1:5" ht="12.75">
      <c r="A15" s="35" t="s">
        <v>55</v>
      </c>
      <c r="E15" s="39" t="s">
        <v>5</v>
      </c>
    </row>
    <row r="16" spans="1:5" ht="12.75">
      <c r="A16" s="35" t="s">
        <v>56</v>
      </c>
      <c r="E16" s="40" t="s">
        <v>218</v>
      </c>
    </row>
    <row r="17" spans="1:5" ht="76.5">
      <c r="A17" t="s">
        <v>58</v>
      </c>
      <c r="E17" s="39" t="s">
        <v>81</v>
      </c>
    </row>
    <row r="18" spans="1:16" ht="12.75">
      <c r="A18" t="s">
        <v>49</v>
      </c>
      <c s="34" t="s">
        <v>82</v>
      </c>
      <c s="34" t="s">
        <v>124</v>
      </c>
      <c s="35" t="s">
        <v>5</v>
      </c>
      <c s="6" t="s">
        <v>125</v>
      </c>
      <c s="36" t="s">
        <v>71</v>
      </c>
      <c s="37">
        <v>4</v>
      </c>
      <c s="36">
        <v>0</v>
      </c>
      <c s="36">
        <f>ROUND(G18*H18,6)</f>
      </c>
      <c r="L18" s="38">
        <v>0</v>
      </c>
      <c s="32">
        <f>ROUND(ROUND(L18,2)*ROUND(G18,3),2)</f>
      </c>
      <c s="36" t="s">
        <v>126</v>
      </c>
      <c>
        <f>(M18*21)/100</f>
      </c>
      <c t="s">
        <v>27</v>
      </c>
    </row>
    <row r="19" spans="1:5" ht="12.75">
      <c r="A19" s="35" t="s">
        <v>55</v>
      </c>
      <c r="E19" s="39" t="s">
        <v>5</v>
      </c>
    </row>
    <row r="20" spans="1:5" ht="12.75">
      <c r="A20" s="35" t="s">
        <v>56</v>
      </c>
      <c r="E20" s="40" t="s">
        <v>127</v>
      </c>
    </row>
    <row r="21" spans="1:5" ht="318.75">
      <c r="A21" t="s">
        <v>58</v>
      </c>
      <c r="E21" s="39" t="s">
        <v>128</v>
      </c>
    </row>
    <row r="22" spans="1:16" ht="25.5">
      <c r="A22" t="s">
        <v>49</v>
      </c>
      <c s="34" t="s">
        <v>129</v>
      </c>
      <c s="34" t="s">
        <v>130</v>
      </c>
      <c s="35" t="s">
        <v>5</v>
      </c>
      <c s="6" t="s">
        <v>131</v>
      </c>
      <c s="36" t="s">
        <v>80</v>
      </c>
      <c s="37">
        <v>35</v>
      </c>
      <c s="36">
        <v>0</v>
      </c>
      <c s="36">
        <f>ROUND(G22*H22,6)</f>
      </c>
      <c r="L22" s="38">
        <v>0</v>
      </c>
      <c s="32">
        <f>ROUND(ROUND(L22,2)*ROUND(G22,3),2)</f>
      </c>
      <c s="36" t="s">
        <v>54</v>
      </c>
      <c>
        <f>(M22*21)/100</f>
      </c>
      <c t="s">
        <v>27</v>
      </c>
    </row>
    <row r="23" spans="1:5" ht="12.75">
      <c r="A23" s="35" t="s">
        <v>55</v>
      </c>
      <c r="E23" s="39" t="s">
        <v>5</v>
      </c>
    </row>
    <row r="24" spans="1:5" ht="12.75">
      <c r="A24" s="35" t="s">
        <v>56</v>
      </c>
      <c r="E24" s="40" t="s">
        <v>219</v>
      </c>
    </row>
    <row r="25" spans="1:5" ht="76.5">
      <c r="A25" t="s">
        <v>58</v>
      </c>
      <c r="E25" s="39" t="s">
        <v>133</v>
      </c>
    </row>
    <row r="26" spans="1:16" ht="12.75">
      <c r="A26" t="s">
        <v>49</v>
      </c>
      <c s="34" t="s">
        <v>134</v>
      </c>
      <c s="34" t="s">
        <v>135</v>
      </c>
      <c s="35" t="s">
        <v>5</v>
      </c>
      <c s="6" t="s">
        <v>136</v>
      </c>
      <c s="36" t="s">
        <v>71</v>
      </c>
      <c s="37">
        <v>3</v>
      </c>
      <c s="36">
        <v>0</v>
      </c>
      <c s="36">
        <f>ROUND(G26*H26,6)</f>
      </c>
      <c r="L26" s="38">
        <v>0</v>
      </c>
      <c s="32">
        <f>ROUND(ROUND(L26,2)*ROUND(G26,3),2)</f>
      </c>
      <c s="36" t="s">
        <v>54</v>
      </c>
      <c>
        <f>(M26*21)/100</f>
      </c>
      <c t="s">
        <v>27</v>
      </c>
    </row>
    <row r="27" spans="1:5" ht="12.75">
      <c r="A27" s="35" t="s">
        <v>55</v>
      </c>
      <c r="E27" s="39" t="s">
        <v>5</v>
      </c>
    </row>
    <row r="28" spans="1:5" ht="12.75">
      <c r="A28" s="35" t="s">
        <v>56</v>
      </c>
      <c r="E28" s="40" t="s">
        <v>220</v>
      </c>
    </row>
    <row r="29" spans="1:5" ht="204">
      <c r="A29" t="s">
        <v>58</v>
      </c>
      <c r="E29" s="39" t="s">
        <v>138</v>
      </c>
    </row>
    <row r="30" spans="1:16" ht="12.75">
      <c r="A30" t="s">
        <v>49</v>
      </c>
      <c s="34" t="s">
        <v>139</v>
      </c>
      <c s="34" t="s">
        <v>140</v>
      </c>
      <c s="35" t="s">
        <v>5</v>
      </c>
      <c s="6" t="s">
        <v>141</v>
      </c>
      <c s="36" t="s">
        <v>142</v>
      </c>
      <c s="37">
        <v>0.02</v>
      </c>
      <c s="36">
        <v>0</v>
      </c>
      <c s="36">
        <f>ROUND(G30*H30,6)</f>
      </c>
      <c r="L30" s="38">
        <v>0</v>
      </c>
      <c s="32">
        <f>ROUND(ROUND(L30,2)*ROUND(G30,3),2)</f>
      </c>
      <c s="36" t="s">
        <v>54</v>
      </c>
      <c>
        <f>(M30*21)/100</f>
      </c>
      <c t="s">
        <v>27</v>
      </c>
    </row>
    <row r="31" spans="1:5" ht="12.75">
      <c r="A31" s="35" t="s">
        <v>55</v>
      </c>
      <c r="E31" s="39" t="s">
        <v>5</v>
      </c>
    </row>
    <row r="32" spans="1:5" ht="12.75">
      <c r="A32" s="35" t="s">
        <v>56</v>
      </c>
      <c r="E32" s="40" t="s">
        <v>221</v>
      </c>
    </row>
    <row r="33" spans="1:5" ht="89.25">
      <c r="A33" t="s">
        <v>58</v>
      </c>
      <c r="E33" s="39" t="s">
        <v>144</v>
      </c>
    </row>
    <row r="34" spans="1:13" ht="12.75">
      <c r="A34" t="s">
        <v>46</v>
      </c>
      <c r="C34" s="31" t="s">
        <v>145</v>
      </c>
      <c r="E34" s="33" t="s">
        <v>146</v>
      </c>
      <c r="J34" s="32">
        <f>0</f>
      </c>
      <c s="32">
        <f>0</f>
      </c>
      <c s="32">
        <f>0+L35+L39+L43+L47+L51+L55+L59+L63+L67+L71+L75+L79+L83+L87</f>
      </c>
      <c s="32">
        <f>0+M35+M39+M43+M47+M51+M55+M59+M63+M67+M71+M75+M79+M83+M87</f>
      </c>
    </row>
    <row r="35" spans="1:16" ht="12.75">
      <c r="A35" t="s">
        <v>49</v>
      </c>
      <c s="34" t="s">
        <v>147</v>
      </c>
      <c s="34" t="s">
        <v>148</v>
      </c>
      <c s="35" t="s">
        <v>5</v>
      </c>
      <c s="6" t="s">
        <v>149</v>
      </c>
      <c s="36" t="s">
        <v>80</v>
      </c>
      <c s="37">
        <v>25</v>
      </c>
      <c s="36">
        <v>0</v>
      </c>
      <c s="36">
        <f>ROUND(G35*H35,6)</f>
      </c>
      <c r="L35" s="38">
        <v>0</v>
      </c>
      <c s="32">
        <f>ROUND(ROUND(L35,2)*ROUND(G35,3),2)</f>
      </c>
      <c s="36" t="s">
        <v>54</v>
      </c>
      <c>
        <f>(M35*21)/100</f>
      </c>
      <c t="s">
        <v>27</v>
      </c>
    </row>
    <row r="36" spans="1:5" ht="12.75">
      <c r="A36" s="35" t="s">
        <v>55</v>
      </c>
      <c r="E36" s="39" t="s">
        <v>5</v>
      </c>
    </row>
    <row r="37" spans="1:5" ht="12.75">
      <c r="A37" s="35" t="s">
        <v>56</v>
      </c>
      <c r="E37" s="40" t="s">
        <v>222</v>
      </c>
    </row>
    <row r="38" spans="1:5" ht="102">
      <c r="A38" t="s">
        <v>58</v>
      </c>
      <c r="E38" s="39" t="s">
        <v>151</v>
      </c>
    </row>
    <row r="39" spans="1:16" ht="12.75">
      <c r="A39" t="s">
        <v>49</v>
      </c>
      <c s="34" t="s">
        <v>152</v>
      </c>
      <c s="34" t="s">
        <v>153</v>
      </c>
      <c s="35" t="s">
        <v>5</v>
      </c>
      <c s="6" t="s">
        <v>154</v>
      </c>
      <c s="36" t="s">
        <v>80</v>
      </c>
      <c s="37">
        <v>25</v>
      </c>
      <c s="36">
        <v>0</v>
      </c>
      <c s="36">
        <f>ROUND(G39*H39,6)</f>
      </c>
      <c r="L39" s="38">
        <v>0</v>
      </c>
      <c s="32">
        <f>ROUND(ROUND(L39,2)*ROUND(G39,3),2)</f>
      </c>
      <c s="36" t="s">
        <v>54</v>
      </c>
      <c>
        <f>(M39*21)/100</f>
      </c>
      <c t="s">
        <v>27</v>
      </c>
    </row>
    <row r="40" spans="1:5" ht="12.75">
      <c r="A40" s="35" t="s">
        <v>55</v>
      </c>
      <c r="E40" s="39" t="s">
        <v>5</v>
      </c>
    </row>
    <row r="41" spans="1:5" ht="12.75">
      <c r="A41" s="35" t="s">
        <v>56</v>
      </c>
      <c r="E41" s="40" t="s">
        <v>223</v>
      </c>
    </row>
    <row r="42" spans="1:5" ht="102">
      <c r="A42" t="s">
        <v>58</v>
      </c>
      <c r="E42" s="39" t="s">
        <v>156</v>
      </c>
    </row>
    <row r="43" spans="1:16" ht="12.75">
      <c r="A43" t="s">
        <v>49</v>
      </c>
      <c s="34" t="s">
        <v>157</v>
      </c>
      <c s="34" t="s">
        <v>158</v>
      </c>
      <c s="35" t="s">
        <v>5</v>
      </c>
      <c s="6" t="s">
        <v>159</v>
      </c>
      <c s="36" t="s">
        <v>80</v>
      </c>
      <c s="37">
        <v>35</v>
      </c>
      <c s="36">
        <v>0</v>
      </c>
      <c s="36">
        <f>ROUND(G43*H43,6)</f>
      </c>
      <c r="L43" s="38">
        <v>0</v>
      </c>
      <c s="32">
        <f>ROUND(ROUND(L43,2)*ROUND(G43,3),2)</f>
      </c>
      <c s="36" t="s">
        <v>54</v>
      </c>
      <c>
        <f>(M43*21)/100</f>
      </c>
      <c t="s">
        <v>27</v>
      </c>
    </row>
    <row r="44" spans="1:5" ht="12.75">
      <c r="A44" s="35" t="s">
        <v>55</v>
      </c>
      <c r="E44" s="39" t="s">
        <v>5</v>
      </c>
    </row>
    <row r="45" spans="1:5" ht="12.75">
      <c r="A45" s="35" t="s">
        <v>56</v>
      </c>
      <c r="E45" s="40" t="s">
        <v>224</v>
      </c>
    </row>
    <row r="46" spans="1:5" ht="127.5">
      <c r="A46" t="s">
        <v>58</v>
      </c>
      <c r="E46" s="39" t="s">
        <v>161</v>
      </c>
    </row>
    <row r="47" spans="1:16" ht="12.75">
      <c r="A47" t="s">
        <v>49</v>
      </c>
      <c s="34" t="s">
        <v>162</v>
      </c>
      <c s="34" t="s">
        <v>163</v>
      </c>
      <c s="35" t="s">
        <v>5</v>
      </c>
      <c s="6" t="s">
        <v>164</v>
      </c>
      <c s="36" t="s">
        <v>165</v>
      </c>
      <c s="37">
        <v>0.48</v>
      </c>
      <c s="36">
        <v>0</v>
      </c>
      <c s="36">
        <f>ROUND(G47*H47,6)</f>
      </c>
      <c r="L47" s="38">
        <v>0</v>
      </c>
      <c s="32">
        <f>ROUND(ROUND(L47,2)*ROUND(G47,3),2)</f>
      </c>
      <c s="36" t="s">
        <v>54</v>
      </c>
      <c>
        <f>(M47*21)/100</f>
      </c>
      <c t="s">
        <v>27</v>
      </c>
    </row>
    <row r="48" spans="1:5" ht="12.75">
      <c r="A48" s="35" t="s">
        <v>55</v>
      </c>
      <c r="E48" s="39" t="s">
        <v>5</v>
      </c>
    </row>
    <row r="49" spans="1:5" ht="12.75">
      <c r="A49" s="35" t="s">
        <v>56</v>
      </c>
      <c r="E49" s="40" t="s">
        <v>225</v>
      </c>
    </row>
    <row r="50" spans="1:5" ht="102">
      <c r="A50" t="s">
        <v>58</v>
      </c>
      <c r="E50" s="39" t="s">
        <v>167</v>
      </c>
    </row>
    <row r="51" spans="1:16" ht="12.75">
      <c r="A51" t="s">
        <v>49</v>
      </c>
      <c s="34" t="s">
        <v>172</v>
      </c>
      <c s="34" t="s">
        <v>173</v>
      </c>
      <c s="35" t="s">
        <v>5</v>
      </c>
      <c s="6" t="s">
        <v>174</v>
      </c>
      <c s="36" t="s">
        <v>88</v>
      </c>
      <c s="37">
        <v>4</v>
      </c>
      <c s="36">
        <v>0</v>
      </c>
      <c s="36">
        <f>ROUND(G51*H51,6)</f>
      </c>
      <c r="L51" s="38">
        <v>0</v>
      </c>
      <c s="32">
        <f>ROUND(ROUND(L51,2)*ROUND(G51,3),2)</f>
      </c>
      <c s="36" t="s">
        <v>126</v>
      </c>
      <c>
        <f>(M51*21)/100</f>
      </c>
      <c t="s">
        <v>27</v>
      </c>
    </row>
    <row r="52" spans="1:5" ht="12.75">
      <c r="A52" s="35" t="s">
        <v>55</v>
      </c>
      <c r="E52" s="39" t="s">
        <v>5</v>
      </c>
    </row>
    <row r="53" spans="1:5" ht="12.75">
      <c r="A53" s="35" t="s">
        <v>56</v>
      </c>
      <c r="E53" s="40" t="s">
        <v>5</v>
      </c>
    </row>
    <row r="54" spans="1:5" ht="114.75">
      <c r="A54" t="s">
        <v>58</v>
      </c>
      <c r="E54" s="39" t="s">
        <v>175</v>
      </c>
    </row>
    <row r="55" spans="1:16" ht="12.75">
      <c r="A55" t="s">
        <v>49</v>
      </c>
      <c s="34" t="s">
        <v>176</v>
      </c>
      <c s="34" t="s">
        <v>177</v>
      </c>
      <c s="35" t="s">
        <v>5</v>
      </c>
      <c s="6" t="s">
        <v>178</v>
      </c>
      <c s="36" t="s">
        <v>88</v>
      </c>
      <c s="37">
        <v>4</v>
      </c>
      <c s="36">
        <v>0</v>
      </c>
      <c s="36">
        <f>ROUND(G55*H55,6)</f>
      </c>
      <c r="L55" s="38">
        <v>0</v>
      </c>
      <c s="32">
        <f>ROUND(ROUND(L55,2)*ROUND(G55,3),2)</f>
      </c>
      <c s="36" t="s">
        <v>126</v>
      </c>
      <c>
        <f>(M55*21)/100</f>
      </c>
      <c t="s">
        <v>27</v>
      </c>
    </row>
    <row r="56" spans="1:5" ht="12.75">
      <c r="A56" s="35" t="s">
        <v>55</v>
      </c>
      <c r="E56" s="39" t="s">
        <v>5</v>
      </c>
    </row>
    <row r="57" spans="1:5" ht="12.75">
      <c r="A57" s="35" t="s">
        <v>56</v>
      </c>
      <c r="E57" s="40" t="s">
        <v>5</v>
      </c>
    </row>
    <row r="58" spans="1:5" ht="127.5">
      <c r="A58" t="s">
        <v>58</v>
      </c>
      <c r="E58" s="39" t="s">
        <v>179</v>
      </c>
    </row>
    <row r="59" spans="1:16" ht="12.75">
      <c r="A59" t="s">
        <v>49</v>
      </c>
      <c s="34" t="s">
        <v>180</v>
      </c>
      <c s="34" t="s">
        <v>181</v>
      </c>
      <c s="35" t="s">
        <v>5</v>
      </c>
      <c s="6" t="s">
        <v>182</v>
      </c>
      <c s="36" t="s">
        <v>71</v>
      </c>
      <c s="37">
        <v>4</v>
      </c>
      <c s="36">
        <v>0</v>
      </c>
      <c s="36">
        <f>ROUND(G59*H59,6)</f>
      </c>
      <c r="L59" s="38">
        <v>0</v>
      </c>
      <c s="32">
        <f>ROUND(ROUND(L59,2)*ROUND(G59,3),2)</f>
      </c>
      <c s="36" t="s">
        <v>126</v>
      </c>
      <c>
        <f>(M59*21)/100</f>
      </c>
      <c t="s">
        <v>27</v>
      </c>
    </row>
    <row r="60" spans="1:5" ht="12.75">
      <c r="A60" s="35" t="s">
        <v>55</v>
      </c>
      <c r="E60" s="39" t="s">
        <v>5</v>
      </c>
    </row>
    <row r="61" spans="1:5" ht="12.75">
      <c r="A61" s="35" t="s">
        <v>56</v>
      </c>
      <c r="E61" s="40" t="s">
        <v>5</v>
      </c>
    </row>
    <row r="62" spans="1:5" ht="369.75">
      <c r="A62" t="s">
        <v>58</v>
      </c>
      <c r="E62" s="39" t="s">
        <v>183</v>
      </c>
    </row>
    <row r="63" spans="1:16" ht="12.75">
      <c r="A63" t="s">
        <v>49</v>
      </c>
      <c s="34" t="s">
        <v>184</v>
      </c>
      <c s="34" t="s">
        <v>185</v>
      </c>
      <c s="35" t="s">
        <v>5</v>
      </c>
      <c s="6" t="s">
        <v>186</v>
      </c>
      <c s="36" t="s">
        <v>88</v>
      </c>
      <c s="37">
        <v>8</v>
      </c>
      <c s="36">
        <v>0</v>
      </c>
      <c s="36">
        <f>ROUND(G63*H63,6)</f>
      </c>
      <c r="L63" s="38">
        <v>0</v>
      </c>
      <c s="32">
        <f>ROUND(ROUND(L63,2)*ROUND(G63,3),2)</f>
      </c>
      <c s="36" t="s">
        <v>126</v>
      </c>
      <c>
        <f>(M63*21)/100</f>
      </c>
      <c t="s">
        <v>27</v>
      </c>
    </row>
    <row r="64" spans="1:5" ht="12.75">
      <c r="A64" s="35" t="s">
        <v>55</v>
      </c>
      <c r="E64" s="39" t="s">
        <v>5</v>
      </c>
    </row>
    <row r="65" spans="1:5" ht="12.75">
      <c r="A65" s="35" t="s">
        <v>56</v>
      </c>
      <c r="E65" s="40" t="s">
        <v>187</v>
      </c>
    </row>
    <row r="66" spans="1:5" ht="102">
      <c r="A66" t="s">
        <v>58</v>
      </c>
      <c r="E66" s="39" t="s">
        <v>188</v>
      </c>
    </row>
    <row r="67" spans="1:16" ht="12.75">
      <c r="A67" t="s">
        <v>49</v>
      </c>
      <c s="34" t="s">
        <v>189</v>
      </c>
      <c s="34" t="s">
        <v>190</v>
      </c>
      <c s="35" t="s">
        <v>5</v>
      </c>
      <c s="6" t="s">
        <v>191</v>
      </c>
      <c s="36" t="s">
        <v>88</v>
      </c>
      <c s="37">
        <v>8</v>
      </c>
      <c s="36">
        <v>0</v>
      </c>
      <c s="36">
        <f>ROUND(G67*H67,6)</f>
      </c>
      <c r="L67" s="38">
        <v>0</v>
      </c>
      <c s="32">
        <f>ROUND(ROUND(L67,2)*ROUND(G67,3),2)</f>
      </c>
      <c s="36" t="s">
        <v>126</v>
      </c>
      <c>
        <f>(M67*21)/100</f>
      </c>
      <c t="s">
        <v>27</v>
      </c>
    </row>
    <row r="68" spans="1:5" ht="12.75">
      <c r="A68" s="35" t="s">
        <v>55</v>
      </c>
      <c r="E68" s="39" t="s">
        <v>5</v>
      </c>
    </row>
    <row r="69" spans="1:5" ht="12.75">
      <c r="A69" s="35" t="s">
        <v>56</v>
      </c>
      <c r="E69" s="40" t="s">
        <v>192</v>
      </c>
    </row>
    <row r="70" spans="1:5" ht="127.5">
      <c r="A70" t="s">
        <v>58</v>
      </c>
      <c r="E70" s="39" t="s">
        <v>179</v>
      </c>
    </row>
    <row r="71" spans="1:16" ht="12.75">
      <c r="A71" t="s">
        <v>49</v>
      </c>
      <c s="34" t="s">
        <v>193</v>
      </c>
      <c s="34" t="s">
        <v>194</v>
      </c>
      <c s="35" t="s">
        <v>5</v>
      </c>
      <c s="6" t="s">
        <v>195</v>
      </c>
      <c s="36" t="s">
        <v>88</v>
      </c>
      <c s="37">
        <v>4</v>
      </c>
      <c s="36">
        <v>0</v>
      </c>
      <c s="36">
        <f>ROUND(G71*H71,6)</f>
      </c>
      <c r="L71" s="38">
        <v>0</v>
      </c>
      <c s="32">
        <f>ROUND(ROUND(L71,2)*ROUND(G71,3),2)</f>
      </c>
      <c s="36" t="s">
        <v>126</v>
      </c>
      <c>
        <f>(M71*21)/100</f>
      </c>
      <c t="s">
        <v>27</v>
      </c>
    </row>
    <row r="72" spans="1:5" ht="12.75">
      <c r="A72" s="35" t="s">
        <v>55</v>
      </c>
      <c r="E72" s="39" t="s">
        <v>5</v>
      </c>
    </row>
    <row r="73" spans="1:5" ht="12.75">
      <c r="A73" s="35" t="s">
        <v>56</v>
      </c>
      <c r="E73" s="40" t="s">
        <v>196</v>
      </c>
    </row>
    <row r="74" spans="1:5" ht="114.75">
      <c r="A74" t="s">
        <v>58</v>
      </c>
      <c r="E74" s="39" t="s">
        <v>175</v>
      </c>
    </row>
    <row r="75" spans="1:16" ht="12.75">
      <c r="A75" t="s">
        <v>49</v>
      </c>
      <c s="34" t="s">
        <v>197</v>
      </c>
      <c s="34" t="s">
        <v>198</v>
      </c>
      <c s="35" t="s">
        <v>5</v>
      </c>
      <c s="6" t="s">
        <v>199</v>
      </c>
      <c s="36" t="s">
        <v>88</v>
      </c>
      <c s="37">
        <v>4</v>
      </c>
      <c s="36">
        <v>0</v>
      </c>
      <c s="36">
        <f>ROUND(G75*H75,6)</f>
      </c>
      <c r="L75" s="38">
        <v>0</v>
      </c>
      <c s="32">
        <f>ROUND(ROUND(L75,2)*ROUND(G75,3),2)</f>
      </c>
      <c s="36" t="s">
        <v>126</v>
      </c>
      <c>
        <f>(M75*21)/100</f>
      </c>
      <c t="s">
        <v>27</v>
      </c>
    </row>
    <row r="76" spans="1:5" ht="12.75">
      <c r="A76" s="35" t="s">
        <v>55</v>
      </c>
      <c r="E76" s="39" t="s">
        <v>5</v>
      </c>
    </row>
    <row r="77" spans="1:5" ht="12.75">
      <c r="A77" s="35" t="s">
        <v>56</v>
      </c>
      <c r="E77" s="40" t="s">
        <v>200</v>
      </c>
    </row>
    <row r="78" spans="1:5" ht="127.5">
      <c r="A78" t="s">
        <v>58</v>
      </c>
      <c r="E78" s="39" t="s">
        <v>179</v>
      </c>
    </row>
    <row r="79" spans="1:16" ht="12.75">
      <c r="A79" t="s">
        <v>49</v>
      </c>
      <c s="34" t="s">
        <v>201</v>
      </c>
      <c s="34" t="s">
        <v>202</v>
      </c>
      <c s="35" t="s">
        <v>5</v>
      </c>
      <c s="6" t="s">
        <v>203</v>
      </c>
      <c s="36" t="s">
        <v>88</v>
      </c>
      <c s="37">
        <v>4</v>
      </c>
      <c s="36">
        <v>0</v>
      </c>
      <c s="36">
        <f>ROUND(G79*H79,6)</f>
      </c>
      <c r="L79" s="38">
        <v>0</v>
      </c>
      <c s="32">
        <f>ROUND(ROUND(L79,2)*ROUND(G79,3),2)</f>
      </c>
      <c s="36" t="s">
        <v>126</v>
      </c>
      <c>
        <f>(M79*21)/100</f>
      </c>
      <c t="s">
        <v>27</v>
      </c>
    </row>
    <row r="80" spans="1:5" ht="12.75">
      <c r="A80" s="35" t="s">
        <v>55</v>
      </c>
      <c r="E80" s="39" t="s">
        <v>5</v>
      </c>
    </row>
    <row r="81" spans="1:5" ht="12.75">
      <c r="A81" s="35" t="s">
        <v>56</v>
      </c>
      <c r="E81" s="40" t="s">
        <v>204</v>
      </c>
    </row>
    <row r="82" spans="1:5" ht="76.5">
      <c r="A82" t="s">
        <v>58</v>
      </c>
      <c r="E82" s="39" t="s">
        <v>205</v>
      </c>
    </row>
    <row r="83" spans="1:16" ht="12.75">
      <c r="A83" t="s">
        <v>49</v>
      </c>
      <c s="34" t="s">
        <v>206</v>
      </c>
      <c s="34" t="s">
        <v>207</v>
      </c>
      <c s="35" t="s">
        <v>5</v>
      </c>
      <c s="6" t="s">
        <v>208</v>
      </c>
      <c s="36" t="s">
        <v>80</v>
      </c>
      <c s="37">
        <v>80</v>
      </c>
      <c s="36">
        <v>0</v>
      </c>
      <c s="36">
        <f>ROUND(G83*H83,6)</f>
      </c>
      <c r="L83" s="38">
        <v>0</v>
      </c>
      <c s="32">
        <f>ROUND(ROUND(L83,2)*ROUND(G83,3),2)</f>
      </c>
      <c s="36" t="s">
        <v>126</v>
      </c>
      <c>
        <f>(M83*21)/100</f>
      </c>
      <c t="s">
        <v>27</v>
      </c>
    </row>
    <row r="84" spans="1:5" ht="12.75">
      <c r="A84" s="35" t="s">
        <v>55</v>
      </c>
      <c r="E84" s="39" t="s">
        <v>5</v>
      </c>
    </row>
    <row r="85" spans="1:5" ht="12.75">
      <c r="A85" s="35" t="s">
        <v>56</v>
      </c>
      <c r="E85" s="40" t="s">
        <v>209</v>
      </c>
    </row>
    <row r="86" spans="1:5" ht="102">
      <c r="A86" t="s">
        <v>58</v>
      </c>
      <c r="E86" s="39" t="s">
        <v>151</v>
      </c>
    </row>
    <row r="87" spans="1:16" ht="12.75">
      <c r="A87" t="s">
        <v>49</v>
      </c>
      <c s="34" t="s">
        <v>210</v>
      </c>
      <c s="34" t="s">
        <v>211</v>
      </c>
      <c s="35" t="s">
        <v>5</v>
      </c>
      <c s="6" t="s">
        <v>212</v>
      </c>
      <c s="36" t="s">
        <v>80</v>
      </c>
      <c s="37">
        <v>80</v>
      </c>
      <c s="36">
        <v>0</v>
      </c>
      <c s="36">
        <f>ROUND(G87*H87,6)</f>
      </c>
      <c r="L87" s="38">
        <v>0</v>
      </c>
      <c s="32">
        <f>ROUND(ROUND(L87,2)*ROUND(G87,3),2)</f>
      </c>
      <c s="36" t="s">
        <v>126</v>
      </c>
      <c>
        <f>(M87*21)/100</f>
      </c>
      <c t="s">
        <v>27</v>
      </c>
    </row>
    <row r="88" spans="1:5" ht="12.75">
      <c r="A88" s="35" t="s">
        <v>55</v>
      </c>
      <c r="E88" s="39" t="s">
        <v>5</v>
      </c>
    </row>
    <row r="89" spans="1:5" ht="12.75">
      <c r="A89" s="35" t="s">
        <v>56</v>
      </c>
      <c r="E89" s="40" t="s">
        <v>213</v>
      </c>
    </row>
    <row r="90" spans="1:5" ht="102">
      <c r="A90" t="s">
        <v>58</v>
      </c>
      <c r="E90"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v>
      </c>
      <c s="41">
        <f>Rekapitulace!C14</f>
      </c>
      <c s="20" t="s">
        <v>0</v>
      </c>
      <c t="s">
        <v>23</v>
      </c>
      <c t="s">
        <v>27</v>
      </c>
    </row>
    <row r="4" spans="1:16" ht="32" customHeight="1">
      <c r="A4" s="24" t="s">
        <v>20</v>
      </c>
      <c s="25" t="s">
        <v>28</v>
      </c>
      <c s="27" t="s">
        <v>111</v>
      </c>
      <c r="E4" s="26" t="s">
        <v>112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228</v>
      </c>
      <c r="E8" s="30" t="s">
        <v>227</v>
      </c>
      <c r="J8" s="29">
        <f>0+J9+J34</f>
      </c>
      <c s="29">
        <f>0+K9+K34</f>
      </c>
      <c s="29">
        <f>0+L9+L34</f>
      </c>
      <c s="29">
        <f>0+M9+M34</f>
      </c>
    </row>
    <row r="9" spans="1:13" ht="12.75">
      <c r="A9" t="s">
        <v>46</v>
      </c>
      <c r="C9" s="31" t="s">
        <v>116</v>
      </c>
      <c r="E9" s="33" t="s">
        <v>117</v>
      </c>
      <c r="J9" s="32">
        <f>0</f>
      </c>
      <c s="32">
        <f>0</f>
      </c>
      <c s="32">
        <f>0+L10+L14+L18+L22+L26+L30</f>
      </c>
      <c s="32">
        <f>0+M10+M14+M18+M22+M26+M30</f>
      </c>
    </row>
    <row r="10" spans="1:16" ht="12.75">
      <c r="A10" t="s">
        <v>49</v>
      </c>
      <c s="34" t="s">
        <v>27</v>
      </c>
      <c s="34" t="s">
        <v>118</v>
      </c>
      <c s="35" t="s">
        <v>5</v>
      </c>
      <c s="6" t="s">
        <v>119</v>
      </c>
      <c s="36" t="s">
        <v>80</v>
      </c>
      <c s="37">
        <v>65</v>
      </c>
      <c s="36">
        <v>0</v>
      </c>
      <c s="36">
        <f>ROUND(G10*H10,6)</f>
      </c>
      <c r="L10" s="38">
        <v>0</v>
      </c>
      <c s="32">
        <f>ROUND(ROUND(L10,2)*ROUND(G10,3),2)</f>
      </c>
      <c s="36" t="s">
        <v>54</v>
      </c>
      <c>
        <f>(M10*21)/100</f>
      </c>
      <c t="s">
        <v>27</v>
      </c>
    </row>
    <row r="11" spans="1:5" ht="12.75">
      <c r="A11" s="35" t="s">
        <v>55</v>
      </c>
      <c r="E11" s="39" t="s">
        <v>5</v>
      </c>
    </row>
    <row r="12" spans="1:5" ht="12.75">
      <c r="A12" s="35" t="s">
        <v>56</v>
      </c>
      <c r="E12" s="40" t="s">
        <v>229</v>
      </c>
    </row>
    <row r="13" spans="1:5" ht="76.5">
      <c r="A13" t="s">
        <v>58</v>
      </c>
      <c r="E13" s="39" t="s">
        <v>81</v>
      </c>
    </row>
    <row r="14" spans="1:16" ht="12.75">
      <c r="A14" t="s">
        <v>49</v>
      </c>
      <c s="34" t="s">
        <v>121</v>
      </c>
      <c s="34" t="s">
        <v>83</v>
      </c>
      <c s="35" t="s">
        <v>5</v>
      </c>
      <c s="6" t="s">
        <v>122</v>
      </c>
      <c s="36" t="s">
        <v>80</v>
      </c>
      <c s="37">
        <v>65</v>
      </c>
      <c s="36">
        <v>0</v>
      </c>
      <c s="36">
        <f>ROUND(G14*H14,6)</f>
      </c>
      <c r="L14" s="38">
        <v>0</v>
      </c>
      <c s="32">
        <f>ROUND(ROUND(L14,2)*ROUND(G14,3),2)</f>
      </c>
      <c s="36" t="s">
        <v>54</v>
      </c>
      <c>
        <f>(M14*21)/100</f>
      </c>
      <c t="s">
        <v>27</v>
      </c>
    </row>
    <row r="15" spans="1:5" ht="12.75">
      <c r="A15" s="35" t="s">
        <v>55</v>
      </c>
      <c r="E15" s="39" t="s">
        <v>5</v>
      </c>
    </row>
    <row r="16" spans="1:5" ht="12.75">
      <c r="A16" s="35" t="s">
        <v>56</v>
      </c>
      <c r="E16" s="40" t="s">
        <v>230</v>
      </c>
    </row>
    <row r="17" spans="1:5" ht="76.5">
      <c r="A17" t="s">
        <v>58</v>
      </c>
      <c r="E17" s="39" t="s">
        <v>81</v>
      </c>
    </row>
    <row r="18" spans="1:16" ht="12.75">
      <c r="A18" t="s">
        <v>49</v>
      </c>
      <c s="34" t="s">
        <v>82</v>
      </c>
      <c s="34" t="s">
        <v>124</v>
      </c>
      <c s="35" t="s">
        <v>5</v>
      </c>
      <c s="6" t="s">
        <v>125</v>
      </c>
      <c s="36" t="s">
        <v>71</v>
      </c>
      <c s="37">
        <v>2</v>
      </c>
      <c s="36">
        <v>0</v>
      </c>
      <c s="36">
        <f>ROUND(G18*H18,6)</f>
      </c>
      <c r="L18" s="38">
        <v>0</v>
      </c>
      <c s="32">
        <f>ROUND(ROUND(L18,2)*ROUND(G18,3),2)</f>
      </c>
      <c s="36" t="s">
        <v>126</v>
      </c>
      <c>
        <f>(M18*21)/100</f>
      </c>
      <c t="s">
        <v>27</v>
      </c>
    </row>
    <row r="19" spans="1:5" ht="12.75">
      <c r="A19" s="35" t="s">
        <v>55</v>
      </c>
      <c r="E19" s="39" t="s">
        <v>5</v>
      </c>
    </row>
    <row r="20" spans="1:5" ht="12.75">
      <c r="A20" s="35" t="s">
        <v>56</v>
      </c>
      <c r="E20" s="40" t="s">
        <v>127</v>
      </c>
    </row>
    <row r="21" spans="1:5" ht="318.75">
      <c r="A21" t="s">
        <v>58</v>
      </c>
      <c r="E21" s="39" t="s">
        <v>128</v>
      </c>
    </row>
    <row r="22" spans="1:16" ht="25.5">
      <c r="A22" t="s">
        <v>49</v>
      </c>
      <c s="34" t="s">
        <v>129</v>
      </c>
      <c s="34" t="s">
        <v>130</v>
      </c>
      <c s="35" t="s">
        <v>5</v>
      </c>
      <c s="6" t="s">
        <v>131</v>
      </c>
      <c s="36" t="s">
        <v>80</v>
      </c>
      <c s="37">
        <v>65</v>
      </c>
      <c s="36">
        <v>0</v>
      </c>
      <c s="36">
        <f>ROUND(G22*H22,6)</f>
      </c>
      <c r="L22" s="38">
        <v>0</v>
      </c>
      <c s="32">
        <f>ROUND(ROUND(L22,2)*ROUND(G22,3),2)</f>
      </c>
      <c s="36" t="s">
        <v>54</v>
      </c>
      <c>
        <f>(M22*21)/100</f>
      </c>
      <c t="s">
        <v>27</v>
      </c>
    </row>
    <row r="23" spans="1:5" ht="12.75">
      <c r="A23" s="35" t="s">
        <v>55</v>
      </c>
      <c r="E23" s="39" t="s">
        <v>5</v>
      </c>
    </row>
    <row r="24" spans="1:5" ht="12.75">
      <c r="A24" s="35" t="s">
        <v>56</v>
      </c>
      <c r="E24" s="40" t="s">
        <v>231</v>
      </c>
    </row>
    <row r="25" spans="1:5" ht="76.5">
      <c r="A25" t="s">
        <v>58</v>
      </c>
      <c r="E25" s="39" t="s">
        <v>133</v>
      </c>
    </row>
    <row r="26" spans="1:16" ht="12.75">
      <c r="A26" t="s">
        <v>49</v>
      </c>
      <c s="34" t="s">
        <v>134</v>
      </c>
      <c s="34" t="s">
        <v>135</v>
      </c>
      <c s="35" t="s">
        <v>5</v>
      </c>
      <c s="6" t="s">
        <v>136</v>
      </c>
      <c s="36" t="s">
        <v>71</v>
      </c>
      <c s="37">
        <v>2</v>
      </c>
      <c s="36">
        <v>0</v>
      </c>
      <c s="36">
        <f>ROUND(G26*H26,6)</f>
      </c>
      <c r="L26" s="38">
        <v>0</v>
      </c>
      <c s="32">
        <f>ROUND(ROUND(L26,2)*ROUND(G26,3),2)</f>
      </c>
      <c s="36" t="s">
        <v>54</v>
      </c>
      <c>
        <f>(M26*21)/100</f>
      </c>
      <c t="s">
        <v>27</v>
      </c>
    </row>
    <row r="27" spans="1:5" ht="12.75">
      <c r="A27" s="35" t="s">
        <v>55</v>
      </c>
      <c r="E27" s="39" t="s">
        <v>5</v>
      </c>
    </row>
    <row r="28" spans="1:5" ht="12.75">
      <c r="A28" s="35" t="s">
        <v>56</v>
      </c>
      <c r="E28" s="40" t="s">
        <v>232</v>
      </c>
    </row>
    <row r="29" spans="1:5" ht="204">
      <c r="A29" t="s">
        <v>58</v>
      </c>
      <c r="E29" s="39" t="s">
        <v>138</v>
      </c>
    </row>
    <row r="30" spans="1:16" ht="12.75">
      <c r="A30" t="s">
        <v>49</v>
      </c>
      <c s="34" t="s">
        <v>139</v>
      </c>
      <c s="34" t="s">
        <v>140</v>
      </c>
      <c s="35" t="s">
        <v>5</v>
      </c>
      <c s="6" t="s">
        <v>141</v>
      </c>
      <c s="36" t="s">
        <v>142</v>
      </c>
      <c s="37">
        <v>0.05</v>
      </c>
      <c s="36">
        <v>0</v>
      </c>
      <c s="36">
        <f>ROUND(G30*H30,6)</f>
      </c>
      <c r="L30" s="38">
        <v>0</v>
      </c>
      <c s="32">
        <f>ROUND(ROUND(L30,2)*ROUND(G30,3),2)</f>
      </c>
      <c s="36" t="s">
        <v>54</v>
      </c>
      <c>
        <f>(M30*21)/100</f>
      </c>
      <c t="s">
        <v>27</v>
      </c>
    </row>
    <row r="31" spans="1:5" ht="12.75">
      <c r="A31" s="35" t="s">
        <v>55</v>
      </c>
      <c r="E31" s="39" t="s">
        <v>5</v>
      </c>
    </row>
    <row r="32" spans="1:5" ht="12.75">
      <c r="A32" s="35" t="s">
        <v>56</v>
      </c>
      <c r="E32" s="40" t="s">
        <v>233</v>
      </c>
    </row>
    <row r="33" spans="1:5" ht="89.25">
      <c r="A33" t="s">
        <v>58</v>
      </c>
      <c r="E33" s="39" t="s">
        <v>144</v>
      </c>
    </row>
    <row r="34" spans="1:13" ht="12.75">
      <c r="A34" t="s">
        <v>46</v>
      </c>
      <c r="C34" s="31" t="s">
        <v>145</v>
      </c>
      <c r="E34" s="33" t="s">
        <v>146</v>
      </c>
      <c r="J34" s="32">
        <f>0</f>
      </c>
      <c s="32">
        <f>0</f>
      </c>
      <c s="32">
        <f>0+L35+L39+L43+L47+L51+L55+L59+L63+L67+L71+L75+L79+L83+L87+L91+L95+L99+L103</f>
      </c>
      <c s="32">
        <f>0+M35+M39+M43+M47+M51+M55+M59+M63+M67+M71+M75+M79+M83+M87+M91+M95+M99+M103</f>
      </c>
    </row>
    <row r="35" spans="1:16" ht="12.75">
      <c r="A35" t="s">
        <v>49</v>
      </c>
      <c s="34" t="s">
        <v>147</v>
      </c>
      <c s="34" t="s">
        <v>148</v>
      </c>
      <c s="35" t="s">
        <v>5</v>
      </c>
      <c s="6" t="s">
        <v>149</v>
      </c>
      <c s="36" t="s">
        <v>80</v>
      </c>
      <c s="37">
        <v>40</v>
      </c>
      <c s="36">
        <v>0</v>
      </c>
      <c s="36">
        <f>ROUND(G35*H35,6)</f>
      </c>
      <c r="L35" s="38">
        <v>0</v>
      </c>
      <c s="32">
        <f>ROUND(ROUND(L35,2)*ROUND(G35,3),2)</f>
      </c>
      <c s="36" t="s">
        <v>54</v>
      </c>
      <c>
        <f>(M35*21)/100</f>
      </c>
      <c t="s">
        <v>27</v>
      </c>
    </row>
    <row r="36" spans="1:5" ht="12.75">
      <c r="A36" s="35" t="s">
        <v>55</v>
      </c>
      <c r="E36" s="39" t="s">
        <v>5</v>
      </c>
    </row>
    <row r="37" spans="1:5" ht="12.75">
      <c r="A37" s="35" t="s">
        <v>56</v>
      </c>
      <c r="E37" s="40" t="s">
        <v>234</v>
      </c>
    </row>
    <row r="38" spans="1:5" ht="102">
      <c r="A38" t="s">
        <v>58</v>
      </c>
      <c r="E38" s="39" t="s">
        <v>151</v>
      </c>
    </row>
    <row r="39" spans="1:16" ht="12.75">
      <c r="A39" t="s">
        <v>49</v>
      </c>
      <c s="34" t="s">
        <v>152</v>
      </c>
      <c s="34" t="s">
        <v>153</v>
      </c>
      <c s="35" t="s">
        <v>5</v>
      </c>
      <c s="6" t="s">
        <v>154</v>
      </c>
      <c s="36" t="s">
        <v>80</v>
      </c>
      <c s="37">
        <v>40</v>
      </c>
      <c s="36">
        <v>0</v>
      </c>
      <c s="36">
        <f>ROUND(G39*H39,6)</f>
      </c>
      <c r="L39" s="38">
        <v>0</v>
      </c>
      <c s="32">
        <f>ROUND(ROUND(L39,2)*ROUND(G39,3),2)</f>
      </c>
      <c s="36" t="s">
        <v>54</v>
      </c>
      <c>
        <f>(M39*21)/100</f>
      </c>
      <c t="s">
        <v>27</v>
      </c>
    </row>
    <row r="40" spans="1:5" ht="12.75">
      <c r="A40" s="35" t="s">
        <v>55</v>
      </c>
      <c r="E40" s="39" t="s">
        <v>5</v>
      </c>
    </row>
    <row r="41" spans="1:5" ht="12.75">
      <c r="A41" s="35" t="s">
        <v>56</v>
      </c>
      <c r="E41" s="40" t="s">
        <v>235</v>
      </c>
    </row>
    <row r="42" spans="1:5" ht="102">
      <c r="A42" t="s">
        <v>58</v>
      </c>
      <c r="E42" s="39" t="s">
        <v>156</v>
      </c>
    </row>
    <row r="43" spans="1:16" ht="12.75">
      <c r="A43" t="s">
        <v>49</v>
      </c>
      <c s="34" t="s">
        <v>157</v>
      </c>
      <c s="34" t="s">
        <v>158</v>
      </c>
      <c s="35" t="s">
        <v>5</v>
      </c>
      <c s="6" t="s">
        <v>159</v>
      </c>
      <c s="36" t="s">
        <v>80</v>
      </c>
      <c s="37">
        <v>40</v>
      </c>
      <c s="36">
        <v>0</v>
      </c>
      <c s="36">
        <f>ROUND(G43*H43,6)</f>
      </c>
      <c r="L43" s="38">
        <v>0</v>
      </c>
      <c s="32">
        <f>ROUND(ROUND(L43,2)*ROUND(G43,3),2)</f>
      </c>
      <c s="36" t="s">
        <v>54</v>
      </c>
      <c>
        <f>(M43*21)/100</f>
      </c>
      <c t="s">
        <v>27</v>
      </c>
    </row>
    <row r="44" spans="1:5" ht="12.75">
      <c r="A44" s="35" t="s">
        <v>55</v>
      </c>
      <c r="E44" s="39" t="s">
        <v>5</v>
      </c>
    </row>
    <row r="45" spans="1:5" ht="12.75">
      <c r="A45" s="35" t="s">
        <v>56</v>
      </c>
      <c r="E45" s="40" t="s">
        <v>236</v>
      </c>
    </row>
    <row r="46" spans="1:5" ht="127.5">
      <c r="A46" t="s">
        <v>58</v>
      </c>
      <c r="E46" s="39" t="s">
        <v>161</v>
      </c>
    </row>
    <row r="47" spans="1:16" ht="12.75">
      <c r="A47" t="s">
        <v>49</v>
      </c>
      <c s="34" t="s">
        <v>237</v>
      </c>
      <c s="34" t="s">
        <v>238</v>
      </c>
      <c s="35" t="s">
        <v>5</v>
      </c>
      <c s="6" t="s">
        <v>239</v>
      </c>
      <c s="36" t="s">
        <v>80</v>
      </c>
      <c s="37">
        <v>30</v>
      </c>
      <c s="36">
        <v>0</v>
      </c>
      <c s="36">
        <f>ROUND(G47*H47,6)</f>
      </c>
      <c r="L47" s="38">
        <v>0</v>
      </c>
      <c s="32">
        <f>ROUND(ROUND(L47,2)*ROUND(G47,3),2)</f>
      </c>
      <c s="36" t="s">
        <v>54</v>
      </c>
      <c>
        <f>(M47*21)/100</f>
      </c>
      <c t="s">
        <v>27</v>
      </c>
    </row>
    <row r="48" spans="1:5" ht="12.75">
      <c r="A48" s="35" t="s">
        <v>55</v>
      </c>
      <c r="E48" s="39" t="s">
        <v>5</v>
      </c>
    </row>
    <row r="49" spans="1:5" ht="12.75">
      <c r="A49" s="35" t="s">
        <v>56</v>
      </c>
      <c r="E49" s="40" t="s">
        <v>240</v>
      </c>
    </row>
    <row r="50" spans="1:5" ht="102">
      <c r="A50" t="s">
        <v>58</v>
      </c>
      <c r="E50" s="39" t="s">
        <v>151</v>
      </c>
    </row>
    <row r="51" spans="1:16" ht="12.75">
      <c r="A51" t="s">
        <v>49</v>
      </c>
      <c s="34" t="s">
        <v>241</v>
      </c>
      <c s="34" t="s">
        <v>242</v>
      </c>
      <c s="35" t="s">
        <v>5</v>
      </c>
      <c s="6" t="s">
        <v>243</v>
      </c>
      <c s="36" t="s">
        <v>80</v>
      </c>
      <c s="37">
        <v>30</v>
      </c>
      <c s="36">
        <v>0</v>
      </c>
      <c s="36">
        <f>ROUND(G51*H51,6)</f>
      </c>
      <c r="L51" s="38">
        <v>0</v>
      </c>
      <c s="32">
        <f>ROUND(ROUND(L51,2)*ROUND(G51,3),2)</f>
      </c>
      <c s="36" t="s">
        <v>54</v>
      </c>
      <c>
        <f>(M51*21)/100</f>
      </c>
      <c t="s">
        <v>27</v>
      </c>
    </row>
    <row r="52" spans="1:5" ht="12.75">
      <c r="A52" s="35" t="s">
        <v>55</v>
      </c>
      <c r="E52" s="39" t="s">
        <v>5</v>
      </c>
    </row>
    <row r="53" spans="1:5" ht="12.75">
      <c r="A53" s="35" t="s">
        <v>56</v>
      </c>
      <c r="E53" s="40" t="s">
        <v>244</v>
      </c>
    </row>
    <row r="54" spans="1:5" ht="102">
      <c r="A54" t="s">
        <v>58</v>
      </c>
      <c r="E54" s="39" t="s">
        <v>156</v>
      </c>
    </row>
    <row r="55" spans="1:16" ht="12.75">
      <c r="A55" t="s">
        <v>49</v>
      </c>
      <c s="34" t="s">
        <v>162</v>
      </c>
      <c s="34" t="s">
        <v>163</v>
      </c>
      <c s="35" t="s">
        <v>5</v>
      </c>
      <c s="6" t="s">
        <v>164</v>
      </c>
      <c s="36" t="s">
        <v>165</v>
      </c>
      <c s="37">
        <v>0.48</v>
      </c>
      <c s="36">
        <v>0</v>
      </c>
      <c s="36">
        <f>ROUND(G55*H55,6)</f>
      </c>
      <c r="L55" s="38">
        <v>0</v>
      </c>
      <c s="32">
        <f>ROUND(ROUND(L55,2)*ROUND(G55,3),2)</f>
      </c>
      <c s="36" t="s">
        <v>54</v>
      </c>
      <c>
        <f>(M55*21)/100</f>
      </c>
      <c t="s">
        <v>27</v>
      </c>
    </row>
    <row r="56" spans="1:5" ht="12.75">
      <c r="A56" s="35" t="s">
        <v>55</v>
      </c>
      <c r="E56" s="39" t="s">
        <v>5</v>
      </c>
    </row>
    <row r="57" spans="1:5" ht="12.75">
      <c r="A57" s="35" t="s">
        <v>56</v>
      </c>
      <c r="E57" s="40" t="s">
        <v>245</v>
      </c>
    </row>
    <row r="58" spans="1:5" ht="102">
      <c r="A58" t="s">
        <v>58</v>
      </c>
      <c r="E58" s="39" t="s">
        <v>167</v>
      </c>
    </row>
    <row r="59" spans="1:16" ht="12.75">
      <c r="A59" t="s">
        <v>49</v>
      </c>
      <c s="34" t="s">
        <v>246</v>
      </c>
      <c s="34" t="s">
        <v>247</v>
      </c>
      <c s="35" t="s">
        <v>5</v>
      </c>
      <c s="6" t="s">
        <v>248</v>
      </c>
      <c s="36" t="s">
        <v>80</v>
      </c>
      <c s="37">
        <v>150</v>
      </c>
      <c s="36">
        <v>0</v>
      </c>
      <c s="36">
        <f>ROUND(G59*H59,6)</f>
      </c>
      <c r="L59" s="38">
        <v>0</v>
      </c>
      <c s="32">
        <f>ROUND(ROUND(L59,2)*ROUND(G59,3),2)</f>
      </c>
      <c s="36" t="s">
        <v>54</v>
      </c>
      <c>
        <f>(M59*21)/100</f>
      </c>
      <c t="s">
        <v>27</v>
      </c>
    </row>
    <row r="60" spans="1:5" ht="12.75">
      <c r="A60" s="35" t="s">
        <v>55</v>
      </c>
      <c r="E60" s="39" t="s">
        <v>5</v>
      </c>
    </row>
    <row r="61" spans="1:5" ht="12.75">
      <c r="A61" s="35" t="s">
        <v>56</v>
      </c>
      <c r="E61" s="40" t="s">
        <v>249</v>
      </c>
    </row>
    <row r="62" spans="1:5" ht="102">
      <c r="A62" t="s">
        <v>58</v>
      </c>
      <c r="E62" s="39" t="s">
        <v>156</v>
      </c>
    </row>
    <row r="63" spans="1:16" ht="12.75">
      <c r="A63" t="s">
        <v>49</v>
      </c>
      <c s="34" t="s">
        <v>105</v>
      </c>
      <c s="34" t="s">
        <v>168</v>
      </c>
      <c s="35" t="s">
        <v>5</v>
      </c>
      <c s="6" t="s">
        <v>169</v>
      </c>
      <c s="36" t="s">
        <v>80</v>
      </c>
      <c s="37">
        <v>50</v>
      </c>
      <c s="36">
        <v>0</v>
      </c>
      <c s="36">
        <f>ROUND(G63*H63,6)</f>
      </c>
      <c r="L63" s="38">
        <v>0</v>
      </c>
      <c s="32">
        <f>ROUND(ROUND(L63,2)*ROUND(G63,3),2)</f>
      </c>
      <c s="36" t="s">
        <v>54</v>
      </c>
      <c>
        <f>(M63*21)/100</f>
      </c>
      <c t="s">
        <v>27</v>
      </c>
    </row>
    <row r="64" spans="1:5" ht="12.75">
      <c r="A64" s="35" t="s">
        <v>55</v>
      </c>
      <c r="E64" s="39" t="s">
        <v>5</v>
      </c>
    </row>
    <row r="65" spans="1:5" ht="12.75">
      <c r="A65" s="35" t="s">
        <v>56</v>
      </c>
      <c r="E65" s="40" t="s">
        <v>250</v>
      </c>
    </row>
    <row r="66" spans="1:5" ht="89.25">
      <c r="A66" t="s">
        <v>58</v>
      </c>
      <c r="E66" s="39" t="s">
        <v>171</v>
      </c>
    </row>
    <row r="67" spans="1:16" ht="12.75">
      <c r="A67" t="s">
        <v>49</v>
      </c>
      <c s="34" t="s">
        <v>172</v>
      </c>
      <c s="34" t="s">
        <v>173</v>
      </c>
      <c s="35" t="s">
        <v>5</v>
      </c>
      <c s="6" t="s">
        <v>174</v>
      </c>
      <c s="36" t="s">
        <v>88</v>
      </c>
      <c s="37">
        <v>2</v>
      </c>
      <c s="36">
        <v>0</v>
      </c>
      <c s="36">
        <f>ROUND(G67*H67,6)</f>
      </c>
      <c r="L67" s="38">
        <v>0</v>
      </c>
      <c s="32">
        <f>ROUND(ROUND(L67,2)*ROUND(G67,3),2)</f>
      </c>
      <c s="36" t="s">
        <v>126</v>
      </c>
      <c>
        <f>(M67*21)/100</f>
      </c>
      <c t="s">
        <v>27</v>
      </c>
    </row>
    <row r="68" spans="1:5" ht="12.75">
      <c r="A68" s="35" t="s">
        <v>55</v>
      </c>
      <c r="E68" s="39" t="s">
        <v>5</v>
      </c>
    </row>
    <row r="69" spans="1:5" ht="12.75">
      <c r="A69" s="35" t="s">
        <v>56</v>
      </c>
      <c r="E69" s="40" t="s">
        <v>5</v>
      </c>
    </row>
    <row r="70" spans="1:5" ht="114.75">
      <c r="A70" t="s">
        <v>58</v>
      </c>
      <c r="E70" s="39" t="s">
        <v>175</v>
      </c>
    </row>
    <row r="71" spans="1:16" ht="12.75">
      <c r="A71" t="s">
        <v>49</v>
      </c>
      <c s="34" t="s">
        <v>176</v>
      </c>
      <c s="34" t="s">
        <v>177</v>
      </c>
      <c s="35" t="s">
        <v>5</v>
      </c>
      <c s="6" t="s">
        <v>178</v>
      </c>
      <c s="36" t="s">
        <v>88</v>
      </c>
      <c s="37">
        <v>2</v>
      </c>
      <c s="36">
        <v>0</v>
      </c>
      <c s="36">
        <f>ROUND(G71*H71,6)</f>
      </c>
      <c r="L71" s="38">
        <v>0</v>
      </c>
      <c s="32">
        <f>ROUND(ROUND(L71,2)*ROUND(G71,3),2)</f>
      </c>
      <c s="36" t="s">
        <v>126</v>
      </c>
      <c>
        <f>(M71*21)/100</f>
      </c>
      <c t="s">
        <v>27</v>
      </c>
    </row>
    <row r="72" spans="1:5" ht="12.75">
      <c r="A72" s="35" t="s">
        <v>55</v>
      </c>
      <c r="E72" s="39" t="s">
        <v>5</v>
      </c>
    </row>
    <row r="73" spans="1:5" ht="12.75">
      <c r="A73" s="35" t="s">
        <v>56</v>
      </c>
      <c r="E73" s="40" t="s">
        <v>5</v>
      </c>
    </row>
    <row r="74" spans="1:5" ht="127.5">
      <c r="A74" t="s">
        <v>58</v>
      </c>
      <c r="E74" s="39" t="s">
        <v>179</v>
      </c>
    </row>
    <row r="75" spans="1:16" ht="12.75">
      <c r="A75" t="s">
        <v>49</v>
      </c>
      <c s="34" t="s">
        <v>180</v>
      </c>
      <c s="34" t="s">
        <v>181</v>
      </c>
      <c s="35" t="s">
        <v>5</v>
      </c>
      <c s="6" t="s">
        <v>182</v>
      </c>
      <c s="36" t="s">
        <v>71</v>
      </c>
      <c s="37">
        <v>2</v>
      </c>
      <c s="36">
        <v>0</v>
      </c>
      <c s="36">
        <f>ROUND(G75*H75,6)</f>
      </c>
      <c r="L75" s="38">
        <v>0</v>
      </c>
      <c s="32">
        <f>ROUND(ROUND(L75,2)*ROUND(G75,3),2)</f>
      </c>
      <c s="36" t="s">
        <v>126</v>
      </c>
      <c>
        <f>(M75*21)/100</f>
      </c>
      <c t="s">
        <v>27</v>
      </c>
    </row>
    <row r="76" spans="1:5" ht="12.75">
      <c r="A76" s="35" t="s">
        <v>55</v>
      </c>
      <c r="E76" s="39" t="s">
        <v>5</v>
      </c>
    </row>
    <row r="77" spans="1:5" ht="12.75">
      <c r="A77" s="35" t="s">
        <v>56</v>
      </c>
      <c r="E77" s="40" t="s">
        <v>5</v>
      </c>
    </row>
    <row r="78" spans="1:5" ht="369.75">
      <c r="A78" t="s">
        <v>58</v>
      </c>
      <c r="E78" s="39" t="s">
        <v>183</v>
      </c>
    </row>
    <row r="79" spans="1:16" ht="12.75">
      <c r="A79" t="s">
        <v>49</v>
      </c>
      <c s="34" t="s">
        <v>184</v>
      </c>
      <c s="34" t="s">
        <v>185</v>
      </c>
      <c s="35" t="s">
        <v>5</v>
      </c>
      <c s="6" t="s">
        <v>186</v>
      </c>
      <c s="36" t="s">
        <v>88</v>
      </c>
      <c s="37">
        <v>4</v>
      </c>
      <c s="36">
        <v>0</v>
      </c>
      <c s="36">
        <f>ROUND(G79*H79,6)</f>
      </c>
      <c r="L79" s="38">
        <v>0</v>
      </c>
      <c s="32">
        <f>ROUND(ROUND(L79,2)*ROUND(G79,3),2)</f>
      </c>
      <c s="36" t="s">
        <v>126</v>
      </c>
      <c>
        <f>(M79*21)/100</f>
      </c>
      <c t="s">
        <v>27</v>
      </c>
    </row>
    <row r="80" spans="1:5" ht="12.75">
      <c r="A80" s="35" t="s">
        <v>55</v>
      </c>
      <c r="E80" s="39" t="s">
        <v>5</v>
      </c>
    </row>
    <row r="81" spans="1:5" ht="12.75">
      <c r="A81" s="35" t="s">
        <v>56</v>
      </c>
      <c r="E81" s="40" t="s">
        <v>187</v>
      </c>
    </row>
    <row r="82" spans="1:5" ht="102">
      <c r="A82" t="s">
        <v>58</v>
      </c>
      <c r="E82" s="39" t="s">
        <v>188</v>
      </c>
    </row>
    <row r="83" spans="1:16" ht="12.75">
      <c r="A83" t="s">
        <v>49</v>
      </c>
      <c s="34" t="s">
        <v>189</v>
      </c>
      <c s="34" t="s">
        <v>190</v>
      </c>
      <c s="35" t="s">
        <v>5</v>
      </c>
      <c s="6" t="s">
        <v>191</v>
      </c>
      <c s="36" t="s">
        <v>88</v>
      </c>
      <c s="37">
        <v>4</v>
      </c>
      <c s="36">
        <v>0</v>
      </c>
      <c s="36">
        <f>ROUND(G83*H83,6)</f>
      </c>
      <c r="L83" s="38">
        <v>0</v>
      </c>
      <c s="32">
        <f>ROUND(ROUND(L83,2)*ROUND(G83,3),2)</f>
      </c>
      <c s="36" t="s">
        <v>126</v>
      </c>
      <c>
        <f>(M83*21)/100</f>
      </c>
      <c t="s">
        <v>27</v>
      </c>
    </row>
    <row r="84" spans="1:5" ht="12.75">
      <c r="A84" s="35" t="s">
        <v>55</v>
      </c>
      <c r="E84" s="39" t="s">
        <v>5</v>
      </c>
    </row>
    <row r="85" spans="1:5" ht="12.75">
      <c r="A85" s="35" t="s">
        <v>56</v>
      </c>
      <c r="E85" s="40" t="s">
        <v>192</v>
      </c>
    </row>
    <row r="86" spans="1:5" ht="127.5">
      <c r="A86" t="s">
        <v>58</v>
      </c>
      <c r="E86" s="39" t="s">
        <v>179</v>
      </c>
    </row>
    <row r="87" spans="1:16" ht="12.75">
      <c r="A87" t="s">
        <v>49</v>
      </c>
      <c s="34" t="s">
        <v>193</v>
      </c>
      <c s="34" t="s">
        <v>194</v>
      </c>
      <c s="35" t="s">
        <v>5</v>
      </c>
      <c s="6" t="s">
        <v>195</v>
      </c>
      <c s="36" t="s">
        <v>88</v>
      </c>
      <c s="37">
        <v>2</v>
      </c>
      <c s="36">
        <v>0</v>
      </c>
      <c s="36">
        <f>ROUND(G87*H87,6)</f>
      </c>
      <c r="L87" s="38">
        <v>0</v>
      </c>
      <c s="32">
        <f>ROUND(ROUND(L87,2)*ROUND(G87,3),2)</f>
      </c>
      <c s="36" t="s">
        <v>126</v>
      </c>
      <c>
        <f>(M87*21)/100</f>
      </c>
      <c t="s">
        <v>27</v>
      </c>
    </row>
    <row r="88" spans="1:5" ht="12.75">
      <c r="A88" s="35" t="s">
        <v>55</v>
      </c>
      <c r="E88" s="39" t="s">
        <v>5</v>
      </c>
    </row>
    <row r="89" spans="1:5" ht="12.75">
      <c r="A89" s="35" t="s">
        <v>56</v>
      </c>
      <c r="E89" s="40" t="s">
        <v>196</v>
      </c>
    </row>
    <row r="90" spans="1:5" ht="114.75">
      <c r="A90" t="s">
        <v>58</v>
      </c>
      <c r="E90" s="39" t="s">
        <v>175</v>
      </c>
    </row>
    <row r="91" spans="1:16" ht="12.75">
      <c r="A91" t="s">
        <v>49</v>
      </c>
      <c s="34" t="s">
        <v>197</v>
      </c>
      <c s="34" t="s">
        <v>198</v>
      </c>
      <c s="35" t="s">
        <v>5</v>
      </c>
      <c s="6" t="s">
        <v>199</v>
      </c>
      <c s="36" t="s">
        <v>88</v>
      </c>
      <c s="37">
        <v>2</v>
      </c>
      <c s="36">
        <v>0</v>
      </c>
      <c s="36">
        <f>ROUND(G91*H91,6)</f>
      </c>
      <c r="L91" s="38">
        <v>0</v>
      </c>
      <c s="32">
        <f>ROUND(ROUND(L91,2)*ROUND(G91,3),2)</f>
      </c>
      <c s="36" t="s">
        <v>126</v>
      </c>
      <c>
        <f>(M91*21)/100</f>
      </c>
      <c t="s">
        <v>27</v>
      </c>
    </row>
    <row r="92" spans="1:5" ht="12.75">
      <c r="A92" s="35" t="s">
        <v>55</v>
      </c>
      <c r="E92" s="39" t="s">
        <v>5</v>
      </c>
    </row>
    <row r="93" spans="1:5" ht="12.75">
      <c r="A93" s="35" t="s">
        <v>56</v>
      </c>
      <c r="E93" s="40" t="s">
        <v>200</v>
      </c>
    </row>
    <row r="94" spans="1:5" ht="127.5">
      <c r="A94" t="s">
        <v>58</v>
      </c>
      <c r="E94" s="39" t="s">
        <v>179</v>
      </c>
    </row>
    <row r="95" spans="1:16" ht="12.75">
      <c r="A95" t="s">
        <v>49</v>
      </c>
      <c s="34" t="s">
        <v>201</v>
      </c>
      <c s="34" t="s">
        <v>202</v>
      </c>
      <c s="35" t="s">
        <v>5</v>
      </c>
      <c s="6" t="s">
        <v>203</v>
      </c>
      <c s="36" t="s">
        <v>88</v>
      </c>
      <c s="37">
        <v>2</v>
      </c>
      <c s="36">
        <v>0</v>
      </c>
      <c s="36">
        <f>ROUND(G95*H95,6)</f>
      </c>
      <c r="L95" s="38">
        <v>0</v>
      </c>
      <c s="32">
        <f>ROUND(ROUND(L95,2)*ROUND(G95,3),2)</f>
      </c>
      <c s="36" t="s">
        <v>126</v>
      </c>
      <c>
        <f>(M95*21)/100</f>
      </c>
      <c t="s">
        <v>27</v>
      </c>
    </row>
    <row r="96" spans="1:5" ht="12.75">
      <c r="A96" s="35" t="s">
        <v>55</v>
      </c>
      <c r="E96" s="39" t="s">
        <v>5</v>
      </c>
    </row>
    <row r="97" spans="1:5" ht="12.75">
      <c r="A97" s="35" t="s">
        <v>56</v>
      </c>
      <c r="E97" s="40" t="s">
        <v>204</v>
      </c>
    </row>
    <row r="98" spans="1:5" ht="76.5">
      <c r="A98" t="s">
        <v>58</v>
      </c>
      <c r="E98" s="39" t="s">
        <v>205</v>
      </c>
    </row>
    <row r="99" spans="1:16" ht="12.75">
      <c r="A99" t="s">
        <v>49</v>
      </c>
      <c s="34" t="s">
        <v>206</v>
      </c>
      <c s="34" t="s">
        <v>207</v>
      </c>
      <c s="35" t="s">
        <v>5</v>
      </c>
      <c s="6" t="s">
        <v>208</v>
      </c>
      <c s="36" t="s">
        <v>80</v>
      </c>
      <c s="37">
        <v>40</v>
      </c>
      <c s="36">
        <v>0</v>
      </c>
      <c s="36">
        <f>ROUND(G99*H99,6)</f>
      </c>
      <c r="L99" s="38">
        <v>0</v>
      </c>
      <c s="32">
        <f>ROUND(ROUND(L99,2)*ROUND(G99,3),2)</f>
      </c>
      <c s="36" t="s">
        <v>126</v>
      </c>
      <c>
        <f>(M99*21)/100</f>
      </c>
      <c t="s">
        <v>27</v>
      </c>
    </row>
    <row r="100" spans="1:5" ht="12.75">
      <c r="A100" s="35" t="s">
        <v>55</v>
      </c>
      <c r="E100" s="39" t="s">
        <v>5</v>
      </c>
    </row>
    <row r="101" spans="1:5" ht="12.75">
      <c r="A101" s="35" t="s">
        <v>56</v>
      </c>
      <c r="E101" s="40" t="s">
        <v>209</v>
      </c>
    </row>
    <row r="102" spans="1:5" ht="102">
      <c r="A102" t="s">
        <v>58</v>
      </c>
      <c r="E102" s="39" t="s">
        <v>151</v>
      </c>
    </row>
    <row r="103" spans="1:16" ht="12.75">
      <c r="A103" t="s">
        <v>49</v>
      </c>
      <c s="34" t="s">
        <v>210</v>
      </c>
      <c s="34" t="s">
        <v>211</v>
      </c>
      <c s="35" t="s">
        <v>5</v>
      </c>
      <c s="6" t="s">
        <v>212</v>
      </c>
      <c s="36" t="s">
        <v>80</v>
      </c>
      <c s="37">
        <v>40</v>
      </c>
      <c s="36">
        <v>0</v>
      </c>
      <c s="36">
        <f>ROUND(G103*H103,6)</f>
      </c>
      <c r="L103" s="38">
        <v>0</v>
      </c>
      <c s="32">
        <f>ROUND(ROUND(L103,2)*ROUND(G103,3),2)</f>
      </c>
      <c s="36" t="s">
        <v>126</v>
      </c>
      <c>
        <f>(M103*21)/100</f>
      </c>
      <c t="s">
        <v>27</v>
      </c>
    </row>
    <row r="104" spans="1:5" ht="12.75">
      <c r="A104" s="35" t="s">
        <v>55</v>
      </c>
      <c r="E104" s="39" t="s">
        <v>5</v>
      </c>
    </row>
    <row r="105" spans="1:5" ht="12.75">
      <c r="A105" s="35" t="s">
        <v>56</v>
      </c>
      <c r="E105" s="40" t="s">
        <v>213</v>
      </c>
    </row>
    <row r="106" spans="1:5" ht="102">
      <c r="A106" t="s">
        <v>58</v>
      </c>
      <c r="E106"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v>
      </c>
      <c s="41">
        <f>Rekapitulace!C14</f>
      </c>
      <c s="20" t="s">
        <v>0</v>
      </c>
      <c t="s">
        <v>23</v>
      </c>
      <c t="s">
        <v>27</v>
      </c>
    </row>
    <row r="4" spans="1:16" ht="32" customHeight="1">
      <c r="A4" s="24" t="s">
        <v>20</v>
      </c>
      <c s="25" t="s">
        <v>28</v>
      </c>
      <c s="27" t="s">
        <v>111</v>
      </c>
      <c r="E4" s="26" t="s">
        <v>112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253</v>
      </c>
      <c r="E8" s="30" t="s">
        <v>252</v>
      </c>
      <c r="J8" s="29">
        <f>0+J9+J38</f>
      </c>
      <c s="29">
        <f>0+K9+K38</f>
      </c>
      <c s="29">
        <f>0+L9+L38</f>
      </c>
      <c s="29">
        <f>0+M9+M38</f>
      </c>
    </row>
    <row r="9" spans="1:13" ht="12.75">
      <c r="A9" t="s">
        <v>46</v>
      </c>
      <c r="C9" s="31" t="s">
        <v>116</v>
      </c>
      <c r="E9" s="33" t="s">
        <v>117</v>
      </c>
      <c r="J9" s="32">
        <f>0</f>
      </c>
      <c s="32">
        <f>0</f>
      </c>
      <c s="32">
        <f>0+L10+L14+L18+L22+L26+L30+L34</f>
      </c>
      <c s="32">
        <f>0+M10+M14+M18+M22+M26+M30+M34</f>
      </c>
    </row>
    <row r="10" spans="1:16" ht="12.75">
      <c r="A10" t="s">
        <v>49</v>
      </c>
      <c s="34" t="s">
        <v>27</v>
      </c>
      <c s="34" t="s">
        <v>118</v>
      </c>
      <c s="35" t="s">
        <v>5</v>
      </c>
      <c s="6" t="s">
        <v>119</v>
      </c>
      <c s="36" t="s">
        <v>80</v>
      </c>
      <c s="37">
        <v>50</v>
      </c>
      <c s="36">
        <v>0</v>
      </c>
      <c s="36">
        <f>ROUND(G10*H10,6)</f>
      </c>
      <c r="L10" s="38">
        <v>0</v>
      </c>
      <c s="32">
        <f>ROUND(ROUND(L10,2)*ROUND(G10,3),2)</f>
      </c>
      <c s="36" t="s">
        <v>54</v>
      </c>
      <c>
        <f>(M10*21)/100</f>
      </c>
      <c t="s">
        <v>27</v>
      </c>
    </row>
    <row r="11" spans="1:5" ht="12.75">
      <c r="A11" s="35" t="s">
        <v>55</v>
      </c>
      <c r="E11" s="39" t="s">
        <v>5</v>
      </c>
    </row>
    <row r="12" spans="1:5" ht="12.75">
      <c r="A12" s="35" t="s">
        <v>56</v>
      </c>
      <c r="E12" s="40" t="s">
        <v>254</v>
      </c>
    </row>
    <row r="13" spans="1:5" ht="76.5">
      <c r="A13" t="s">
        <v>58</v>
      </c>
      <c r="E13" s="39" t="s">
        <v>81</v>
      </c>
    </row>
    <row r="14" spans="1:16" ht="12.75">
      <c r="A14" t="s">
        <v>49</v>
      </c>
      <c s="34" t="s">
        <v>121</v>
      </c>
      <c s="34" t="s">
        <v>83</v>
      </c>
      <c s="35" t="s">
        <v>5</v>
      </c>
      <c s="6" t="s">
        <v>122</v>
      </c>
      <c s="36" t="s">
        <v>80</v>
      </c>
      <c s="37">
        <v>50</v>
      </c>
      <c s="36">
        <v>0</v>
      </c>
      <c s="36">
        <f>ROUND(G14*H14,6)</f>
      </c>
      <c r="L14" s="38">
        <v>0</v>
      </c>
      <c s="32">
        <f>ROUND(ROUND(L14,2)*ROUND(G14,3),2)</f>
      </c>
      <c s="36" t="s">
        <v>54</v>
      </c>
      <c>
        <f>(M14*21)/100</f>
      </c>
      <c t="s">
        <v>27</v>
      </c>
    </row>
    <row r="15" spans="1:5" ht="12.75">
      <c r="A15" s="35" t="s">
        <v>55</v>
      </c>
      <c r="E15" s="39" t="s">
        <v>5</v>
      </c>
    </row>
    <row r="16" spans="1:5" ht="12.75">
      <c r="A16" s="35" t="s">
        <v>56</v>
      </c>
      <c r="E16" s="40" t="s">
        <v>255</v>
      </c>
    </row>
    <row r="17" spans="1:5" ht="76.5">
      <c r="A17" t="s">
        <v>58</v>
      </c>
      <c r="E17" s="39" t="s">
        <v>81</v>
      </c>
    </row>
    <row r="18" spans="1:16" ht="12.75">
      <c r="A18" t="s">
        <v>49</v>
      </c>
      <c s="34" t="s">
        <v>77</v>
      </c>
      <c s="34" t="s">
        <v>256</v>
      </c>
      <c s="35" t="s">
        <v>5</v>
      </c>
      <c s="6" t="s">
        <v>257</v>
      </c>
      <c s="36" t="s">
        <v>71</v>
      </c>
      <c s="37">
        <v>16</v>
      </c>
      <c s="36">
        <v>0</v>
      </c>
      <c s="36">
        <f>ROUND(G18*H18,6)</f>
      </c>
      <c r="L18" s="38">
        <v>0</v>
      </c>
      <c s="32">
        <f>ROUND(ROUND(L18,2)*ROUND(G18,3),2)</f>
      </c>
      <c s="36" t="s">
        <v>54</v>
      </c>
      <c>
        <f>(M18*21)/100</f>
      </c>
      <c t="s">
        <v>27</v>
      </c>
    </row>
    <row r="19" spans="1:5" ht="12.75">
      <c r="A19" s="35" t="s">
        <v>55</v>
      </c>
      <c r="E19" s="39" t="s">
        <v>5</v>
      </c>
    </row>
    <row r="20" spans="1:5" ht="12.75">
      <c r="A20" s="35" t="s">
        <v>56</v>
      </c>
      <c r="E20" s="40" t="s">
        <v>258</v>
      </c>
    </row>
    <row r="21" spans="1:5" ht="318.75">
      <c r="A21" t="s">
        <v>58</v>
      </c>
      <c r="E21" s="39" t="s">
        <v>128</v>
      </c>
    </row>
    <row r="22" spans="1:16" ht="12.75">
      <c r="A22" t="s">
        <v>49</v>
      </c>
      <c s="34" t="s">
        <v>82</v>
      </c>
      <c s="34" t="s">
        <v>124</v>
      </c>
      <c s="35" t="s">
        <v>5</v>
      </c>
      <c s="6" t="s">
        <v>125</v>
      </c>
      <c s="36" t="s">
        <v>71</v>
      </c>
      <c s="37">
        <v>3</v>
      </c>
      <c s="36">
        <v>0</v>
      </c>
      <c s="36">
        <f>ROUND(G22*H22,6)</f>
      </c>
      <c r="L22" s="38">
        <v>0</v>
      </c>
      <c s="32">
        <f>ROUND(ROUND(L22,2)*ROUND(G22,3),2)</f>
      </c>
      <c s="36" t="s">
        <v>126</v>
      </c>
      <c>
        <f>(M22*21)/100</f>
      </c>
      <c t="s">
        <v>27</v>
      </c>
    </row>
    <row r="23" spans="1:5" ht="12.75">
      <c r="A23" s="35" t="s">
        <v>55</v>
      </c>
      <c r="E23" s="39" t="s">
        <v>5</v>
      </c>
    </row>
    <row r="24" spans="1:5" ht="12.75">
      <c r="A24" s="35" t="s">
        <v>56</v>
      </c>
      <c r="E24" s="40" t="s">
        <v>127</v>
      </c>
    </row>
    <row r="25" spans="1:5" ht="318.75">
      <c r="A25" t="s">
        <v>58</v>
      </c>
      <c r="E25" s="39" t="s">
        <v>128</v>
      </c>
    </row>
    <row r="26" spans="1:16" ht="25.5">
      <c r="A26" t="s">
        <v>49</v>
      </c>
      <c s="34" t="s">
        <v>129</v>
      </c>
      <c s="34" t="s">
        <v>130</v>
      </c>
      <c s="35" t="s">
        <v>5</v>
      </c>
      <c s="6" t="s">
        <v>131</v>
      </c>
      <c s="36" t="s">
        <v>80</v>
      </c>
      <c s="37">
        <v>50</v>
      </c>
      <c s="36">
        <v>0</v>
      </c>
      <c s="36">
        <f>ROUND(G26*H26,6)</f>
      </c>
      <c r="L26" s="38">
        <v>0</v>
      </c>
      <c s="32">
        <f>ROUND(ROUND(L26,2)*ROUND(G26,3),2)</f>
      </c>
      <c s="36" t="s">
        <v>54</v>
      </c>
      <c>
        <f>(M26*21)/100</f>
      </c>
      <c t="s">
        <v>27</v>
      </c>
    </row>
    <row r="27" spans="1:5" ht="12.75">
      <c r="A27" s="35" t="s">
        <v>55</v>
      </c>
      <c r="E27" s="39" t="s">
        <v>5</v>
      </c>
    </row>
    <row r="28" spans="1:5" ht="12.75">
      <c r="A28" s="35" t="s">
        <v>56</v>
      </c>
      <c r="E28" s="40" t="s">
        <v>259</v>
      </c>
    </row>
    <row r="29" spans="1:5" ht="76.5">
      <c r="A29" t="s">
        <v>58</v>
      </c>
      <c r="E29" s="39" t="s">
        <v>133</v>
      </c>
    </row>
    <row r="30" spans="1:16" ht="12.75">
      <c r="A30" t="s">
        <v>49</v>
      </c>
      <c s="34" t="s">
        <v>134</v>
      </c>
      <c s="34" t="s">
        <v>135</v>
      </c>
      <c s="35" t="s">
        <v>5</v>
      </c>
      <c s="6" t="s">
        <v>136</v>
      </c>
      <c s="36" t="s">
        <v>71</v>
      </c>
      <c s="37">
        <v>17</v>
      </c>
      <c s="36">
        <v>0</v>
      </c>
      <c s="36">
        <f>ROUND(G30*H30,6)</f>
      </c>
      <c r="L30" s="38">
        <v>0</v>
      </c>
      <c s="32">
        <f>ROUND(ROUND(L30,2)*ROUND(G30,3),2)</f>
      </c>
      <c s="36" t="s">
        <v>54</v>
      </c>
      <c>
        <f>(M30*21)/100</f>
      </c>
      <c t="s">
        <v>27</v>
      </c>
    </row>
    <row r="31" spans="1:5" ht="12.75">
      <c r="A31" s="35" t="s">
        <v>55</v>
      </c>
      <c r="E31" s="39" t="s">
        <v>5</v>
      </c>
    </row>
    <row r="32" spans="1:5" ht="12.75">
      <c r="A32" s="35" t="s">
        <v>56</v>
      </c>
      <c r="E32" s="40" t="s">
        <v>260</v>
      </c>
    </row>
    <row r="33" spans="1:5" ht="204">
      <c r="A33" t="s">
        <v>58</v>
      </c>
      <c r="E33" s="39" t="s">
        <v>138</v>
      </c>
    </row>
    <row r="34" spans="1:16" ht="12.75">
      <c r="A34" t="s">
        <v>49</v>
      </c>
      <c s="34" t="s">
        <v>139</v>
      </c>
      <c s="34" t="s">
        <v>140</v>
      </c>
      <c s="35" t="s">
        <v>5</v>
      </c>
      <c s="6" t="s">
        <v>141</v>
      </c>
      <c s="36" t="s">
        <v>142</v>
      </c>
      <c s="37">
        <v>0.05</v>
      </c>
      <c s="36">
        <v>0</v>
      </c>
      <c s="36">
        <f>ROUND(G34*H34,6)</f>
      </c>
      <c r="L34" s="38">
        <v>0</v>
      </c>
      <c s="32">
        <f>ROUND(ROUND(L34,2)*ROUND(G34,3),2)</f>
      </c>
      <c s="36" t="s">
        <v>54</v>
      </c>
      <c>
        <f>(M34*21)/100</f>
      </c>
      <c t="s">
        <v>27</v>
      </c>
    </row>
    <row r="35" spans="1:5" ht="12.75">
      <c r="A35" s="35" t="s">
        <v>55</v>
      </c>
      <c r="E35" s="39" t="s">
        <v>5</v>
      </c>
    </row>
    <row r="36" spans="1:5" ht="12.75">
      <c r="A36" s="35" t="s">
        <v>56</v>
      </c>
      <c r="E36" s="40" t="s">
        <v>261</v>
      </c>
    </row>
    <row r="37" spans="1:5" ht="89.25">
      <c r="A37" t="s">
        <v>58</v>
      </c>
      <c r="E37" s="39" t="s">
        <v>144</v>
      </c>
    </row>
    <row r="38" spans="1:13" ht="12.75">
      <c r="A38" t="s">
        <v>46</v>
      </c>
      <c r="C38" s="31" t="s">
        <v>145</v>
      </c>
      <c r="E38" s="33" t="s">
        <v>146</v>
      </c>
      <c r="J38" s="32">
        <f>0</f>
      </c>
      <c s="32">
        <f>0</f>
      </c>
      <c s="32">
        <f>0+L39+L43+L47+L51+L55+L59+L63+L67+L71+L75+L79</f>
      </c>
      <c s="32">
        <f>0+M39+M43+M47+M51+M55+M59+M63+M67+M71+M75+M79</f>
      </c>
    </row>
    <row r="39" spans="1:16" ht="12.75">
      <c r="A39" t="s">
        <v>49</v>
      </c>
      <c s="34" t="s">
        <v>105</v>
      </c>
      <c s="34" t="s">
        <v>168</v>
      </c>
      <c s="35" t="s">
        <v>5</v>
      </c>
      <c s="6" t="s">
        <v>169</v>
      </c>
      <c s="36" t="s">
        <v>80</v>
      </c>
      <c s="37">
        <v>30</v>
      </c>
      <c s="36">
        <v>0</v>
      </c>
      <c s="36">
        <f>ROUND(G39*H39,6)</f>
      </c>
      <c r="L39" s="38">
        <v>0</v>
      </c>
      <c s="32">
        <f>ROUND(ROUND(L39,2)*ROUND(G39,3),2)</f>
      </c>
      <c s="36" t="s">
        <v>54</v>
      </c>
      <c>
        <f>(M39*21)/100</f>
      </c>
      <c t="s">
        <v>27</v>
      </c>
    </row>
    <row r="40" spans="1:5" ht="12.75">
      <c r="A40" s="35" t="s">
        <v>55</v>
      </c>
      <c r="E40" s="39" t="s">
        <v>5</v>
      </c>
    </row>
    <row r="41" spans="1:5" ht="12.75">
      <c r="A41" s="35" t="s">
        <v>56</v>
      </c>
      <c r="E41" s="40" t="s">
        <v>262</v>
      </c>
    </row>
    <row r="42" spans="1:5" ht="89.25">
      <c r="A42" t="s">
        <v>58</v>
      </c>
      <c r="E42" s="39" t="s">
        <v>171</v>
      </c>
    </row>
    <row r="43" spans="1:16" ht="12.75">
      <c r="A43" t="s">
        <v>49</v>
      </c>
      <c s="34" t="s">
        <v>172</v>
      </c>
      <c s="34" t="s">
        <v>173</v>
      </c>
      <c s="35" t="s">
        <v>5</v>
      </c>
      <c s="6" t="s">
        <v>174</v>
      </c>
      <c s="36" t="s">
        <v>88</v>
      </c>
      <c s="37">
        <v>3</v>
      </c>
      <c s="36">
        <v>0</v>
      </c>
      <c s="36">
        <f>ROUND(G43*H43,6)</f>
      </c>
      <c r="L43" s="38">
        <v>0</v>
      </c>
      <c s="32">
        <f>ROUND(ROUND(L43,2)*ROUND(G43,3),2)</f>
      </c>
      <c s="36" t="s">
        <v>126</v>
      </c>
      <c>
        <f>(M43*21)/100</f>
      </c>
      <c t="s">
        <v>27</v>
      </c>
    </row>
    <row r="44" spans="1:5" ht="12.75">
      <c r="A44" s="35" t="s">
        <v>55</v>
      </c>
      <c r="E44" s="39" t="s">
        <v>5</v>
      </c>
    </row>
    <row r="45" spans="1:5" ht="12.75">
      <c r="A45" s="35" t="s">
        <v>56</v>
      </c>
      <c r="E45" s="40" t="s">
        <v>5</v>
      </c>
    </row>
    <row r="46" spans="1:5" ht="114.75">
      <c r="A46" t="s">
        <v>58</v>
      </c>
      <c r="E46" s="39" t="s">
        <v>175</v>
      </c>
    </row>
    <row r="47" spans="1:16" ht="12.75">
      <c r="A47" t="s">
        <v>49</v>
      </c>
      <c s="34" t="s">
        <v>176</v>
      </c>
      <c s="34" t="s">
        <v>177</v>
      </c>
      <c s="35" t="s">
        <v>5</v>
      </c>
      <c s="6" t="s">
        <v>178</v>
      </c>
      <c s="36" t="s">
        <v>88</v>
      </c>
      <c s="37">
        <v>3</v>
      </c>
      <c s="36">
        <v>0</v>
      </c>
      <c s="36">
        <f>ROUND(G47*H47,6)</f>
      </c>
      <c r="L47" s="38">
        <v>0</v>
      </c>
      <c s="32">
        <f>ROUND(ROUND(L47,2)*ROUND(G47,3),2)</f>
      </c>
      <c s="36" t="s">
        <v>126</v>
      </c>
      <c>
        <f>(M47*21)/100</f>
      </c>
      <c t="s">
        <v>27</v>
      </c>
    </row>
    <row r="48" spans="1:5" ht="12.75">
      <c r="A48" s="35" t="s">
        <v>55</v>
      </c>
      <c r="E48" s="39" t="s">
        <v>5</v>
      </c>
    </row>
    <row r="49" spans="1:5" ht="12.75">
      <c r="A49" s="35" t="s">
        <v>56</v>
      </c>
      <c r="E49" s="40" t="s">
        <v>5</v>
      </c>
    </row>
    <row r="50" spans="1:5" ht="127.5">
      <c r="A50" t="s">
        <v>58</v>
      </c>
      <c r="E50" s="39" t="s">
        <v>179</v>
      </c>
    </row>
    <row r="51" spans="1:16" ht="12.75">
      <c r="A51" t="s">
        <v>49</v>
      </c>
      <c s="34" t="s">
        <v>180</v>
      </c>
      <c s="34" t="s">
        <v>181</v>
      </c>
      <c s="35" t="s">
        <v>5</v>
      </c>
      <c s="6" t="s">
        <v>182</v>
      </c>
      <c s="36" t="s">
        <v>71</v>
      </c>
      <c s="37">
        <v>3</v>
      </c>
      <c s="36">
        <v>0</v>
      </c>
      <c s="36">
        <f>ROUND(G51*H51,6)</f>
      </c>
      <c r="L51" s="38">
        <v>0</v>
      </c>
      <c s="32">
        <f>ROUND(ROUND(L51,2)*ROUND(G51,3),2)</f>
      </c>
      <c s="36" t="s">
        <v>126</v>
      </c>
      <c>
        <f>(M51*21)/100</f>
      </c>
      <c t="s">
        <v>27</v>
      </c>
    </row>
    <row r="52" spans="1:5" ht="12.75">
      <c r="A52" s="35" t="s">
        <v>55</v>
      </c>
      <c r="E52" s="39" t="s">
        <v>5</v>
      </c>
    </row>
    <row r="53" spans="1:5" ht="12.75">
      <c r="A53" s="35" t="s">
        <v>56</v>
      </c>
      <c r="E53" s="40" t="s">
        <v>5</v>
      </c>
    </row>
    <row r="54" spans="1:5" ht="369.75">
      <c r="A54" t="s">
        <v>58</v>
      </c>
      <c r="E54" s="39" t="s">
        <v>183</v>
      </c>
    </row>
    <row r="55" spans="1:16" ht="12.75">
      <c r="A55" t="s">
        <v>49</v>
      </c>
      <c s="34" t="s">
        <v>184</v>
      </c>
      <c s="34" t="s">
        <v>185</v>
      </c>
      <c s="35" t="s">
        <v>5</v>
      </c>
      <c s="6" t="s">
        <v>186</v>
      </c>
      <c s="36" t="s">
        <v>88</v>
      </c>
      <c s="37">
        <v>6</v>
      </c>
      <c s="36">
        <v>0</v>
      </c>
      <c s="36">
        <f>ROUND(G55*H55,6)</f>
      </c>
      <c r="L55" s="38">
        <v>0</v>
      </c>
      <c s="32">
        <f>ROUND(ROUND(L55,2)*ROUND(G55,3),2)</f>
      </c>
      <c s="36" t="s">
        <v>126</v>
      </c>
      <c>
        <f>(M55*21)/100</f>
      </c>
      <c t="s">
        <v>27</v>
      </c>
    </row>
    <row r="56" spans="1:5" ht="12.75">
      <c r="A56" s="35" t="s">
        <v>55</v>
      </c>
      <c r="E56" s="39" t="s">
        <v>5</v>
      </c>
    </row>
    <row r="57" spans="1:5" ht="12.75">
      <c r="A57" s="35" t="s">
        <v>56</v>
      </c>
      <c r="E57" s="40" t="s">
        <v>187</v>
      </c>
    </row>
    <row r="58" spans="1:5" ht="102">
      <c r="A58" t="s">
        <v>58</v>
      </c>
      <c r="E58" s="39" t="s">
        <v>188</v>
      </c>
    </row>
    <row r="59" spans="1:16" ht="12.75">
      <c r="A59" t="s">
        <v>49</v>
      </c>
      <c s="34" t="s">
        <v>189</v>
      </c>
      <c s="34" t="s">
        <v>190</v>
      </c>
      <c s="35" t="s">
        <v>5</v>
      </c>
      <c s="6" t="s">
        <v>191</v>
      </c>
      <c s="36" t="s">
        <v>88</v>
      </c>
      <c s="37">
        <v>6</v>
      </c>
      <c s="36">
        <v>0</v>
      </c>
      <c s="36">
        <f>ROUND(G59*H59,6)</f>
      </c>
      <c r="L59" s="38">
        <v>0</v>
      </c>
      <c s="32">
        <f>ROUND(ROUND(L59,2)*ROUND(G59,3),2)</f>
      </c>
      <c s="36" t="s">
        <v>126</v>
      </c>
      <c>
        <f>(M59*21)/100</f>
      </c>
      <c t="s">
        <v>27</v>
      </c>
    </row>
    <row r="60" spans="1:5" ht="12.75">
      <c r="A60" s="35" t="s">
        <v>55</v>
      </c>
      <c r="E60" s="39" t="s">
        <v>5</v>
      </c>
    </row>
    <row r="61" spans="1:5" ht="12.75">
      <c r="A61" s="35" t="s">
        <v>56</v>
      </c>
      <c r="E61" s="40" t="s">
        <v>192</v>
      </c>
    </row>
    <row r="62" spans="1:5" ht="127.5">
      <c r="A62" t="s">
        <v>58</v>
      </c>
      <c r="E62" s="39" t="s">
        <v>179</v>
      </c>
    </row>
    <row r="63" spans="1:16" ht="12.75">
      <c r="A63" t="s">
        <v>49</v>
      </c>
      <c s="34" t="s">
        <v>193</v>
      </c>
      <c s="34" t="s">
        <v>194</v>
      </c>
      <c s="35" t="s">
        <v>5</v>
      </c>
      <c s="6" t="s">
        <v>195</v>
      </c>
      <c s="36" t="s">
        <v>88</v>
      </c>
      <c s="37">
        <v>3</v>
      </c>
      <c s="36">
        <v>0</v>
      </c>
      <c s="36">
        <f>ROUND(G63*H63,6)</f>
      </c>
      <c r="L63" s="38">
        <v>0</v>
      </c>
      <c s="32">
        <f>ROUND(ROUND(L63,2)*ROUND(G63,3),2)</f>
      </c>
      <c s="36" t="s">
        <v>126</v>
      </c>
      <c>
        <f>(M63*21)/100</f>
      </c>
      <c t="s">
        <v>27</v>
      </c>
    </row>
    <row r="64" spans="1:5" ht="12.75">
      <c r="A64" s="35" t="s">
        <v>55</v>
      </c>
      <c r="E64" s="39" t="s">
        <v>5</v>
      </c>
    </row>
    <row r="65" spans="1:5" ht="12.75">
      <c r="A65" s="35" t="s">
        <v>56</v>
      </c>
      <c r="E65" s="40" t="s">
        <v>196</v>
      </c>
    </row>
    <row r="66" spans="1:5" ht="114.75">
      <c r="A66" t="s">
        <v>58</v>
      </c>
      <c r="E66" s="39" t="s">
        <v>175</v>
      </c>
    </row>
    <row r="67" spans="1:16" ht="12.75">
      <c r="A67" t="s">
        <v>49</v>
      </c>
      <c s="34" t="s">
        <v>197</v>
      </c>
      <c s="34" t="s">
        <v>198</v>
      </c>
      <c s="35" t="s">
        <v>5</v>
      </c>
      <c s="6" t="s">
        <v>199</v>
      </c>
      <c s="36" t="s">
        <v>88</v>
      </c>
      <c s="37">
        <v>3</v>
      </c>
      <c s="36">
        <v>0</v>
      </c>
      <c s="36">
        <f>ROUND(G67*H67,6)</f>
      </c>
      <c r="L67" s="38">
        <v>0</v>
      </c>
      <c s="32">
        <f>ROUND(ROUND(L67,2)*ROUND(G67,3),2)</f>
      </c>
      <c s="36" t="s">
        <v>126</v>
      </c>
      <c>
        <f>(M67*21)/100</f>
      </c>
      <c t="s">
        <v>27</v>
      </c>
    </row>
    <row r="68" spans="1:5" ht="12.75">
      <c r="A68" s="35" t="s">
        <v>55</v>
      </c>
      <c r="E68" s="39" t="s">
        <v>5</v>
      </c>
    </row>
    <row r="69" spans="1:5" ht="12.75">
      <c r="A69" s="35" t="s">
        <v>56</v>
      </c>
      <c r="E69" s="40" t="s">
        <v>200</v>
      </c>
    </row>
    <row r="70" spans="1:5" ht="127.5">
      <c r="A70" t="s">
        <v>58</v>
      </c>
      <c r="E70" s="39" t="s">
        <v>179</v>
      </c>
    </row>
    <row r="71" spans="1:16" ht="12.75">
      <c r="A71" t="s">
        <v>49</v>
      </c>
      <c s="34" t="s">
        <v>201</v>
      </c>
      <c s="34" t="s">
        <v>202</v>
      </c>
      <c s="35" t="s">
        <v>5</v>
      </c>
      <c s="6" t="s">
        <v>203</v>
      </c>
      <c s="36" t="s">
        <v>88</v>
      </c>
      <c s="37">
        <v>3</v>
      </c>
      <c s="36">
        <v>0</v>
      </c>
      <c s="36">
        <f>ROUND(G71*H71,6)</f>
      </c>
      <c r="L71" s="38">
        <v>0</v>
      </c>
      <c s="32">
        <f>ROUND(ROUND(L71,2)*ROUND(G71,3),2)</f>
      </c>
      <c s="36" t="s">
        <v>126</v>
      </c>
      <c>
        <f>(M71*21)/100</f>
      </c>
      <c t="s">
        <v>27</v>
      </c>
    </row>
    <row r="72" spans="1:5" ht="12.75">
      <c r="A72" s="35" t="s">
        <v>55</v>
      </c>
      <c r="E72" s="39" t="s">
        <v>5</v>
      </c>
    </row>
    <row r="73" spans="1:5" ht="12.75">
      <c r="A73" s="35" t="s">
        <v>56</v>
      </c>
      <c r="E73" s="40" t="s">
        <v>204</v>
      </c>
    </row>
    <row r="74" spans="1:5" ht="76.5">
      <c r="A74" t="s">
        <v>58</v>
      </c>
      <c r="E74" s="39" t="s">
        <v>205</v>
      </c>
    </row>
    <row r="75" spans="1:16" ht="12.75">
      <c r="A75" t="s">
        <v>49</v>
      </c>
      <c s="34" t="s">
        <v>206</v>
      </c>
      <c s="34" t="s">
        <v>207</v>
      </c>
      <c s="35" t="s">
        <v>5</v>
      </c>
      <c s="6" t="s">
        <v>208</v>
      </c>
      <c s="36" t="s">
        <v>80</v>
      </c>
      <c s="37">
        <v>60</v>
      </c>
      <c s="36">
        <v>0</v>
      </c>
      <c s="36">
        <f>ROUND(G75*H75,6)</f>
      </c>
      <c r="L75" s="38">
        <v>0</v>
      </c>
      <c s="32">
        <f>ROUND(ROUND(L75,2)*ROUND(G75,3),2)</f>
      </c>
      <c s="36" t="s">
        <v>126</v>
      </c>
      <c>
        <f>(M75*21)/100</f>
      </c>
      <c t="s">
        <v>27</v>
      </c>
    </row>
    <row r="76" spans="1:5" ht="12.75">
      <c r="A76" s="35" t="s">
        <v>55</v>
      </c>
      <c r="E76" s="39" t="s">
        <v>5</v>
      </c>
    </row>
    <row r="77" spans="1:5" ht="12.75">
      <c r="A77" s="35" t="s">
        <v>56</v>
      </c>
      <c r="E77" s="40" t="s">
        <v>209</v>
      </c>
    </row>
    <row r="78" spans="1:5" ht="102">
      <c r="A78" t="s">
        <v>58</v>
      </c>
      <c r="E78" s="39" t="s">
        <v>151</v>
      </c>
    </row>
    <row r="79" spans="1:16" ht="12.75">
      <c r="A79" t="s">
        <v>49</v>
      </c>
      <c s="34" t="s">
        <v>210</v>
      </c>
      <c s="34" t="s">
        <v>211</v>
      </c>
      <c s="35" t="s">
        <v>5</v>
      </c>
      <c s="6" t="s">
        <v>212</v>
      </c>
      <c s="36" t="s">
        <v>80</v>
      </c>
      <c s="37">
        <v>60</v>
      </c>
      <c s="36">
        <v>0</v>
      </c>
      <c s="36">
        <f>ROUND(G79*H79,6)</f>
      </c>
      <c r="L79" s="38">
        <v>0</v>
      </c>
      <c s="32">
        <f>ROUND(ROUND(L79,2)*ROUND(G79,3),2)</f>
      </c>
      <c s="36" t="s">
        <v>126</v>
      </c>
      <c>
        <f>(M79*21)/100</f>
      </c>
      <c t="s">
        <v>27</v>
      </c>
    </row>
    <row r="80" spans="1:5" ht="12.75">
      <c r="A80" s="35" t="s">
        <v>55</v>
      </c>
      <c r="E80" s="39" t="s">
        <v>5</v>
      </c>
    </row>
    <row r="81" spans="1:5" ht="12.75">
      <c r="A81" s="35" t="s">
        <v>56</v>
      </c>
      <c r="E81" s="40" t="s">
        <v>213</v>
      </c>
    </row>
    <row r="82" spans="1:5" ht="102">
      <c r="A82" t="s">
        <v>58</v>
      </c>
      <c r="E82"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v>
      </c>
      <c s="41">
        <f>Rekapitulace!C14</f>
      </c>
      <c s="20" t="s">
        <v>0</v>
      </c>
      <c t="s">
        <v>23</v>
      </c>
      <c t="s">
        <v>27</v>
      </c>
    </row>
    <row r="4" spans="1:16" ht="32" customHeight="1">
      <c r="A4" s="24" t="s">
        <v>20</v>
      </c>
      <c s="25" t="s">
        <v>28</v>
      </c>
      <c s="27" t="s">
        <v>111</v>
      </c>
      <c r="E4" s="26" t="s">
        <v>112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COUNTIFS(L8:L107,"=0",A8:A107,"P")+COUNTIFS(L8:L107,"",A8:A107,"P")+SUM(Q8:Q107)</f>
      </c>
    </row>
    <row r="8" spans="1:13" ht="12.75">
      <c r="A8" t="s">
        <v>44</v>
      </c>
      <c r="C8" s="28" t="s">
        <v>265</v>
      </c>
      <c r="E8" s="30" t="s">
        <v>264</v>
      </c>
      <c r="J8" s="29">
        <f>0+J9+J38</f>
      </c>
      <c s="29">
        <f>0+K9+K38</f>
      </c>
      <c s="29">
        <f>0+L9+L38</f>
      </c>
      <c s="29">
        <f>0+M9+M38</f>
      </c>
    </row>
    <row r="9" spans="1:13" ht="12.75">
      <c r="A9" t="s">
        <v>46</v>
      </c>
      <c r="C9" s="31" t="s">
        <v>116</v>
      </c>
      <c r="E9" s="33" t="s">
        <v>117</v>
      </c>
      <c r="J9" s="32">
        <f>0</f>
      </c>
      <c s="32">
        <f>0</f>
      </c>
      <c s="32">
        <f>0+L10+L14+L18+L22+L26+L30+L34</f>
      </c>
      <c s="32">
        <f>0+M10+M14+M18+M22+M26+M30+M34</f>
      </c>
    </row>
    <row r="10" spans="1:16" ht="12.75">
      <c r="A10" t="s">
        <v>49</v>
      </c>
      <c s="34" t="s">
        <v>27</v>
      </c>
      <c s="34" t="s">
        <v>118</v>
      </c>
      <c s="35" t="s">
        <v>5</v>
      </c>
      <c s="6" t="s">
        <v>119</v>
      </c>
      <c s="36" t="s">
        <v>80</v>
      </c>
      <c s="37">
        <v>110</v>
      </c>
      <c s="36">
        <v>0</v>
      </c>
      <c s="36">
        <f>ROUND(G10*H10,6)</f>
      </c>
      <c r="L10" s="38">
        <v>0</v>
      </c>
      <c s="32">
        <f>ROUND(ROUND(L10,2)*ROUND(G10,3),2)</f>
      </c>
      <c s="36" t="s">
        <v>54</v>
      </c>
      <c>
        <f>(M10*21)/100</f>
      </c>
      <c t="s">
        <v>27</v>
      </c>
    </row>
    <row r="11" spans="1:5" ht="12.75">
      <c r="A11" s="35" t="s">
        <v>55</v>
      </c>
      <c r="E11" s="39" t="s">
        <v>5</v>
      </c>
    </row>
    <row r="12" spans="1:5" ht="12.75">
      <c r="A12" s="35" t="s">
        <v>56</v>
      </c>
      <c r="E12" s="40" t="s">
        <v>266</v>
      </c>
    </row>
    <row r="13" spans="1:5" ht="76.5">
      <c r="A13" t="s">
        <v>58</v>
      </c>
      <c r="E13" s="39" t="s">
        <v>81</v>
      </c>
    </row>
    <row r="14" spans="1:16" ht="12.75">
      <c r="A14" t="s">
        <v>49</v>
      </c>
      <c s="34" t="s">
        <v>121</v>
      </c>
      <c s="34" t="s">
        <v>83</v>
      </c>
      <c s="35" t="s">
        <v>5</v>
      </c>
      <c s="6" t="s">
        <v>122</v>
      </c>
      <c s="36" t="s">
        <v>80</v>
      </c>
      <c s="37">
        <v>110</v>
      </c>
      <c s="36">
        <v>0</v>
      </c>
      <c s="36">
        <f>ROUND(G14*H14,6)</f>
      </c>
      <c r="L14" s="38">
        <v>0</v>
      </c>
      <c s="32">
        <f>ROUND(ROUND(L14,2)*ROUND(G14,3),2)</f>
      </c>
      <c s="36" t="s">
        <v>54</v>
      </c>
      <c>
        <f>(M14*21)/100</f>
      </c>
      <c t="s">
        <v>27</v>
      </c>
    </row>
    <row r="15" spans="1:5" ht="12.75">
      <c r="A15" s="35" t="s">
        <v>55</v>
      </c>
      <c r="E15" s="39" t="s">
        <v>5</v>
      </c>
    </row>
    <row r="16" spans="1:5" ht="12.75">
      <c r="A16" s="35" t="s">
        <v>56</v>
      </c>
      <c r="E16" s="40" t="s">
        <v>267</v>
      </c>
    </row>
    <row r="17" spans="1:5" ht="76.5">
      <c r="A17" t="s">
        <v>58</v>
      </c>
      <c r="E17" s="39" t="s">
        <v>81</v>
      </c>
    </row>
    <row r="18" spans="1:16" ht="12.75">
      <c r="A18" t="s">
        <v>49</v>
      </c>
      <c s="34" t="s">
        <v>77</v>
      </c>
      <c s="34" t="s">
        <v>256</v>
      </c>
      <c s="35" t="s">
        <v>5</v>
      </c>
      <c s="6" t="s">
        <v>257</v>
      </c>
      <c s="36" t="s">
        <v>71</v>
      </c>
      <c s="37">
        <v>17</v>
      </c>
      <c s="36">
        <v>0</v>
      </c>
      <c s="36">
        <f>ROUND(G18*H18,6)</f>
      </c>
      <c r="L18" s="38">
        <v>0</v>
      </c>
      <c s="32">
        <f>ROUND(ROUND(L18,2)*ROUND(G18,3),2)</f>
      </c>
      <c s="36" t="s">
        <v>54</v>
      </c>
      <c>
        <f>(M18*21)/100</f>
      </c>
      <c t="s">
        <v>27</v>
      </c>
    </row>
    <row r="19" spans="1:5" ht="12.75">
      <c r="A19" s="35" t="s">
        <v>55</v>
      </c>
      <c r="E19" s="39" t="s">
        <v>5</v>
      </c>
    </row>
    <row r="20" spans="1:5" ht="12.75">
      <c r="A20" s="35" t="s">
        <v>56</v>
      </c>
      <c r="E20" s="40" t="s">
        <v>268</v>
      </c>
    </row>
    <row r="21" spans="1:5" ht="318.75">
      <c r="A21" t="s">
        <v>58</v>
      </c>
      <c r="E21" s="39" t="s">
        <v>128</v>
      </c>
    </row>
    <row r="22" spans="1:16" ht="12.75">
      <c r="A22" t="s">
        <v>49</v>
      </c>
      <c s="34" t="s">
        <v>82</v>
      </c>
      <c s="34" t="s">
        <v>124</v>
      </c>
      <c s="35" t="s">
        <v>5</v>
      </c>
      <c s="6" t="s">
        <v>125</v>
      </c>
      <c s="36" t="s">
        <v>71</v>
      </c>
      <c s="37">
        <v>3</v>
      </c>
      <c s="36">
        <v>0</v>
      </c>
      <c s="36">
        <f>ROUND(G22*H22,6)</f>
      </c>
      <c r="L22" s="38">
        <v>0</v>
      </c>
      <c s="32">
        <f>ROUND(ROUND(L22,2)*ROUND(G22,3),2)</f>
      </c>
      <c s="36" t="s">
        <v>126</v>
      </c>
      <c>
        <f>(M22*21)/100</f>
      </c>
      <c t="s">
        <v>27</v>
      </c>
    </row>
    <row r="23" spans="1:5" ht="12.75">
      <c r="A23" s="35" t="s">
        <v>55</v>
      </c>
      <c r="E23" s="39" t="s">
        <v>5</v>
      </c>
    </row>
    <row r="24" spans="1:5" ht="12.75">
      <c r="A24" s="35" t="s">
        <v>56</v>
      </c>
      <c r="E24" s="40" t="s">
        <v>127</v>
      </c>
    </row>
    <row r="25" spans="1:5" ht="318.75">
      <c r="A25" t="s">
        <v>58</v>
      </c>
      <c r="E25" s="39" t="s">
        <v>128</v>
      </c>
    </row>
    <row r="26" spans="1:16" ht="25.5">
      <c r="A26" t="s">
        <v>49</v>
      </c>
      <c s="34" t="s">
        <v>129</v>
      </c>
      <c s="34" t="s">
        <v>130</v>
      </c>
      <c s="35" t="s">
        <v>5</v>
      </c>
      <c s="6" t="s">
        <v>131</v>
      </c>
      <c s="36" t="s">
        <v>80</v>
      </c>
      <c s="37">
        <v>110</v>
      </c>
      <c s="36">
        <v>0</v>
      </c>
      <c s="36">
        <f>ROUND(G26*H26,6)</f>
      </c>
      <c r="L26" s="38">
        <v>0</v>
      </c>
      <c s="32">
        <f>ROUND(ROUND(L26,2)*ROUND(G26,3),2)</f>
      </c>
      <c s="36" t="s">
        <v>54</v>
      </c>
      <c>
        <f>(M26*21)/100</f>
      </c>
      <c t="s">
        <v>27</v>
      </c>
    </row>
    <row r="27" spans="1:5" ht="12.75">
      <c r="A27" s="35" t="s">
        <v>55</v>
      </c>
      <c r="E27" s="39" t="s">
        <v>5</v>
      </c>
    </row>
    <row r="28" spans="1:5" ht="12.75">
      <c r="A28" s="35" t="s">
        <v>56</v>
      </c>
      <c r="E28" s="40" t="s">
        <v>269</v>
      </c>
    </row>
    <row r="29" spans="1:5" ht="76.5">
      <c r="A29" t="s">
        <v>58</v>
      </c>
      <c r="E29" s="39" t="s">
        <v>133</v>
      </c>
    </row>
    <row r="30" spans="1:16" ht="12.75">
      <c r="A30" t="s">
        <v>49</v>
      </c>
      <c s="34" t="s">
        <v>134</v>
      </c>
      <c s="34" t="s">
        <v>135</v>
      </c>
      <c s="35" t="s">
        <v>5</v>
      </c>
      <c s="6" t="s">
        <v>136</v>
      </c>
      <c s="36" t="s">
        <v>71</v>
      </c>
      <c s="37">
        <v>18</v>
      </c>
      <c s="36">
        <v>0</v>
      </c>
      <c s="36">
        <f>ROUND(G30*H30,6)</f>
      </c>
      <c r="L30" s="38">
        <v>0</v>
      </c>
      <c s="32">
        <f>ROUND(ROUND(L30,2)*ROUND(G30,3),2)</f>
      </c>
      <c s="36" t="s">
        <v>54</v>
      </c>
      <c>
        <f>(M30*21)/100</f>
      </c>
      <c t="s">
        <v>27</v>
      </c>
    </row>
    <row r="31" spans="1:5" ht="12.75">
      <c r="A31" s="35" t="s">
        <v>55</v>
      </c>
      <c r="E31" s="39" t="s">
        <v>5</v>
      </c>
    </row>
    <row r="32" spans="1:5" ht="12.75">
      <c r="A32" s="35" t="s">
        <v>56</v>
      </c>
      <c r="E32" s="40" t="s">
        <v>270</v>
      </c>
    </row>
    <row r="33" spans="1:5" ht="204">
      <c r="A33" t="s">
        <v>58</v>
      </c>
      <c r="E33" s="39" t="s">
        <v>138</v>
      </c>
    </row>
    <row r="34" spans="1:16" ht="12.75">
      <c r="A34" t="s">
        <v>49</v>
      </c>
      <c s="34" t="s">
        <v>139</v>
      </c>
      <c s="34" t="s">
        <v>140</v>
      </c>
      <c s="35" t="s">
        <v>5</v>
      </c>
      <c s="6" t="s">
        <v>141</v>
      </c>
      <c s="36" t="s">
        <v>142</v>
      </c>
      <c s="37">
        <v>0.11</v>
      </c>
      <c s="36">
        <v>0</v>
      </c>
      <c s="36">
        <f>ROUND(G34*H34,6)</f>
      </c>
      <c r="L34" s="38">
        <v>0</v>
      </c>
      <c s="32">
        <f>ROUND(ROUND(L34,2)*ROUND(G34,3),2)</f>
      </c>
      <c s="36" t="s">
        <v>54</v>
      </c>
      <c>
        <f>(M34*21)/100</f>
      </c>
      <c t="s">
        <v>27</v>
      </c>
    </row>
    <row r="35" spans="1:5" ht="12.75">
      <c r="A35" s="35" t="s">
        <v>55</v>
      </c>
      <c r="E35" s="39" t="s">
        <v>5</v>
      </c>
    </row>
    <row r="36" spans="1:5" ht="12.75">
      <c r="A36" s="35" t="s">
        <v>56</v>
      </c>
      <c r="E36" s="40" t="s">
        <v>271</v>
      </c>
    </row>
    <row r="37" spans="1:5" ht="89.25">
      <c r="A37" t="s">
        <v>58</v>
      </c>
      <c r="E37" s="39" t="s">
        <v>144</v>
      </c>
    </row>
    <row r="38" spans="1:13" ht="12.75">
      <c r="A38" t="s">
        <v>46</v>
      </c>
      <c r="C38" s="31" t="s">
        <v>145</v>
      </c>
      <c r="E38" s="33" t="s">
        <v>146</v>
      </c>
      <c r="J38" s="32">
        <f>0</f>
      </c>
      <c s="32">
        <f>0</f>
      </c>
      <c s="32">
        <f>0+L39+L43+L47+L51+L55+L59+L63+L67+L71+L75+L79+L83+L87+L91+L95+L99+L103+L107</f>
      </c>
      <c s="32">
        <f>0+M39+M43+M47+M51+M55+M59+M63+M67+M71+M75+M79+M83+M87+M91+M95+M99+M103+M107</f>
      </c>
    </row>
    <row r="39" spans="1:16" ht="12.75">
      <c r="A39" t="s">
        <v>49</v>
      </c>
      <c s="34" t="s">
        <v>147</v>
      </c>
      <c s="34" t="s">
        <v>148</v>
      </c>
      <c s="35" t="s">
        <v>5</v>
      </c>
      <c s="6" t="s">
        <v>149</v>
      </c>
      <c s="36" t="s">
        <v>80</v>
      </c>
      <c s="37">
        <v>120</v>
      </c>
      <c s="36">
        <v>0</v>
      </c>
      <c s="36">
        <f>ROUND(G39*H39,6)</f>
      </c>
      <c r="L39" s="38">
        <v>0</v>
      </c>
      <c s="32">
        <f>ROUND(ROUND(L39,2)*ROUND(G39,3),2)</f>
      </c>
      <c s="36" t="s">
        <v>54</v>
      </c>
      <c>
        <f>(M39*21)/100</f>
      </c>
      <c t="s">
        <v>27</v>
      </c>
    </row>
    <row r="40" spans="1:5" ht="12.75">
      <c r="A40" s="35" t="s">
        <v>55</v>
      </c>
      <c r="E40" s="39" t="s">
        <v>5</v>
      </c>
    </row>
    <row r="41" spans="1:5" ht="12.75">
      <c r="A41" s="35" t="s">
        <v>56</v>
      </c>
      <c r="E41" s="40" t="s">
        <v>272</v>
      </c>
    </row>
    <row r="42" spans="1:5" ht="102">
      <c r="A42" t="s">
        <v>58</v>
      </c>
      <c r="E42" s="39" t="s">
        <v>151</v>
      </c>
    </row>
    <row r="43" spans="1:16" ht="12.75">
      <c r="A43" t="s">
        <v>49</v>
      </c>
      <c s="34" t="s">
        <v>152</v>
      </c>
      <c s="34" t="s">
        <v>153</v>
      </c>
      <c s="35" t="s">
        <v>5</v>
      </c>
      <c s="6" t="s">
        <v>154</v>
      </c>
      <c s="36" t="s">
        <v>80</v>
      </c>
      <c s="37">
        <v>120</v>
      </c>
      <c s="36">
        <v>0</v>
      </c>
      <c s="36">
        <f>ROUND(G43*H43,6)</f>
      </c>
      <c r="L43" s="38">
        <v>0</v>
      </c>
      <c s="32">
        <f>ROUND(ROUND(L43,2)*ROUND(G43,3),2)</f>
      </c>
      <c s="36" t="s">
        <v>54</v>
      </c>
      <c>
        <f>(M43*21)/100</f>
      </c>
      <c t="s">
        <v>27</v>
      </c>
    </row>
    <row r="44" spans="1:5" ht="12.75">
      <c r="A44" s="35" t="s">
        <v>55</v>
      </c>
      <c r="E44" s="39" t="s">
        <v>5</v>
      </c>
    </row>
    <row r="45" spans="1:5" ht="12.75">
      <c r="A45" s="35" t="s">
        <v>56</v>
      </c>
      <c r="E45" s="40" t="s">
        <v>273</v>
      </c>
    </row>
    <row r="46" spans="1:5" ht="102">
      <c r="A46" t="s">
        <v>58</v>
      </c>
      <c r="E46" s="39" t="s">
        <v>156</v>
      </c>
    </row>
    <row r="47" spans="1:16" ht="12.75">
      <c r="A47" t="s">
        <v>49</v>
      </c>
      <c s="34" t="s">
        <v>157</v>
      </c>
      <c s="34" t="s">
        <v>158</v>
      </c>
      <c s="35" t="s">
        <v>5</v>
      </c>
      <c s="6" t="s">
        <v>159</v>
      </c>
      <c s="36" t="s">
        <v>80</v>
      </c>
      <c s="37">
        <v>120</v>
      </c>
      <c s="36">
        <v>0</v>
      </c>
      <c s="36">
        <f>ROUND(G47*H47,6)</f>
      </c>
      <c r="L47" s="38">
        <v>0</v>
      </c>
      <c s="32">
        <f>ROUND(ROUND(L47,2)*ROUND(G47,3),2)</f>
      </c>
      <c s="36" t="s">
        <v>54</v>
      </c>
      <c>
        <f>(M47*21)/100</f>
      </c>
      <c t="s">
        <v>27</v>
      </c>
    </row>
    <row r="48" spans="1:5" ht="12.75">
      <c r="A48" s="35" t="s">
        <v>55</v>
      </c>
      <c r="E48" s="39" t="s">
        <v>5</v>
      </c>
    </row>
    <row r="49" spans="1:5" ht="12.75">
      <c r="A49" s="35" t="s">
        <v>56</v>
      </c>
      <c r="E49" s="40" t="s">
        <v>274</v>
      </c>
    </row>
    <row r="50" spans="1:5" ht="127.5">
      <c r="A50" t="s">
        <v>58</v>
      </c>
      <c r="E50" s="39" t="s">
        <v>161</v>
      </c>
    </row>
    <row r="51" spans="1:16" ht="12.75">
      <c r="A51" t="s">
        <v>49</v>
      </c>
      <c s="34" t="s">
        <v>237</v>
      </c>
      <c s="34" t="s">
        <v>238</v>
      </c>
      <c s="35" t="s">
        <v>5</v>
      </c>
      <c s="6" t="s">
        <v>239</v>
      </c>
      <c s="36" t="s">
        <v>80</v>
      </c>
      <c s="37">
        <v>230</v>
      </c>
      <c s="36">
        <v>0</v>
      </c>
      <c s="36">
        <f>ROUND(G51*H51,6)</f>
      </c>
      <c r="L51" s="38">
        <v>0</v>
      </c>
      <c s="32">
        <f>ROUND(ROUND(L51,2)*ROUND(G51,3),2)</f>
      </c>
      <c s="36" t="s">
        <v>54</v>
      </c>
      <c>
        <f>(M51*21)/100</f>
      </c>
      <c t="s">
        <v>27</v>
      </c>
    </row>
    <row r="52" spans="1:5" ht="12.75">
      <c r="A52" s="35" t="s">
        <v>55</v>
      </c>
      <c r="E52" s="39" t="s">
        <v>5</v>
      </c>
    </row>
    <row r="53" spans="1:5" ht="12.75">
      <c r="A53" s="35" t="s">
        <v>56</v>
      </c>
      <c r="E53" s="40" t="s">
        <v>275</v>
      </c>
    </row>
    <row r="54" spans="1:5" ht="102">
      <c r="A54" t="s">
        <v>58</v>
      </c>
      <c r="E54" s="39" t="s">
        <v>151</v>
      </c>
    </row>
    <row r="55" spans="1:16" ht="12.75">
      <c r="A55" t="s">
        <v>49</v>
      </c>
      <c s="34" t="s">
        <v>241</v>
      </c>
      <c s="34" t="s">
        <v>242</v>
      </c>
      <c s="35" t="s">
        <v>5</v>
      </c>
      <c s="6" t="s">
        <v>243</v>
      </c>
      <c s="36" t="s">
        <v>80</v>
      </c>
      <c s="37">
        <v>230</v>
      </c>
      <c s="36">
        <v>0</v>
      </c>
      <c s="36">
        <f>ROUND(G55*H55,6)</f>
      </c>
      <c r="L55" s="38">
        <v>0</v>
      </c>
      <c s="32">
        <f>ROUND(ROUND(L55,2)*ROUND(G55,3),2)</f>
      </c>
      <c s="36" t="s">
        <v>54</v>
      </c>
      <c>
        <f>(M55*21)/100</f>
      </c>
      <c t="s">
        <v>27</v>
      </c>
    </row>
    <row r="56" spans="1:5" ht="12.75">
      <c r="A56" s="35" t="s">
        <v>55</v>
      </c>
      <c r="E56" s="39" t="s">
        <v>5</v>
      </c>
    </row>
    <row r="57" spans="1:5" ht="12.75">
      <c r="A57" s="35" t="s">
        <v>56</v>
      </c>
      <c r="E57" s="40" t="s">
        <v>276</v>
      </c>
    </row>
    <row r="58" spans="1:5" ht="102">
      <c r="A58" t="s">
        <v>58</v>
      </c>
      <c r="E58" s="39" t="s">
        <v>156</v>
      </c>
    </row>
    <row r="59" spans="1:16" ht="12.75">
      <c r="A59" t="s">
        <v>49</v>
      </c>
      <c s="34" t="s">
        <v>162</v>
      </c>
      <c s="34" t="s">
        <v>163</v>
      </c>
      <c s="35" t="s">
        <v>5</v>
      </c>
      <c s="6" t="s">
        <v>164</v>
      </c>
      <c s="36" t="s">
        <v>165</v>
      </c>
      <c s="37">
        <v>1.36</v>
      </c>
      <c s="36">
        <v>0</v>
      </c>
      <c s="36">
        <f>ROUND(G59*H59,6)</f>
      </c>
      <c r="L59" s="38">
        <v>0</v>
      </c>
      <c s="32">
        <f>ROUND(ROUND(L59,2)*ROUND(G59,3),2)</f>
      </c>
      <c s="36" t="s">
        <v>54</v>
      </c>
      <c>
        <f>(M59*21)/100</f>
      </c>
      <c t="s">
        <v>27</v>
      </c>
    </row>
    <row r="60" spans="1:5" ht="12.75">
      <c r="A60" s="35" t="s">
        <v>55</v>
      </c>
      <c r="E60" s="39" t="s">
        <v>5</v>
      </c>
    </row>
    <row r="61" spans="1:5" ht="12.75">
      <c r="A61" s="35" t="s">
        <v>56</v>
      </c>
      <c r="E61" s="40" t="s">
        <v>277</v>
      </c>
    </row>
    <row r="62" spans="1:5" ht="102">
      <c r="A62" t="s">
        <v>58</v>
      </c>
      <c r="E62" s="39" t="s">
        <v>167</v>
      </c>
    </row>
    <row r="63" spans="1:16" ht="12.75">
      <c r="A63" t="s">
        <v>49</v>
      </c>
      <c s="34" t="s">
        <v>246</v>
      </c>
      <c s="34" t="s">
        <v>247</v>
      </c>
      <c s="35" t="s">
        <v>5</v>
      </c>
      <c s="6" t="s">
        <v>248</v>
      </c>
      <c s="36" t="s">
        <v>80</v>
      </c>
      <c s="37">
        <v>370</v>
      </c>
      <c s="36">
        <v>0</v>
      </c>
      <c s="36">
        <f>ROUND(G63*H63,6)</f>
      </c>
      <c r="L63" s="38">
        <v>0</v>
      </c>
      <c s="32">
        <f>ROUND(ROUND(L63,2)*ROUND(G63,3),2)</f>
      </c>
      <c s="36" t="s">
        <v>54</v>
      </c>
      <c>
        <f>(M63*21)/100</f>
      </c>
      <c t="s">
        <v>27</v>
      </c>
    </row>
    <row r="64" spans="1:5" ht="12.75">
      <c r="A64" s="35" t="s">
        <v>55</v>
      </c>
      <c r="E64" s="39" t="s">
        <v>5</v>
      </c>
    </row>
    <row r="65" spans="1:5" ht="12.75">
      <c r="A65" s="35" t="s">
        <v>56</v>
      </c>
      <c r="E65" s="40" t="s">
        <v>278</v>
      </c>
    </row>
    <row r="66" spans="1:5" ht="102">
      <c r="A66" t="s">
        <v>58</v>
      </c>
      <c r="E66" s="39" t="s">
        <v>156</v>
      </c>
    </row>
    <row r="67" spans="1:16" ht="12.75">
      <c r="A67" t="s">
        <v>49</v>
      </c>
      <c s="34" t="s">
        <v>105</v>
      </c>
      <c s="34" t="s">
        <v>168</v>
      </c>
      <c s="35" t="s">
        <v>5</v>
      </c>
      <c s="6" t="s">
        <v>169</v>
      </c>
      <c s="36" t="s">
        <v>80</v>
      </c>
      <c s="37">
        <v>100</v>
      </c>
      <c s="36">
        <v>0</v>
      </c>
      <c s="36">
        <f>ROUND(G67*H67,6)</f>
      </c>
      <c r="L67" s="38">
        <v>0</v>
      </c>
      <c s="32">
        <f>ROUND(ROUND(L67,2)*ROUND(G67,3),2)</f>
      </c>
      <c s="36" t="s">
        <v>54</v>
      </c>
      <c>
        <f>(M67*21)/100</f>
      </c>
      <c t="s">
        <v>27</v>
      </c>
    </row>
    <row r="68" spans="1:5" ht="12.75">
      <c r="A68" s="35" t="s">
        <v>55</v>
      </c>
      <c r="E68" s="39" t="s">
        <v>5</v>
      </c>
    </row>
    <row r="69" spans="1:5" ht="12.75">
      <c r="A69" s="35" t="s">
        <v>56</v>
      </c>
      <c r="E69" s="40" t="s">
        <v>279</v>
      </c>
    </row>
    <row r="70" spans="1:5" ht="89.25">
      <c r="A70" t="s">
        <v>58</v>
      </c>
      <c r="E70" s="39" t="s">
        <v>171</v>
      </c>
    </row>
    <row r="71" spans="1:16" ht="12.75">
      <c r="A71" t="s">
        <v>49</v>
      </c>
      <c s="34" t="s">
        <v>172</v>
      </c>
      <c s="34" t="s">
        <v>173</v>
      </c>
      <c s="35" t="s">
        <v>5</v>
      </c>
      <c s="6" t="s">
        <v>174</v>
      </c>
      <c s="36" t="s">
        <v>88</v>
      </c>
      <c s="37">
        <v>3</v>
      </c>
      <c s="36">
        <v>0</v>
      </c>
      <c s="36">
        <f>ROUND(G71*H71,6)</f>
      </c>
      <c r="L71" s="38">
        <v>0</v>
      </c>
      <c s="32">
        <f>ROUND(ROUND(L71,2)*ROUND(G71,3),2)</f>
      </c>
      <c s="36" t="s">
        <v>126</v>
      </c>
      <c>
        <f>(M71*21)/100</f>
      </c>
      <c t="s">
        <v>27</v>
      </c>
    </row>
    <row r="72" spans="1:5" ht="12.75">
      <c r="A72" s="35" t="s">
        <v>55</v>
      </c>
      <c r="E72" s="39" t="s">
        <v>5</v>
      </c>
    </row>
    <row r="73" spans="1:5" ht="12.75">
      <c r="A73" s="35" t="s">
        <v>56</v>
      </c>
      <c r="E73" s="40" t="s">
        <v>5</v>
      </c>
    </row>
    <row r="74" spans="1:5" ht="114.75">
      <c r="A74" t="s">
        <v>58</v>
      </c>
      <c r="E74" s="39" t="s">
        <v>175</v>
      </c>
    </row>
    <row r="75" spans="1:16" ht="12.75">
      <c r="A75" t="s">
        <v>49</v>
      </c>
      <c s="34" t="s">
        <v>176</v>
      </c>
      <c s="34" t="s">
        <v>177</v>
      </c>
      <c s="35" t="s">
        <v>5</v>
      </c>
      <c s="6" t="s">
        <v>178</v>
      </c>
      <c s="36" t="s">
        <v>88</v>
      </c>
      <c s="37">
        <v>3</v>
      </c>
      <c s="36">
        <v>0</v>
      </c>
      <c s="36">
        <f>ROUND(G75*H75,6)</f>
      </c>
      <c r="L75" s="38">
        <v>0</v>
      </c>
      <c s="32">
        <f>ROUND(ROUND(L75,2)*ROUND(G75,3),2)</f>
      </c>
      <c s="36" t="s">
        <v>126</v>
      </c>
      <c>
        <f>(M75*21)/100</f>
      </c>
      <c t="s">
        <v>27</v>
      </c>
    </row>
    <row r="76" spans="1:5" ht="12.75">
      <c r="A76" s="35" t="s">
        <v>55</v>
      </c>
      <c r="E76" s="39" t="s">
        <v>5</v>
      </c>
    </row>
    <row r="77" spans="1:5" ht="12.75">
      <c r="A77" s="35" t="s">
        <v>56</v>
      </c>
      <c r="E77" s="40" t="s">
        <v>5</v>
      </c>
    </row>
    <row r="78" spans="1:5" ht="127.5">
      <c r="A78" t="s">
        <v>58</v>
      </c>
      <c r="E78" s="39" t="s">
        <v>179</v>
      </c>
    </row>
    <row r="79" spans="1:16" ht="12.75">
      <c r="A79" t="s">
        <v>49</v>
      </c>
      <c s="34" t="s">
        <v>180</v>
      </c>
      <c s="34" t="s">
        <v>181</v>
      </c>
      <c s="35" t="s">
        <v>5</v>
      </c>
      <c s="6" t="s">
        <v>182</v>
      </c>
      <c s="36" t="s">
        <v>71</v>
      </c>
      <c s="37">
        <v>3</v>
      </c>
      <c s="36">
        <v>0</v>
      </c>
      <c s="36">
        <f>ROUND(G79*H79,6)</f>
      </c>
      <c r="L79" s="38">
        <v>0</v>
      </c>
      <c s="32">
        <f>ROUND(ROUND(L79,2)*ROUND(G79,3),2)</f>
      </c>
      <c s="36" t="s">
        <v>126</v>
      </c>
      <c>
        <f>(M79*21)/100</f>
      </c>
      <c t="s">
        <v>27</v>
      </c>
    </row>
    <row r="80" spans="1:5" ht="12.75">
      <c r="A80" s="35" t="s">
        <v>55</v>
      </c>
      <c r="E80" s="39" t="s">
        <v>5</v>
      </c>
    </row>
    <row r="81" spans="1:5" ht="12.75">
      <c r="A81" s="35" t="s">
        <v>56</v>
      </c>
      <c r="E81" s="40" t="s">
        <v>5</v>
      </c>
    </row>
    <row r="82" spans="1:5" ht="369.75">
      <c r="A82" t="s">
        <v>58</v>
      </c>
      <c r="E82" s="39" t="s">
        <v>183</v>
      </c>
    </row>
    <row r="83" spans="1:16" ht="12.75">
      <c r="A83" t="s">
        <v>49</v>
      </c>
      <c s="34" t="s">
        <v>184</v>
      </c>
      <c s="34" t="s">
        <v>185</v>
      </c>
      <c s="35" t="s">
        <v>5</v>
      </c>
      <c s="6" t="s">
        <v>186</v>
      </c>
      <c s="36" t="s">
        <v>88</v>
      </c>
      <c s="37">
        <v>6</v>
      </c>
      <c s="36">
        <v>0</v>
      </c>
      <c s="36">
        <f>ROUND(G83*H83,6)</f>
      </c>
      <c r="L83" s="38">
        <v>0</v>
      </c>
      <c s="32">
        <f>ROUND(ROUND(L83,2)*ROUND(G83,3),2)</f>
      </c>
      <c s="36" t="s">
        <v>126</v>
      </c>
      <c>
        <f>(M83*21)/100</f>
      </c>
      <c t="s">
        <v>27</v>
      </c>
    </row>
    <row r="84" spans="1:5" ht="12.75">
      <c r="A84" s="35" t="s">
        <v>55</v>
      </c>
      <c r="E84" s="39" t="s">
        <v>5</v>
      </c>
    </row>
    <row r="85" spans="1:5" ht="12.75">
      <c r="A85" s="35" t="s">
        <v>56</v>
      </c>
      <c r="E85" s="40" t="s">
        <v>187</v>
      </c>
    </row>
    <row r="86" spans="1:5" ht="102">
      <c r="A86" t="s">
        <v>58</v>
      </c>
      <c r="E86" s="39" t="s">
        <v>188</v>
      </c>
    </row>
    <row r="87" spans="1:16" ht="12.75">
      <c r="A87" t="s">
        <v>49</v>
      </c>
      <c s="34" t="s">
        <v>189</v>
      </c>
      <c s="34" t="s">
        <v>190</v>
      </c>
      <c s="35" t="s">
        <v>5</v>
      </c>
      <c s="6" t="s">
        <v>191</v>
      </c>
      <c s="36" t="s">
        <v>88</v>
      </c>
      <c s="37">
        <v>6</v>
      </c>
      <c s="36">
        <v>0</v>
      </c>
      <c s="36">
        <f>ROUND(G87*H87,6)</f>
      </c>
      <c r="L87" s="38">
        <v>0</v>
      </c>
      <c s="32">
        <f>ROUND(ROUND(L87,2)*ROUND(G87,3),2)</f>
      </c>
      <c s="36" t="s">
        <v>126</v>
      </c>
      <c>
        <f>(M87*21)/100</f>
      </c>
      <c t="s">
        <v>27</v>
      </c>
    </row>
    <row r="88" spans="1:5" ht="12.75">
      <c r="A88" s="35" t="s">
        <v>55</v>
      </c>
      <c r="E88" s="39" t="s">
        <v>5</v>
      </c>
    </row>
    <row r="89" spans="1:5" ht="12.75">
      <c r="A89" s="35" t="s">
        <v>56</v>
      </c>
      <c r="E89" s="40" t="s">
        <v>192</v>
      </c>
    </row>
    <row r="90" spans="1:5" ht="127.5">
      <c r="A90" t="s">
        <v>58</v>
      </c>
      <c r="E90" s="39" t="s">
        <v>179</v>
      </c>
    </row>
    <row r="91" spans="1:16" ht="12.75">
      <c r="A91" t="s">
        <v>49</v>
      </c>
      <c s="34" t="s">
        <v>193</v>
      </c>
      <c s="34" t="s">
        <v>194</v>
      </c>
      <c s="35" t="s">
        <v>5</v>
      </c>
      <c s="6" t="s">
        <v>195</v>
      </c>
      <c s="36" t="s">
        <v>88</v>
      </c>
      <c s="37">
        <v>3</v>
      </c>
      <c s="36">
        <v>0</v>
      </c>
      <c s="36">
        <f>ROUND(G91*H91,6)</f>
      </c>
      <c r="L91" s="38">
        <v>0</v>
      </c>
      <c s="32">
        <f>ROUND(ROUND(L91,2)*ROUND(G91,3),2)</f>
      </c>
      <c s="36" t="s">
        <v>126</v>
      </c>
      <c>
        <f>(M91*21)/100</f>
      </c>
      <c t="s">
        <v>27</v>
      </c>
    </row>
    <row r="92" spans="1:5" ht="12.75">
      <c r="A92" s="35" t="s">
        <v>55</v>
      </c>
      <c r="E92" s="39" t="s">
        <v>5</v>
      </c>
    </row>
    <row r="93" spans="1:5" ht="12.75">
      <c r="A93" s="35" t="s">
        <v>56</v>
      </c>
      <c r="E93" s="40" t="s">
        <v>196</v>
      </c>
    </row>
    <row r="94" spans="1:5" ht="114.75">
      <c r="A94" t="s">
        <v>58</v>
      </c>
      <c r="E94" s="39" t="s">
        <v>175</v>
      </c>
    </row>
    <row r="95" spans="1:16" ht="12.75">
      <c r="A95" t="s">
        <v>49</v>
      </c>
      <c s="34" t="s">
        <v>197</v>
      </c>
      <c s="34" t="s">
        <v>198</v>
      </c>
      <c s="35" t="s">
        <v>5</v>
      </c>
      <c s="6" t="s">
        <v>199</v>
      </c>
      <c s="36" t="s">
        <v>88</v>
      </c>
      <c s="37">
        <v>3</v>
      </c>
      <c s="36">
        <v>0</v>
      </c>
      <c s="36">
        <f>ROUND(G95*H95,6)</f>
      </c>
      <c r="L95" s="38">
        <v>0</v>
      </c>
      <c s="32">
        <f>ROUND(ROUND(L95,2)*ROUND(G95,3),2)</f>
      </c>
      <c s="36" t="s">
        <v>126</v>
      </c>
      <c>
        <f>(M95*21)/100</f>
      </c>
      <c t="s">
        <v>27</v>
      </c>
    </row>
    <row r="96" spans="1:5" ht="12.75">
      <c r="A96" s="35" t="s">
        <v>55</v>
      </c>
      <c r="E96" s="39" t="s">
        <v>5</v>
      </c>
    </row>
    <row r="97" spans="1:5" ht="12.75">
      <c r="A97" s="35" t="s">
        <v>56</v>
      </c>
      <c r="E97" s="40" t="s">
        <v>200</v>
      </c>
    </row>
    <row r="98" spans="1:5" ht="127.5">
      <c r="A98" t="s">
        <v>58</v>
      </c>
      <c r="E98" s="39" t="s">
        <v>179</v>
      </c>
    </row>
    <row r="99" spans="1:16" ht="12.75">
      <c r="A99" t="s">
        <v>49</v>
      </c>
      <c s="34" t="s">
        <v>201</v>
      </c>
      <c s="34" t="s">
        <v>202</v>
      </c>
      <c s="35" t="s">
        <v>5</v>
      </c>
      <c s="6" t="s">
        <v>203</v>
      </c>
      <c s="36" t="s">
        <v>88</v>
      </c>
      <c s="37">
        <v>3</v>
      </c>
      <c s="36">
        <v>0</v>
      </c>
      <c s="36">
        <f>ROUND(G99*H99,6)</f>
      </c>
      <c r="L99" s="38">
        <v>0</v>
      </c>
      <c s="32">
        <f>ROUND(ROUND(L99,2)*ROUND(G99,3),2)</f>
      </c>
      <c s="36" t="s">
        <v>126</v>
      </c>
      <c>
        <f>(M99*21)/100</f>
      </c>
      <c t="s">
        <v>27</v>
      </c>
    </row>
    <row r="100" spans="1:5" ht="12.75">
      <c r="A100" s="35" t="s">
        <v>55</v>
      </c>
      <c r="E100" s="39" t="s">
        <v>5</v>
      </c>
    </row>
    <row r="101" spans="1:5" ht="12.75">
      <c r="A101" s="35" t="s">
        <v>56</v>
      </c>
      <c r="E101" s="40" t="s">
        <v>204</v>
      </c>
    </row>
    <row r="102" spans="1:5" ht="76.5">
      <c r="A102" t="s">
        <v>58</v>
      </c>
      <c r="E102" s="39" t="s">
        <v>205</v>
      </c>
    </row>
    <row r="103" spans="1:16" ht="12.75">
      <c r="A103" t="s">
        <v>49</v>
      </c>
      <c s="34" t="s">
        <v>206</v>
      </c>
      <c s="34" t="s">
        <v>207</v>
      </c>
      <c s="35" t="s">
        <v>5</v>
      </c>
      <c s="6" t="s">
        <v>208</v>
      </c>
      <c s="36" t="s">
        <v>80</v>
      </c>
      <c s="37">
        <v>60</v>
      </c>
      <c s="36">
        <v>0</v>
      </c>
      <c s="36">
        <f>ROUND(G103*H103,6)</f>
      </c>
      <c r="L103" s="38">
        <v>0</v>
      </c>
      <c s="32">
        <f>ROUND(ROUND(L103,2)*ROUND(G103,3),2)</f>
      </c>
      <c s="36" t="s">
        <v>126</v>
      </c>
      <c>
        <f>(M103*21)/100</f>
      </c>
      <c t="s">
        <v>27</v>
      </c>
    </row>
    <row r="104" spans="1:5" ht="12.75">
      <c r="A104" s="35" t="s">
        <v>55</v>
      </c>
      <c r="E104" s="39" t="s">
        <v>5</v>
      </c>
    </row>
    <row r="105" spans="1:5" ht="12.75">
      <c r="A105" s="35" t="s">
        <v>56</v>
      </c>
      <c r="E105" s="40" t="s">
        <v>209</v>
      </c>
    </row>
    <row r="106" spans="1:5" ht="102">
      <c r="A106" t="s">
        <v>58</v>
      </c>
      <c r="E106" s="39" t="s">
        <v>151</v>
      </c>
    </row>
    <row r="107" spans="1:16" ht="12.75">
      <c r="A107" t="s">
        <v>49</v>
      </c>
      <c s="34" t="s">
        <v>210</v>
      </c>
      <c s="34" t="s">
        <v>211</v>
      </c>
      <c s="35" t="s">
        <v>5</v>
      </c>
      <c s="6" t="s">
        <v>212</v>
      </c>
      <c s="36" t="s">
        <v>80</v>
      </c>
      <c s="37">
        <v>60</v>
      </c>
      <c s="36">
        <v>0</v>
      </c>
      <c s="36">
        <f>ROUND(G107*H107,6)</f>
      </c>
      <c r="L107" s="38">
        <v>0</v>
      </c>
      <c s="32">
        <f>ROUND(ROUND(L107,2)*ROUND(G107,3),2)</f>
      </c>
      <c s="36" t="s">
        <v>126</v>
      </c>
      <c>
        <f>(M107*21)/100</f>
      </c>
      <c t="s">
        <v>27</v>
      </c>
    </row>
    <row r="108" spans="1:5" ht="12.75">
      <c r="A108" s="35" t="s">
        <v>55</v>
      </c>
      <c r="E108" s="39" t="s">
        <v>5</v>
      </c>
    </row>
    <row r="109" spans="1:5" ht="12.75">
      <c r="A109" s="35" t="s">
        <v>56</v>
      </c>
      <c r="E109" s="40" t="s">
        <v>213</v>
      </c>
    </row>
    <row r="110" spans="1:5" ht="102">
      <c r="A110" t="s">
        <v>58</v>
      </c>
      <c r="E110"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