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stavby" sheetId="1" r:id="rId1"/>
    <sheet name="SO 01 - ŽST Lovosice SK č..." sheetId="2" r:id="rId2"/>
    <sheet name="SO 02 - ŽST Lovosice SK č..." sheetId="3" r:id="rId3"/>
    <sheet name="SO 03 - Materiál dodávaný..." sheetId="4" r:id="rId4"/>
    <sheet name="2 - VRN" sheetId="5" r:id="rId5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01 - ŽST Lovosice SK č...'!$C$84:$K$206</definedName>
    <definedName name="_xlnm.Print_Area" localSheetId="1">'SO 01 - ŽST Lovosice SK č...'!$C$70:$J$206</definedName>
    <definedName name="_xlnm.Print_Titles" localSheetId="1">'SO 01 - ŽST Lovosice SK č...'!$84:$84</definedName>
    <definedName name="_xlnm._FilterDatabase" localSheetId="2" hidden="1">'SO 02 - ŽST Lovosice SK č...'!$C$84:$K$206</definedName>
    <definedName name="_xlnm.Print_Area" localSheetId="2">'SO 02 - ŽST Lovosice SK č...'!$C$70:$J$206</definedName>
    <definedName name="_xlnm.Print_Titles" localSheetId="2">'SO 02 - ŽST Lovosice SK č...'!$84:$84</definedName>
    <definedName name="_xlnm._FilterDatabase" localSheetId="3" hidden="1">'SO 03 - Materiál dodávaný...'!$C$84:$K$95</definedName>
    <definedName name="_xlnm.Print_Area" localSheetId="3">'SO 03 - Materiál dodávaný...'!$C$70:$J$95</definedName>
    <definedName name="_xlnm.Print_Titles" localSheetId="3">'SO 03 - Materiál dodávaný...'!$84:$84</definedName>
    <definedName name="_xlnm._FilterDatabase" localSheetId="4" hidden="1">'2 - VRN'!$C$78:$K$93</definedName>
    <definedName name="_xlnm.Print_Area" localSheetId="4">'2 - VRN'!$C$66:$J$93</definedName>
    <definedName name="_xlnm.Print_Titles" localSheetId="4">'2 - VRN'!$78:$78</definedName>
  </definedNames>
  <calcPr/>
</workbook>
</file>

<file path=xl/calcChain.xml><?xml version="1.0" encoding="utf-8"?>
<calcChain xmlns="http://schemas.openxmlformats.org/spreadsheetml/2006/main">
  <c i="5" l="1" r="J37"/>
  <c r="J36"/>
  <c i="1" r="AY59"/>
  <c i="5" r="J35"/>
  <c i="1" r="AX59"/>
  <c i="5"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3"/>
  <c r="E71"/>
  <c r="J55"/>
  <c r="F52"/>
  <c r="E50"/>
  <c r="J21"/>
  <c r="E21"/>
  <c r="J75"/>
  <c r="J20"/>
  <c r="J18"/>
  <c r="E18"/>
  <c r="F55"/>
  <c r="J17"/>
  <c r="J15"/>
  <c r="E15"/>
  <c r="F75"/>
  <c r="J14"/>
  <c r="J12"/>
  <c r="J73"/>
  <c r="E7"/>
  <c r="E69"/>
  <c i="4" r="J39"/>
  <c r="J38"/>
  <c i="1" r="AY58"/>
  <c i="4" r="J37"/>
  <c i="1" r="AX58"/>
  <c i="4" r="BI91"/>
  <c r="BH91"/>
  <c r="BG91"/>
  <c r="BF91"/>
  <c r="T91"/>
  <c r="R91"/>
  <c r="P91"/>
  <c r="BI86"/>
  <c r="BH86"/>
  <c r="BG86"/>
  <c r="BF86"/>
  <c r="T86"/>
  <c r="R86"/>
  <c r="P86"/>
  <c r="J82"/>
  <c r="F79"/>
  <c r="E77"/>
  <c r="J59"/>
  <c r="F56"/>
  <c r="E54"/>
  <c r="J23"/>
  <c r="E23"/>
  <c r="J81"/>
  <c r="J22"/>
  <c r="J20"/>
  <c r="E20"/>
  <c r="F82"/>
  <c r="J19"/>
  <c r="J17"/>
  <c r="E17"/>
  <c r="F58"/>
  <c r="J16"/>
  <c r="J14"/>
  <c r="J56"/>
  <c r="E7"/>
  <c r="E73"/>
  <c i="3" r="J39"/>
  <c r="J38"/>
  <c i="1" r="AY57"/>
  <c i="3" r="J37"/>
  <c i="1" r="AX57"/>
  <c i="3"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4"/>
  <c r="BH164"/>
  <c r="BG164"/>
  <c r="BF164"/>
  <c r="T164"/>
  <c r="R164"/>
  <c r="P164"/>
  <c r="BI159"/>
  <c r="BH159"/>
  <c r="BG159"/>
  <c r="BF159"/>
  <c r="T159"/>
  <c r="R159"/>
  <c r="P159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6"/>
  <c r="BH86"/>
  <c r="BG86"/>
  <c r="BF86"/>
  <c r="T86"/>
  <c r="R86"/>
  <c r="P86"/>
  <c r="J82"/>
  <c r="F79"/>
  <c r="E77"/>
  <c r="J59"/>
  <c r="F56"/>
  <c r="E54"/>
  <c r="J23"/>
  <c r="E23"/>
  <c r="J58"/>
  <c r="J22"/>
  <c r="J20"/>
  <c r="E20"/>
  <c r="F82"/>
  <c r="J19"/>
  <c r="J17"/>
  <c r="E17"/>
  <c r="F81"/>
  <c r="J16"/>
  <c r="J14"/>
  <c r="J56"/>
  <c r="E7"/>
  <c r="E50"/>
  <c i="2" r="J39"/>
  <c r="J38"/>
  <c i="1" r="AY56"/>
  <c i="2" r="J37"/>
  <c i="1" r="AX56"/>
  <c i="2"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0"/>
  <c r="BH160"/>
  <c r="BG160"/>
  <c r="BF160"/>
  <c r="T160"/>
  <c r="R160"/>
  <c r="P160"/>
  <c r="BI155"/>
  <c r="BH155"/>
  <c r="BG155"/>
  <c r="BF155"/>
  <c r="T155"/>
  <c r="R155"/>
  <c r="P155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6"/>
  <c r="BH86"/>
  <c r="BG86"/>
  <c r="BF86"/>
  <c r="T86"/>
  <c r="R86"/>
  <c r="P86"/>
  <c r="J82"/>
  <c r="F79"/>
  <c r="E77"/>
  <c r="J59"/>
  <c r="F56"/>
  <c r="E54"/>
  <c r="J23"/>
  <c r="E23"/>
  <c r="J81"/>
  <c r="J22"/>
  <c r="J20"/>
  <c r="E20"/>
  <c r="F59"/>
  <c r="J19"/>
  <c r="J17"/>
  <c r="E17"/>
  <c r="F58"/>
  <c r="J16"/>
  <c r="J14"/>
  <c r="J56"/>
  <c r="E7"/>
  <c r="E73"/>
  <c i="1" r="L50"/>
  <c r="AM50"/>
  <c r="AM49"/>
  <c r="L49"/>
  <c r="AM47"/>
  <c r="L47"/>
  <c r="L45"/>
  <c r="L44"/>
  <c i="5" r="J92"/>
  <c r="J90"/>
  <c r="BK88"/>
  <c r="BK84"/>
  <c i="4" r="J86"/>
  <c i="3" r="J173"/>
  <c r="J164"/>
  <c r="J159"/>
  <c r="BK150"/>
  <c r="J139"/>
  <c r="BK125"/>
  <c r="BK122"/>
  <c r="J120"/>
  <c r="BK117"/>
  <c r="BK113"/>
  <c r="J109"/>
  <c r="BK107"/>
  <c r="BK98"/>
  <c r="J94"/>
  <c r="J90"/>
  <c i="2" r="J200"/>
  <c r="BK190"/>
  <c r="J186"/>
  <c r="J182"/>
  <c r="J171"/>
  <c r="J167"/>
  <c r="J148"/>
  <c r="BK146"/>
  <c r="BK138"/>
  <c r="BK135"/>
  <c r="J132"/>
  <c r="BK129"/>
  <c r="J126"/>
  <c r="J121"/>
  <c r="J116"/>
  <c r="BK113"/>
  <c r="BK111"/>
  <c r="J109"/>
  <c r="BK107"/>
  <c r="J105"/>
  <c r="BK103"/>
  <c r="J101"/>
  <c r="BK98"/>
  <c r="J94"/>
  <c r="J92"/>
  <c i="1" r="AS55"/>
  <c i="5" r="J82"/>
  <c r="J80"/>
  <c i="4" r="BK91"/>
  <c r="BK86"/>
  <c i="3" r="J203"/>
  <c r="BK200"/>
  <c r="BK196"/>
  <c r="J194"/>
  <c r="BK190"/>
  <c r="J186"/>
  <c r="BK182"/>
  <c r="BK171"/>
  <c r="BK164"/>
  <c r="J147"/>
  <c r="BK139"/>
  <c r="BK133"/>
  <c r="J115"/>
  <c r="J111"/>
  <c r="BK105"/>
  <c r="BK101"/>
  <c r="BK94"/>
  <c r="BK92"/>
  <c r="BK86"/>
  <c i="2" r="BK205"/>
  <c r="J205"/>
  <c r="BK203"/>
  <c r="J196"/>
  <c r="BK178"/>
  <c r="BK160"/>
  <c r="J155"/>
  <c r="J138"/>
  <c r="BK132"/>
  <c r="J129"/>
  <c r="BK126"/>
  <c r="BK121"/>
  <c r="J118"/>
  <c r="BK116"/>
  <c r="J113"/>
  <c r="J111"/>
  <c r="BK109"/>
  <c r="J107"/>
  <c r="BK105"/>
  <c r="J103"/>
  <c r="BK101"/>
  <c r="J98"/>
  <c r="BK90"/>
  <c r="J86"/>
  <c i="5" r="BK92"/>
  <c r="BK90"/>
  <c r="J88"/>
  <c r="J84"/>
  <c r="BK82"/>
  <c r="BK80"/>
  <c i="4" r="J91"/>
  <c i="3" r="BK205"/>
  <c r="J196"/>
  <c r="BK175"/>
  <c r="BK173"/>
  <c r="BK159"/>
  <c r="BK152"/>
  <c r="J150"/>
  <c r="BK147"/>
  <c r="BK142"/>
  <c r="J136"/>
  <c r="J133"/>
  <c r="J130"/>
  <c r="BK115"/>
  <c r="BK111"/>
  <c r="BK109"/>
  <c r="J107"/>
  <c r="J105"/>
  <c r="J101"/>
  <c r="J98"/>
  <c r="BK90"/>
  <c r="J86"/>
  <c i="2" r="J203"/>
  <c r="BK200"/>
  <c r="J192"/>
  <c r="J190"/>
  <c r="BK186"/>
  <c r="BK182"/>
  <c r="J178"/>
  <c r="BK169"/>
  <c r="BK167"/>
  <c r="J143"/>
  <c r="J135"/>
  <c r="BK118"/>
  <c r="BK92"/>
  <c r="J90"/>
  <c r="BK86"/>
  <c i="4" r="F38"/>
  <c i="3" r="J205"/>
  <c r="BK203"/>
  <c r="J200"/>
  <c r="BK194"/>
  <c r="J190"/>
  <c r="BK186"/>
  <c r="J182"/>
  <c r="J175"/>
  <c r="J171"/>
  <c r="J152"/>
  <c r="J142"/>
  <c r="BK136"/>
  <c r="BK130"/>
  <c r="J125"/>
  <c r="J122"/>
  <c r="BK120"/>
  <c r="J117"/>
  <c r="J113"/>
  <c r="J92"/>
  <c i="2" r="BK196"/>
  <c r="BK192"/>
  <c r="BK171"/>
  <c r="J169"/>
  <c r="J160"/>
  <c r="BK155"/>
  <c r="BK148"/>
  <c r="J146"/>
  <c r="BK143"/>
  <c r="BK94"/>
  <c l="1" r="P85"/>
  <c i="1" r="AU56"/>
  <c i="2" r="BK85"/>
  <c r="J85"/>
  <c i="3" r="T85"/>
  <c i="4" r="BK85"/>
  <c r="J85"/>
  <c r="J63"/>
  <c r="R85"/>
  <c i="5" r="BK79"/>
  <c r="J79"/>
  <c r="J59"/>
  <c r="P79"/>
  <c i="1" r="AU59"/>
  <c i="2" r="T85"/>
  <c i="3" r="P85"/>
  <c i="1" r="AU57"/>
  <c i="4" r="T85"/>
  <c i="5" r="R79"/>
  <c i="2" r="R85"/>
  <c i="3" r="BK85"/>
  <c r="J85"/>
  <c r="J63"/>
  <c r="R85"/>
  <c i="4" r="P85"/>
  <c i="1" r="AU58"/>
  <c i="5" r="T79"/>
  <c i="2" r="E50"/>
  <c r="J79"/>
  <c r="F82"/>
  <c r="BE126"/>
  <c r="BE129"/>
  <c r="BE132"/>
  <c r="BE138"/>
  <c r="BE143"/>
  <c r="BE160"/>
  <c r="BE178"/>
  <c r="BE186"/>
  <c r="BE190"/>
  <c r="BE200"/>
  <c i="3" r="J79"/>
  <c r="BE86"/>
  <c r="BE94"/>
  <c r="BE101"/>
  <c r="BE107"/>
  <c r="BE109"/>
  <c r="BE113"/>
  <c r="BE115"/>
  <c r="BE117"/>
  <c r="BE139"/>
  <c r="BE147"/>
  <c r="BE159"/>
  <c i="2" r="BE92"/>
  <c r="BE94"/>
  <c r="BE101"/>
  <c r="BE116"/>
  <c r="BE118"/>
  <c r="BE135"/>
  <c r="BE146"/>
  <c r="BE148"/>
  <c r="BE155"/>
  <c i="3" r="E73"/>
  <c r="BE92"/>
  <c r="BE133"/>
  <c r="BE136"/>
  <c r="BE164"/>
  <c r="BE182"/>
  <c r="BE190"/>
  <c r="BE196"/>
  <c r="BE205"/>
  <c i="4" r="J58"/>
  <c r="F81"/>
  <c i="5" r="J54"/>
  <c r="F76"/>
  <c r="BE90"/>
  <c i="2" r="J58"/>
  <c r="F81"/>
  <c r="BE90"/>
  <c r="BE98"/>
  <c r="BE103"/>
  <c r="BE105"/>
  <c r="BE107"/>
  <c r="BE113"/>
  <c r="BE167"/>
  <c r="BE169"/>
  <c r="BE196"/>
  <c r="BE203"/>
  <c r="BE205"/>
  <c i="3" r="F58"/>
  <c r="F59"/>
  <c r="J81"/>
  <c r="BE90"/>
  <c r="BE98"/>
  <c r="BE111"/>
  <c r="BE120"/>
  <c r="BE122"/>
  <c r="BE125"/>
  <c r="BE150"/>
  <c r="BE171"/>
  <c r="BE173"/>
  <c r="BE186"/>
  <c r="BE194"/>
  <c r="BE203"/>
  <c i="4" r="F59"/>
  <c r="J79"/>
  <c i="5" r="F54"/>
  <c r="BE80"/>
  <c r="BE92"/>
  <c i="2" r="BE86"/>
  <c r="BE109"/>
  <c r="BE111"/>
  <c r="BE121"/>
  <c r="BE171"/>
  <c r="BE182"/>
  <c r="BE192"/>
  <c i="3" r="BE105"/>
  <c r="BE130"/>
  <c r="BE142"/>
  <c r="BE152"/>
  <c r="BE175"/>
  <c r="BE200"/>
  <c i="4" r="E50"/>
  <c r="BE86"/>
  <c r="BE91"/>
  <c i="1" r="BC58"/>
  <c i="5" r="E48"/>
  <c r="J52"/>
  <c r="BE82"/>
  <c r="BE84"/>
  <c r="BE88"/>
  <c i="2" r="J36"/>
  <c i="1" r="AW56"/>
  <c i="3" r="F36"/>
  <c i="1" r="BA57"/>
  <c i="3" r="F37"/>
  <c i="1" r="BB57"/>
  <c r="AS54"/>
  <c i="3" r="F38"/>
  <c i="1" r="BC57"/>
  <c i="5" r="F36"/>
  <c i="1" r="BC59"/>
  <c i="2" r="F37"/>
  <c i="1" r="BB56"/>
  <c i="4" r="F36"/>
  <c i="1" r="BA58"/>
  <c i="4" r="F39"/>
  <c i="1" r="BD58"/>
  <c i="5" r="F35"/>
  <c i="1" r="BB59"/>
  <c i="2" r="F39"/>
  <c i="1" r="BD56"/>
  <c i="4" r="F37"/>
  <c i="1" r="BB58"/>
  <c i="5" r="F37"/>
  <c i="1" r="BD59"/>
  <c i="2" r="F36"/>
  <c i="1" r="BA56"/>
  <c i="2" r="J32"/>
  <c i="1" r="AG56"/>
  <c i="3" r="F39"/>
  <c i="1" r="BD57"/>
  <c i="2" r="F38"/>
  <c i="1" r="BC56"/>
  <c i="4" r="J36"/>
  <c i="1" r="AW58"/>
  <c i="5" r="F34"/>
  <c i="1" r="BA59"/>
  <c i="3" r="J36"/>
  <c i="1" r="AW57"/>
  <c i="5" r="J34"/>
  <c i="1" r="AW59"/>
  <c i="2" l="1" r="J63"/>
  <c i="3" r="J32"/>
  <c i="1" r="AG57"/>
  <c i="4" r="J32"/>
  <c i="1" r="AG58"/>
  <c i="5" r="J30"/>
  <c i="1" r="AG59"/>
  <c r="BD55"/>
  <c r="BD54"/>
  <c r="W33"/>
  <c i="3" r="J35"/>
  <c i="1" r="AV57"/>
  <c r="AT57"/>
  <c i="5" r="J33"/>
  <c i="1" r="AV59"/>
  <c r="AT59"/>
  <c i="4" r="J35"/>
  <c i="1" r="AV58"/>
  <c r="AT58"/>
  <c i="2" r="J35"/>
  <c i="1" r="AV56"/>
  <c r="AT56"/>
  <c i="3" r="F35"/>
  <c i="1" r="AZ57"/>
  <c r="BA55"/>
  <c r="AW55"/>
  <c i="4" r="F35"/>
  <c i="1" r="AZ58"/>
  <c r="AU55"/>
  <c r="AU54"/>
  <c r="BB55"/>
  <c r="BB54"/>
  <c r="AX54"/>
  <c r="BC55"/>
  <c r="BC54"/>
  <c r="W32"/>
  <c i="2" r="F35"/>
  <c i="1" r="AZ56"/>
  <c i="5" r="F33"/>
  <c i="1" r="AZ59"/>
  <c i="3" l="1" r="J41"/>
  <c i="4" r="J41"/>
  <c i="5" r="J39"/>
  <c i="2" r="J41"/>
  <c i="1" r="AN56"/>
  <c r="AN57"/>
  <c r="AN58"/>
  <c r="AN59"/>
  <c r="AY55"/>
  <c r="AY54"/>
  <c r="AG55"/>
  <c r="BA54"/>
  <c r="W30"/>
  <c r="W31"/>
  <c r="AZ55"/>
  <c r="AZ54"/>
  <c r="AV54"/>
  <c r="AK29"/>
  <c r="AX55"/>
  <c l="1" r="AW54"/>
  <c r="AK30"/>
  <c r="AV55"/>
  <c r="AT55"/>
  <c r="W29"/>
  <c r="AG54"/>
  <c l="1" r="AN55"/>
  <c r="AT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<sst xmlns="http://schemas.openxmlformats.org/spreadsheetml/2006/main">
  <si>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</si>
  <si>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</si>
  <si>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</si>
  <si>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</si>
  <si>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</si>
  <si>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{413375bb-25a8-482e-a0a7-c6e2bbb1a47a}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</si>
  <si>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</si>
  <si>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</si>
  <si>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</si>
  <si>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</si>
  <si>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</si>
  <si>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</si>
  <si>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</si>
  <si>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</si>
  <si>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3138_20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</si>
  <si>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</si>
  <si>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</si>
  <si>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staničních kolejí v ŽST Lovosice</t>
  </si>
  <si>
    <t>KSO:</t>
  </si>
  <si>
    <t/>
  </si>
  <si>
    <t>CC-CZ:</t>
  </si>
  <si>
    <t>Místo:</t>
  </si>
  <si>
    <t xml:space="preserve"> </t>
  </si>
  <si>
    <t>Datum:</t>
  </si>
  <si>
    <t>30. 6. 2020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</si>
  <si>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</si>
  <si>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</si>
  <si>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</si>
  <si>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</si>
  <si>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</si>
  <si>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</si>
  <si>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</si>
  <si>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</si>
  <si>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Věra Trnková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</si>
  <si>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</si>
  <si>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</si>
  <si>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</si>
  <si>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</si>
  <si>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</si>
  <si>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</si>
  <si>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</si>
  <si>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</si>
  <si>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</si>
  <si>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</si>
  <si>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</si>
  <si>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</si>
  <si>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</si>
  <si>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</si>
  <si>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</si>
  <si>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</si>
  <si>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</si>
  <si>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</si>
  <si>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</si>
  <si>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</si>
  <si>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</si>
  <si>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</si>
  <si>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</si>
  <si>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</si>
  <si>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</si>
  <si>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</si>
  <si>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</si>
  <si>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</si>
  <si>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</si>
  <si>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</si>
  <si>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</si>
  <si>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</si>
  <si>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</si>
  <si>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</si>
  <si>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</si>
  <si>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</si>
  <si>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</si>
  <si>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</si>
  <si>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</si>
  <si>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</si>
  <si>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</si>
  <si>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ZRN</t>
  </si>
  <si>
    <t>STA</t>
  </si>
  <si>
    <t>{8aac4c81-ad83-4516-aafb-02cde6d80aaa}</t>
  </si>
  <si>
    <t>2</t>
  </si>
  <si>
    <t>/</t>
  </si>
  <si>
    <t>SO 01</t>
  </si>
  <si>
    <t>ŽST Lovosice SK č. 117</t>
  </si>
  <si>
    <t>Soupis</t>
  </si>
  <si>
    <t>{04e04e73-7f41-4641-ab6b-9391d2c4f6b3}</t>
  </si>
  <si>
    <t>SO 02</t>
  </si>
  <si>
    <t>ŽST Lovosice SK č. 119</t>
  </si>
  <si>
    <t>{5c71c65e-dd80-45ac-9ff3-c752cbd41408}</t>
  </si>
  <si>
    <t>SO 03</t>
  </si>
  <si>
    <t>Materiál dodávaný objednatelem NEOCEŇOVAT</t>
  </si>
  <si>
    <t>{ce2402b3-28eb-498b-9f27-8a9675bc9442}</t>
  </si>
  <si>
    <t>VRN</t>
  </si>
  <si>
    <t>{8868d28d-c405-4ac3-8c0d-c6a50f27f280}</t>
  </si>
  <si>
    <t>KRYCÍ LIST SOUPISU PRACÍ</t>
  </si>
  <si>
    <t>Objekt:</t>
  </si>
  <si>
    <t>1 - ZRN</t>
  </si>
  <si>
    <t>Soupis:</t>
  </si>
  <si>
    <t>SO 01 - ŽST Lovosice SK č. 117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</si>
  <si>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</si>
  <si>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</si>
  <si>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</si>
  <si>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</si>
  <si>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</si>
  <si>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</si>
  <si>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</si>
  <si>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</si>
  <si>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</si>
  <si>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</si>
  <si>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</si>
  <si>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</si>
  <si>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</si>
  <si>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</si>
  <si>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</si>
  <si>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</si>
  <si>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</si>
  <si>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</si>
  <si>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5906140170</t>
  </si>
  <si>
    <t>Demontáž kolejového roštu koleje v ose koleje pražce betonové tv. R65 rozdělení "d"</t>
  </si>
  <si>
    <t>km</t>
  </si>
  <si>
    <t>4</t>
  </si>
  <si>
    <t>ROZPOCET</t>
  </si>
  <si>
    <t>-754155199</t>
  </si>
  <si>
    <t>PP</t>
  </si>
  <si>
    <t>Demontáž kolejového roštu koleje v ose koleje pražce betonové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</si>
  <si>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VV</t>
  </si>
  <si>
    <t>km 493,449 – 494,354</t>
  </si>
  <si>
    <t>0,905</t>
  </si>
  <si>
    <t>5906130330</t>
  </si>
  <si>
    <t>Montáž kolejového roštu v ose koleje pražce betonové vystrojené tv. UIC60 rozdělení "d"</t>
  </si>
  <si>
    <t>-175938136</t>
  </si>
  <si>
    <t>Montáž kolejového roštu v ose koleje pražce betonové vystrojené tv. UIC60 rozdělení "d". Poznámka: 1. V cenách jsou započteny náklady na manipulaci a montáž KR, u pražců dřevěných nevystrojených i na vrtání pražců. 2. V cenách nejsou obsaženy náklady na dodávku materiálu.</t>
  </si>
  <si>
    <t>3</t>
  </si>
  <si>
    <t>M</t>
  </si>
  <si>
    <t>5958158030</t>
  </si>
  <si>
    <t>Podložka pryžová pod patu kolejnice WU 7 174x152x7 (Vossloh)</t>
  </si>
  <si>
    <t>kus</t>
  </si>
  <si>
    <t>8</t>
  </si>
  <si>
    <t>1959641713</t>
  </si>
  <si>
    <t>5906105020</t>
  </si>
  <si>
    <t>Demontáž pražce betonový</t>
  </si>
  <si>
    <t>2042583819</t>
  </si>
  <si>
    <t>Demontáž pražce betonový. Poznámka: 1. V cenách jsou započteny náklady na manipulaci, demontáž, odstrojení do součástí a uložení pražců.</t>
  </si>
  <si>
    <t>dtž podkladnic z vyjmutých pražců - přípl. za silnou korozi</t>
  </si>
  <si>
    <t>1500</t>
  </si>
  <si>
    <t>5</t>
  </si>
  <si>
    <t>5906015020</t>
  </si>
  <si>
    <t>Výměna pražce malou těžící mechanizací v KL otevřeném i zapuštěném pražec dřevěný příčný vystrojený</t>
  </si>
  <si>
    <t>-2031498049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</si>
  <si>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</si>
  <si>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"na KV směr 117. SK" 2</t>
  </si>
  <si>
    <t>6</t>
  </si>
  <si>
    <t>5956101030</t>
  </si>
  <si>
    <t xml:space="preserve">Pražec dřevěný příčný vystrojený   buk 2600x260x160 mm</t>
  </si>
  <si>
    <t>1148692929</t>
  </si>
  <si>
    <t>7</t>
  </si>
  <si>
    <t>5958158020</t>
  </si>
  <si>
    <t>Podložka pryžová pod patu kolejnice R65 183/151/6</t>
  </si>
  <si>
    <t>-374993227</t>
  </si>
  <si>
    <t>5958128010</t>
  </si>
  <si>
    <t>Komplety ŽS 4 (šroub RS 1, matice M 24, podložka Fe6, svěrka ŽS4)</t>
  </si>
  <si>
    <t>523270253</t>
  </si>
  <si>
    <t>9</t>
  </si>
  <si>
    <t>5910020010</t>
  </si>
  <si>
    <t>Svařování kolejnic termitem plný předehřev standardní spára svar sériový tv. UIC60</t>
  </si>
  <si>
    <t>svar</t>
  </si>
  <si>
    <t>-2006939049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</si>
  <si>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</si>
  <si>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</t>
  </si>
  <si>
    <t>5910020330</t>
  </si>
  <si>
    <t>Svařování kolejnic termitem plný předehřev standardní spára svar přechodový tv. UIC60/S49</t>
  </si>
  <si>
    <t>1954763464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</si>
  <si>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</si>
  <si>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</t>
  </si>
  <si>
    <t>5910015010</t>
  </si>
  <si>
    <t>Odtavovací stykové svařování mobilní svářečkou kolejnic nových délky do 150 m tv. UIC60</t>
  </si>
  <si>
    <t>1587211265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</si>
  <si>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</si>
  <si>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12</t>
  </si>
  <si>
    <t>5910040220</t>
  </si>
  <si>
    <t>Umožnění volné dilatace kolejnice bez demontáže nebo montáže upevňovadel s osazením a odstraněním kluzných podložek rozdělení pražců "d"</t>
  </si>
  <si>
    <t>m</t>
  </si>
  <si>
    <t>78542015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</si>
  <si>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</si>
  <si>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2*930</t>
  </si>
  <si>
    <t>13</t>
  </si>
  <si>
    <t>5910035010</t>
  </si>
  <si>
    <t>Dosažení dovolené upínací teploty v BK prodloužením kolejnicového pásu v koleji tv. UIC60</t>
  </si>
  <si>
    <t>-750326437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</si>
  <si>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</si>
  <si>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14</t>
  </si>
  <si>
    <t>5905035110</t>
  </si>
  <si>
    <t>Výměna KL malou těžící mechanizací včetně lavičky pod ložnou plochou pražce lože otevřené</t>
  </si>
  <si>
    <t>m3</t>
  </si>
  <si>
    <t>1323405865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</si>
  <si>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</si>
  <si>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"vč. zhutnění podkl. vrstvy" 750</t>
  </si>
  <si>
    <t>5905105030</t>
  </si>
  <si>
    <t>Doplnění KL kamenivem souvisle strojně v koleji</t>
  </si>
  <si>
    <t>42699260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</si>
  <si>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</si>
  <si>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 xml:space="preserve">"vým. kolej. lože"  750</t>
  </si>
  <si>
    <t>"GPK" 99</t>
  </si>
  <si>
    <t>Součet</t>
  </si>
  <si>
    <t>16</t>
  </si>
  <si>
    <t>5955101005</t>
  </si>
  <si>
    <t>Kamenivo drcené štěrk frakce 31,5/63 třídy min. BII</t>
  </si>
  <si>
    <t>t</t>
  </si>
  <si>
    <t>2116371156</t>
  </si>
  <si>
    <t>849*1,5</t>
  </si>
  <si>
    <t>17</t>
  </si>
  <si>
    <t>5905020010</t>
  </si>
  <si>
    <t>Oprava stezky strojně s odstraněním drnu a nánosu do 10 cm</t>
  </si>
  <si>
    <t>m2</t>
  </si>
  <si>
    <t>2056883268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</si>
  <si>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</si>
  <si>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910*2</t>
  </si>
  <si>
    <t>18</t>
  </si>
  <si>
    <t>5905023010</t>
  </si>
  <si>
    <t>Úprava povrchu stezky rozprostřením štěrkodrtě do 3 cm</t>
  </si>
  <si>
    <t>839169726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</si>
  <si>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drtě.</t>
  </si>
  <si>
    <t>19</t>
  </si>
  <si>
    <t>5955101025</t>
  </si>
  <si>
    <t>Kamenivo drcené drť frakce 4/8</t>
  </si>
  <si>
    <t>-1643872960</t>
  </si>
  <si>
    <t>132*1,8</t>
  </si>
  <si>
    <t>20</t>
  </si>
  <si>
    <t>9902300300</t>
  </si>
  <si>
    <t>Doprava jednosměrná (např. nakupovaného materiálu) mechanizací o nosnosti přes 3,5 t sypanin (kameniva, písku, suti, dlažebních kostek, atd.) do 30 km</t>
  </si>
  <si>
    <t>1148085314</t>
  </si>
  <si>
    <t>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</si>
  <si>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"nový štěrk" 1273,5</t>
  </si>
  <si>
    <t>"štěrkodrť na stezky" 237,6</t>
  </si>
  <si>
    <t>5909032020</t>
  </si>
  <si>
    <t>Přesná úprava GPK koleje směrové a výškové uspořádání pražce betonové</t>
  </si>
  <si>
    <t>1092808182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</si>
  <si>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</si>
  <si>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1,860</t>
  </si>
  <si>
    <t>22</t>
  </si>
  <si>
    <t>5907050110</t>
  </si>
  <si>
    <t>Dělení kolejnic kyslíkem tv. UIC60 nebo R65</t>
  </si>
  <si>
    <t>-1018605729</t>
  </si>
  <si>
    <t>Dělení kolejnic kyslíkem tv. UIC60 nebo R65. Poznámka: 1. V cenách jsou započteny náklady na manipulaci, podložení, označení a provedení řezu kolejnice.</t>
  </si>
  <si>
    <t>23</t>
  </si>
  <si>
    <t>9902900100</t>
  </si>
  <si>
    <t>Naložení sypanin, drobného kusového materiálu, suti</t>
  </si>
  <si>
    <t>1852771759</t>
  </si>
  <si>
    <t>Naložení sypanin, drobného kusového materiálu, suti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</si>
  <si>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vystr. z TO Lovosice</t>
  </si>
  <si>
    <t>(6000*0,000516)+(6000*0,000038)+(6000*0,000492)+(6000*0,000170)</t>
  </si>
  <si>
    <t>výzisk dř. pražce</t>
  </si>
  <si>
    <t>12*0,103</t>
  </si>
  <si>
    <t>24</t>
  </si>
  <si>
    <t>9902300100</t>
  </si>
  <si>
    <t>Doprava jednosměrná (např. nakupovaného materiálu) mechanizací o nosnosti přes 3,5 t sypanin (kameniva, písku, suti, dlažebních kostek, atd.) do 10 km</t>
  </si>
  <si>
    <t>-1834227790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</si>
  <si>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</si>
  <si>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"vystr. z TO Lovosice" 7,296</t>
  </si>
  <si>
    <t>"výzisk dř. pražce" 1,236</t>
  </si>
  <si>
    <t>25</t>
  </si>
  <si>
    <t>-1482695672</t>
  </si>
  <si>
    <t>odtěž. štěrk na skládku</t>
  </si>
  <si>
    <t>1350+122,85</t>
  </si>
  <si>
    <t>pryž. podložky na skládku</t>
  </si>
  <si>
    <t>0,540</t>
  </si>
  <si>
    <t>26</t>
  </si>
  <si>
    <t>9909000400</t>
  </si>
  <si>
    <t>Poplatek za likvidaci plastových součástí</t>
  </si>
  <si>
    <t>1756525209</t>
  </si>
  <si>
    <t>Poplatek za likvidaci plastových součástí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</si>
  <si>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27</t>
  </si>
  <si>
    <t>9909000100</t>
  </si>
  <si>
    <t>Poplatek za uložení suti nebo hmot na oficiální skládku</t>
  </si>
  <si>
    <t>559899889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</si>
  <si>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</si>
  <si>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28</t>
  </si>
  <si>
    <t>9902900200</t>
  </si>
  <si>
    <t>Naložení objemnějšího kusového materiálu, vybouraných hmot</t>
  </si>
  <si>
    <t>2054048350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</si>
  <si>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</si>
  <si>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kolejnice na stavbě (složení+manipulace)</t>
  </si>
  <si>
    <t>1875*0,06034*2</t>
  </si>
  <si>
    <t>B91 v žst Hrobce</t>
  </si>
  <si>
    <t>1500*0,304</t>
  </si>
  <si>
    <t>29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</si>
  <si>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</si>
  <si>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</si>
  <si>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-1482855388</t>
  </si>
  <si>
    <t>Doprava jednosměrná (např. nakupovaného materiálu)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</si>
  <si>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nový mat (dř. pražce)</t>
  </si>
  <si>
    <t>0,566</t>
  </si>
  <si>
    <t>30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</si>
  <si>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</si>
  <si>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</si>
  <si>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1748754016</t>
  </si>
  <si>
    <t>Doprava jednosměrná (např. nakupovaného materiálu)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</si>
  <si>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B91 z žst Hrobce</t>
  </si>
  <si>
    <t>31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</si>
  <si>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</si>
  <si>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</si>
  <si>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417447859</t>
  </si>
  <si>
    <t>Doprava jednosměrná (např. nakupovaného materiálu)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</si>
  <si>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SB6 na skládku</t>
  </si>
  <si>
    <t>1500*0,272</t>
  </si>
  <si>
    <t>32</t>
  </si>
  <si>
    <t>9909000500</t>
  </si>
  <si>
    <t>Poplatek uložení odpadu betonových prefabrikátů</t>
  </si>
  <si>
    <t>-617274193</t>
  </si>
  <si>
    <t>Poplatek uložení odpadu betonových prefabrikátů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</si>
  <si>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33</t>
  </si>
  <si>
    <t>9902300600</t>
  </si>
  <si>
    <t>Doprava jednosměrná (např. nakupovaného materiálu) mechanizací o nosnosti přes 3,5 t sypanin (kameniva, písku, suti, dlažebních kostek, atd.) do 80 km</t>
  </si>
  <si>
    <t>-1396214565</t>
  </si>
  <si>
    <t>Doprava jednosměrná (např. nakupovaného materiálu)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</si>
  <si>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nový mat. (podl+ŽS4)</t>
  </si>
  <si>
    <t>0,001+0,010</t>
  </si>
  <si>
    <t>34</t>
  </si>
  <si>
    <t>9903200100</t>
  </si>
  <si>
    <t>Přeprava mechanizace na místo prováděných prací o hmotnosti přes 12 t přes 50 do 100 km</t>
  </si>
  <si>
    <t>787845049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</si>
  <si>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</si>
  <si>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pro SK 117 a 119</t>
  </si>
  <si>
    <t>"2x bagr, SDK, ASP, SSP" 5</t>
  </si>
  <si>
    <t>35</t>
  </si>
  <si>
    <t>5907055020</t>
  </si>
  <si>
    <t>Vrtání kolejnic otvor o průměru přes 10 do 23 mm</t>
  </si>
  <si>
    <t>780161195</t>
  </si>
  <si>
    <t>Vrtání kolejnic otvor o průměru přes 10 do 23 mm. Poznámka: 1. V cenách jsou započteny náklady na manipulaci, podložení, označení a provedení vrtu ve stojině kolejnice.</t>
  </si>
  <si>
    <t>"pro SSZT" 18</t>
  </si>
  <si>
    <t>36</t>
  </si>
  <si>
    <t>R7592005079</t>
  </si>
  <si>
    <t>Montáž počítacího bodu počítače náprav</t>
  </si>
  <si>
    <t>512</t>
  </si>
  <si>
    <t>-493988925</t>
  </si>
  <si>
    <t>Montáž počítacího bodu počítače náprav - uložení a připevnění na určené místo, seřízení polohy, přezkoušení</t>
  </si>
  <si>
    <t>37</t>
  </si>
  <si>
    <t>R7592007079</t>
  </si>
  <si>
    <t>Demontáž počítacího bodu počítače náprav</t>
  </si>
  <si>
    <t>391986905</t>
  </si>
  <si>
    <t>SO 02 - ŽST Lovosice SK č. 119</t>
  </si>
  <si>
    <t>1934229282</t>
  </si>
  <si>
    <t>km 493,467 – 494,375</t>
  </si>
  <si>
    <t>0,908</t>
  </si>
  <si>
    <t>1002499369</t>
  </si>
  <si>
    <t>1566693462</t>
  </si>
  <si>
    <t>-810561752</t>
  </si>
  <si>
    <t>-1317289564</t>
  </si>
  <si>
    <t>"na KV směr 119. SK" 12</t>
  </si>
  <si>
    <t>680015995</t>
  </si>
  <si>
    <t>2 ks podkl. R4, 10 ks podkl. S4</t>
  </si>
  <si>
    <t>333349927</t>
  </si>
  <si>
    <t>5958158005</t>
  </si>
  <si>
    <t xml:space="preserve">Podložka pryžová pod patu kolejnice S49  183/126/6</t>
  </si>
  <si>
    <t>1427196299</t>
  </si>
  <si>
    <t>-881599390</t>
  </si>
  <si>
    <t>810996342</t>
  </si>
  <si>
    <t>192729387</t>
  </si>
  <si>
    <t>1437073400</t>
  </si>
  <si>
    <t>1743777827</t>
  </si>
  <si>
    <t>-281250074</t>
  </si>
  <si>
    <t>363458985</t>
  </si>
  <si>
    <t>-1784918343</t>
  </si>
  <si>
    <t>-2048099071</t>
  </si>
  <si>
    <t>521524653</t>
  </si>
  <si>
    <t>910*1,5</t>
  </si>
  <si>
    <t>287868090</t>
  </si>
  <si>
    <t>267448782</t>
  </si>
  <si>
    <t>66*1,8</t>
  </si>
  <si>
    <t>778949180</t>
  </si>
  <si>
    <t>"štěrkodrť na stezky" 118,8</t>
  </si>
  <si>
    <t>-1505524126</t>
  </si>
  <si>
    <t>1653678424</t>
  </si>
  <si>
    <t>1939867057</t>
  </si>
  <si>
    <t>výzisk dř. pražce ???</t>
  </si>
  <si>
    <t>2*0,103</t>
  </si>
  <si>
    <t>912729015</t>
  </si>
  <si>
    <t>"výzisk dř. pražce" 0,206</t>
  </si>
  <si>
    <t>264317332</t>
  </si>
  <si>
    <t>-1515173439</t>
  </si>
  <si>
    <t>-2125327221</t>
  </si>
  <si>
    <t>523431709</t>
  </si>
  <si>
    <t>1678945856</t>
  </si>
  <si>
    <t>1465361758</t>
  </si>
  <si>
    <t>-1793919606</t>
  </si>
  <si>
    <t>1683554937</t>
  </si>
  <si>
    <t>1635254315</t>
  </si>
  <si>
    <t>935245202</t>
  </si>
  <si>
    <t>1287453109</t>
  </si>
  <si>
    <t>-928696918</t>
  </si>
  <si>
    <t>SO 03 - Materiál dodávaný objednatelem NEOCEŇOVAT</t>
  </si>
  <si>
    <t>5956213045</t>
  </si>
  <si>
    <t xml:space="preserve">Pražec betonový příčný vystrojený  užitý tv. B 91S/1 (UIC)</t>
  </si>
  <si>
    <t>-2022677927</t>
  </si>
  <si>
    <t>"SO 01" 1500</t>
  </si>
  <si>
    <t>"SO 02" 1500</t>
  </si>
  <si>
    <t>5957104005</t>
  </si>
  <si>
    <t>Kolejnicové pásy třídy R260 tv. 60 E2 délky 75 metrů</t>
  </si>
  <si>
    <t>-1597549301</t>
  </si>
  <si>
    <t>"SK č. 117" 25</t>
  </si>
  <si>
    <t>"SK č. 119" 25</t>
  </si>
  <si>
    <t>2 - VRN</t>
  </si>
  <si>
    <t>022101011</t>
  </si>
  <si>
    <t>Geodetické práce Geodetické práce v průběhu opravy</t>
  </si>
  <si>
    <t>kpl</t>
  </si>
  <si>
    <t>-285112761</t>
  </si>
  <si>
    <t>022121001</t>
  </si>
  <si>
    <t>Geodetické práce Diagnostika technické infrastruktury Vytýčení trasy inženýrských sítí</t>
  </si>
  <si>
    <t>1644248611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</si>
  <si>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</si>
  <si>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023121001</t>
  </si>
  <si>
    <t>Projektové práce Projektová dokumentace - přípravné práce Zjednodušený projekt opravy koleje</t>
  </si>
  <si>
    <t>-1229756208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</si>
  <si>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</si>
  <si>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zjednoduš. projektu žst Lovosice SK č. 113 a 115</t>
  </si>
  <si>
    <t>021201001</t>
  </si>
  <si>
    <t>Průzkumné práce pro opravy Průzkum výskytu škodlivin kontaminace kameniva ropnými látkami</t>
  </si>
  <si>
    <t>-1136111996</t>
  </si>
  <si>
    <t>023131001</t>
  </si>
  <si>
    <t>Projektové práce Dokumentace skutečného provedení železničního svršku a spodku</t>
  </si>
  <si>
    <t>-559977141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</si>
  <si>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</si>
  <si>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</si>
  <si>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</si>
  <si>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484370863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</si>
</sst>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35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49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3138_20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staničních kolejí v ŽST Lovosice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30. 6. 2020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30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50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28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32</v>
      </c>
      <c r="AJ50" s="37"/>
      <c r="AK50" s="37"/>
      <c r="AL50" s="37"/>
      <c r="AM50" s="70" t="str">
        <f>IF(E20="","",E20)</f>
        <v>Věra Trnková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51</v>
      </c>
      <c r="D52" s="84"/>
      <c r="E52" s="84"/>
      <c r="F52" s="84"/>
      <c r="G52" s="84"/>
      <c r="H52" s="85"/>
      <c r="I52" s="86" t="s">
        <v>52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53</v>
      </c>
      <c r="AH52" s="84"/>
      <c r="AI52" s="84"/>
      <c r="AJ52" s="84"/>
      <c r="AK52" s="84"/>
      <c r="AL52" s="84"/>
      <c r="AM52" s="84"/>
      <c r="AN52" s="86" t="s">
        <v>54</v>
      </c>
      <c r="AO52" s="84"/>
      <c r="AP52" s="84"/>
      <c r="AQ52" s="88" t="s">
        <v>55</v>
      </c>
      <c r="AR52" s="41"/>
      <c r="AS52" s="89" t="s">
        <v>56</v>
      </c>
      <c r="AT52" s="90" t="s">
        <v>57</v>
      </c>
      <c r="AU52" s="90" t="s">
        <v>58</v>
      </c>
      <c r="AV52" s="90" t="s">
        <v>59</v>
      </c>
      <c r="AW52" s="90" t="s">
        <v>60</v>
      </c>
      <c r="AX52" s="90" t="s">
        <v>61</v>
      </c>
      <c r="AY52" s="90" t="s">
        <v>62</v>
      </c>
      <c r="AZ52" s="90" t="s">
        <v>63</v>
      </c>
      <c r="BA52" s="90" t="s">
        <v>64</v>
      </c>
      <c r="BB52" s="90" t="s">
        <v>65</v>
      </c>
      <c r="BC52" s="90" t="s">
        <v>66</v>
      </c>
      <c r="BD52" s="91" t="s">
        <v>67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68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ROUND(AG55+AG59,2)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ROUND(AS55+AS59,2)</f>
        <v>0</v>
      </c>
      <c r="AT54" s="103">
        <f>ROUND(SUM(AV54:AW54),2)</f>
        <v>0</v>
      </c>
      <c r="AU54" s="104">
        <f>ROUND(AU55+AU59,5)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ROUND(AZ55+AZ59,2)</f>
        <v>0</v>
      </c>
      <c r="BA54" s="103">
        <f>ROUND(BA55+BA59,2)</f>
        <v>0</v>
      </c>
      <c r="BB54" s="103">
        <f>ROUND(BB55+BB59,2)</f>
        <v>0</v>
      </c>
      <c r="BC54" s="103">
        <f>ROUND(BC55+BC59,2)</f>
        <v>0</v>
      </c>
      <c r="BD54" s="105">
        <f>ROUND(BD55+BD59,2)</f>
        <v>0</v>
      </c>
      <c r="BE54" s="6"/>
      <c r="BS54" s="106" t="s">
        <v>69</v>
      </c>
      <c r="BT54" s="106" t="s">
        <v>70</v>
      </c>
      <c r="BU54" s="107" t="s">
        <v>71</v>
      </c>
      <c r="BV54" s="106" t="s">
        <v>72</v>
      </c>
      <c r="BW54" s="106" t="s">
        <v>5</v>
      </c>
      <c r="BX54" s="106" t="s">
        <v>73</v>
      </c>
      <c r="CL54" s="106" t="s">
        <v>19</v>
      </c>
    </row>
    <row r="55" s="7" customFormat="1" ht="16.5" customHeight="1">
      <c r="A55" s="7"/>
      <c r="B55" s="108"/>
      <c r="C55" s="109"/>
      <c r="D55" s="110" t="s">
        <v>74</v>
      </c>
      <c r="E55" s="110"/>
      <c r="F55" s="110"/>
      <c r="G55" s="110"/>
      <c r="H55" s="110"/>
      <c r="I55" s="111"/>
      <c r="J55" s="110" t="s">
        <v>75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ROUND(SUM(AG56:AG58),2)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76</v>
      </c>
      <c r="AR55" s="115"/>
      <c r="AS55" s="116">
        <f>ROUND(SUM(AS56:AS58),2)</f>
        <v>0</v>
      </c>
      <c r="AT55" s="117">
        <f>ROUND(SUM(AV55:AW55),2)</f>
        <v>0</v>
      </c>
      <c r="AU55" s="118">
        <f>ROUND(SUM(AU56:AU58),5)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ROUND(SUM(AZ56:AZ58),2)</f>
        <v>0</v>
      </c>
      <c r="BA55" s="117">
        <f>ROUND(SUM(BA56:BA58),2)</f>
        <v>0</v>
      </c>
      <c r="BB55" s="117">
        <f>ROUND(SUM(BB56:BB58),2)</f>
        <v>0</v>
      </c>
      <c r="BC55" s="117">
        <f>ROUND(SUM(BC56:BC58),2)</f>
        <v>0</v>
      </c>
      <c r="BD55" s="119">
        <f>ROUND(SUM(BD56:BD58),2)</f>
        <v>0</v>
      </c>
      <c r="BE55" s="7"/>
      <c r="BS55" s="120" t="s">
        <v>69</v>
      </c>
      <c r="BT55" s="120" t="s">
        <v>74</v>
      </c>
      <c r="BU55" s="120" t="s">
        <v>71</v>
      </c>
      <c r="BV55" s="120" t="s">
        <v>72</v>
      </c>
      <c r="BW55" s="120" t="s">
        <v>77</v>
      </c>
      <c r="BX55" s="120" t="s">
        <v>5</v>
      </c>
      <c r="CL55" s="120" t="s">
        <v>19</v>
      </c>
      <c r="CM55" s="120" t="s">
        <v>78</v>
      </c>
    </row>
    <row r="56" s="4" customFormat="1" ht="16.5" customHeight="1">
      <c r="A56" s="121" t="s">
        <v>79</v>
      </c>
      <c r="B56" s="60"/>
      <c r="C56" s="122"/>
      <c r="D56" s="122"/>
      <c r="E56" s="123" t="s">
        <v>80</v>
      </c>
      <c r="F56" s="123"/>
      <c r="G56" s="123"/>
      <c r="H56" s="123"/>
      <c r="I56" s="123"/>
      <c r="J56" s="122"/>
      <c r="K56" s="123" t="s">
        <v>81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'SO 01 - ŽST Lovosice SK č...'!J32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82</v>
      </c>
      <c r="AR56" s="62"/>
      <c r="AS56" s="126">
        <v>0</v>
      </c>
      <c r="AT56" s="127">
        <f>ROUND(SUM(AV56:AW56),2)</f>
        <v>0</v>
      </c>
      <c r="AU56" s="128">
        <f>'SO 01 - ŽST Lovosice SK č...'!P85</f>
        <v>0</v>
      </c>
      <c r="AV56" s="127">
        <f>'SO 01 - ŽST Lovosice SK č...'!J35</f>
        <v>0</v>
      </c>
      <c r="AW56" s="127">
        <f>'SO 01 - ŽST Lovosice SK č...'!J36</f>
        <v>0</v>
      </c>
      <c r="AX56" s="127">
        <f>'SO 01 - ŽST Lovosice SK č...'!J37</f>
        <v>0</v>
      </c>
      <c r="AY56" s="127">
        <f>'SO 01 - ŽST Lovosice SK č...'!J38</f>
        <v>0</v>
      </c>
      <c r="AZ56" s="127">
        <f>'SO 01 - ŽST Lovosice SK č...'!F35</f>
        <v>0</v>
      </c>
      <c r="BA56" s="127">
        <f>'SO 01 - ŽST Lovosice SK č...'!F36</f>
        <v>0</v>
      </c>
      <c r="BB56" s="127">
        <f>'SO 01 - ŽST Lovosice SK č...'!F37</f>
        <v>0</v>
      </c>
      <c r="BC56" s="127">
        <f>'SO 01 - ŽST Lovosice SK č...'!F38</f>
        <v>0</v>
      </c>
      <c r="BD56" s="129">
        <f>'SO 01 - ŽST Lovosice SK č...'!F39</f>
        <v>0</v>
      </c>
      <c r="BE56" s="4"/>
      <c r="BT56" s="130" t="s">
        <v>78</v>
      </c>
      <c r="BV56" s="130" t="s">
        <v>72</v>
      </c>
      <c r="BW56" s="130" t="s">
        <v>83</v>
      </c>
      <c r="BX56" s="130" t="s">
        <v>77</v>
      </c>
      <c r="CL56" s="130" t="s">
        <v>19</v>
      </c>
    </row>
    <row r="57" s="4" customFormat="1" ht="16.5" customHeight="1">
      <c r="A57" s="121" t="s">
        <v>79</v>
      </c>
      <c r="B57" s="60"/>
      <c r="C57" s="122"/>
      <c r="D57" s="122"/>
      <c r="E57" s="123" t="s">
        <v>84</v>
      </c>
      <c r="F57" s="123"/>
      <c r="G57" s="123"/>
      <c r="H57" s="123"/>
      <c r="I57" s="123"/>
      <c r="J57" s="122"/>
      <c r="K57" s="123" t="s">
        <v>85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'SO 02 - ŽST Lovosice SK č...'!J32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82</v>
      </c>
      <c r="AR57" s="62"/>
      <c r="AS57" s="126">
        <v>0</v>
      </c>
      <c r="AT57" s="127">
        <f>ROUND(SUM(AV57:AW57),2)</f>
        <v>0</v>
      </c>
      <c r="AU57" s="128">
        <f>'SO 02 - ŽST Lovosice SK č...'!P85</f>
        <v>0</v>
      </c>
      <c r="AV57" s="127">
        <f>'SO 02 - ŽST Lovosice SK č...'!J35</f>
        <v>0</v>
      </c>
      <c r="AW57" s="127">
        <f>'SO 02 - ŽST Lovosice SK č...'!J36</f>
        <v>0</v>
      </c>
      <c r="AX57" s="127">
        <f>'SO 02 - ŽST Lovosice SK č...'!J37</f>
        <v>0</v>
      </c>
      <c r="AY57" s="127">
        <f>'SO 02 - ŽST Lovosice SK č...'!J38</f>
        <v>0</v>
      </c>
      <c r="AZ57" s="127">
        <f>'SO 02 - ŽST Lovosice SK č...'!F35</f>
        <v>0</v>
      </c>
      <c r="BA57" s="127">
        <f>'SO 02 - ŽST Lovosice SK č...'!F36</f>
        <v>0</v>
      </c>
      <c r="BB57" s="127">
        <f>'SO 02 - ŽST Lovosice SK č...'!F37</f>
        <v>0</v>
      </c>
      <c r="BC57" s="127">
        <f>'SO 02 - ŽST Lovosice SK č...'!F38</f>
        <v>0</v>
      </c>
      <c r="BD57" s="129">
        <f>'SO 02 - ŽST Lovosice SK č...'!F39</f>
        <v>0</v>
      </c>
      <c r="BE57" s="4"/>
      <c r="BT57" s="130" t="s">
        <v>78</v>
      </c>
      <c r="BV57" s="130" t="s">
        <v>72</v>
      </c>
      <c r="BW57" s="130" t="s">
        <v>86</v>
      </c>
      <c r="BX57" s="130" t="s">
        <v>77</v>
      </c>
      <c r="CL57" s="130" t="s">
        <v>19</v>
      </c>
    </row>
    <row r="58" s="4" customFormat="1" ht="23.25" customHeight="1">
      <c r="A58" s="121" t="s">
        <v>79</v>
      </c>
      <c r="B58" s="60"/>
      <c r="C58" s="122"/>
      <c r="D58" s="122"/>
      <c r="E58" s="123" t="s">
        <v>87</v>
      </c>
      <c r="F58" s="123"/>
      <c r="G58" s="123"/>
      <c r="H58" s="123"/>
      <c r="I58" s="123"/>
      <c r="J58" s="122"/>
      <c r="K58" s="123" t="s">
        <v>88</v>
      </c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4">
        <f>'SO 03 - Materiál dodávaný...'!J32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82</v>
      </c>
      <c r="AR58" s="62"/>
      <c r="AS58" s="126">
        <v>0</v>
      </c>
      <c r="AT58" s="127">
        <f>ROUND(SUM(AV58:AW58),2)</f>
        <v>0</v>
      </c>
      <c r="AU58" s="128">
        <f>'SO 03 - Materiál dodávaný...'!P85</f>
        <v>0</v>
      </c>
      <c r="AV58" s="127">
        <f>'SO 03 - Materiál dodávaný...'!J35</f>
        <v>0</v>
      </c>
      <c r="AW58" s="127">
        <f>'SO 03 - Materiál dodávaný...'!J36</f>
        <v>0</v>
      </c>
      <c r="AX58" s="127">
        <f>'SO 03 - Materiál dodávaný...'!J37</f>
        <v>0</v>
      </c>
      <c r="AY58" s="127">
        <f>'SO 03 - Materiál dodávaný...'!J38</f>
        <v>0</v>
      </c>
      <c r="AZ58" s="127">
        <f>'SO 03 - Materiál dodávaný...'!F35</f>
        <v>0</v>
      </c>
      <c r="BA58" s="127">
        <f>'SO 03 - Materiál dodávaný...'!F36</f>
        <v>0</v>
      </c>
      <c r="BB58" s="127">
        <f>'SO 03 - Materiál dodávaný...'!F37</f>
        <v>0</v>
      </c>
      <c r="BC58" s="127">
        <f>'SO 03 - Materiál dodávaný...'!F38</f>
        <v>0</v>
      </c>
      <c r="BD58" s="129">
        <f>'SO 03 - Materiál dodávaný...'!F39</f>
        <v>0</v>
      </c>
      <c r="BE58" s="4"/>
      <c r="BT58" s="130" t="s">
        <v>78</v>
      </c>
      <c r="BV58" s="130" t="s">
        <v>72</v>
      </c>
      <c r="BW58" s="130" t="s">
        <v>89</v>
      </c>
      <c r="BX58" s="130" t="s">
        <v>77</v>
      </c>
      <c r="CL58" s="130" t="s">
        <v>19</v>
      </c>
    </row>
    <row r="59" s="7" customFormat="1" ht="16.5" customHeight="1">
      <c r="A59" s="121" t="s">
        <v>79</v>
      </c>
      <c r="B59" s="108"/>
      <c r="C59" s="109"/>
      <c r="D59" s="110" t="s">
        <v>78</v>
      </c>
      <c r="E59" s="110"/>
      <c r="F59" s="110"/>
      <c r="G59" s="110"/>
      <c r="H59" s="110"/>
      <c r="I59" s="111"/>
      <c r="J59" s="110" t="s">
        <v>90</v>
      </c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3">
        <f>'2 - VRN'!J30</f>
        <v>0</v>
      </c>
      <c r="AH59" s="111"/>
      <c r="AI59" s="111"/>
      <c r="AJ59" s="111"/>
      <c r="AK59" s="111"/>
      <c r="AL59" s="111"/>
      <c r="AM59" s="111"/>
      <c r="AN59" s="113">
        <f>SUM(AG59,AT59)</f>
        <v>0</v>
      </c>
      <c r="AO59" s="111"/>
      <c r="AP59" s="111"/>
      <c r="AQ59" s="114" t="s">
        <v>76</v>
      </c>
      <c r="AR59" s="115"/>
      <c r="AS59" s="131">
        <v>0</v>
      </c>
      <c r="AT59" s="132">
        <f>ROUND(SUM(AV59:AW59),2)</f>
        <v>0</v>
      </c>
      <c r="AU59" s="133">
        <f>'2 - VRN'!P79</f>
        <v>0</v>
      </c>
      <c r="AV59" s="132">
        <f>'2 - VRN'!J33</f>
        <v>0</v>
      </c>
      <c r="AW59" s="132">
        <f>'2 - VRN'!J34</f>
        <v>0</v>
      </c>
      <c r="AX59" s="132">
        <f>'2 - VRN'!J35</f>
        <v>0</v>
      </c>
      <c r="AY59" s="132">
        <f>'2 - VRN'!J36</f>
        <v>0</v>
      </c>
      <c r="AZ59" s="132">
        <f>'2 - VRN'!F33</f>
        <v>0</v>
      </c>
      <c r="BA59" s="132">
        <f>'2 - VRN'!F34</f>
        <v>0</v>
      </c>
      <c r="BB59" s="132">
        <f>'2 - VRN'!F35</f>
        <v>0</v>
      </c>
      <c r="BC59" s="132">
        <f>'2 - VRN'!F36</f>
        <v>0</v>
      </c>
      <c r="BD59" s="134">
        <f>'2 - VRN'!F37</f>
        <v>0</v>
      </c>
      <c r="BE59" s="7"/>
      <c r="BT59" s="120" t="s">
        <v>74</v>
      </c>
      <c r="BV59" s="120" t="s">
        <v>72</v>
      </c>
      <c r="BW59" s="120" t="s">
        <v>91</v>
      </c>
      <c r="BX59" s="120" t="s">
        <v>5</v>
      </c>
      <c r="CL59" s="120" t="s">
        <v>19</v>
      </c>
      <c r="CM59" s="120" t="s">
        <v>78</v>
      </c>
    </row>
    <row r="60" s="2" customFormat="1" ht="30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1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41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</sheetData>
  <sheetProtection sheet="1" formatColumns="0" formatRows="0" objects="1" scenarios="1" spinCount="100000" saltValue="itWZgnO1GZdt4hO+otVYJwnvsxBuSdGYV104oHzK8WFqjgtHLhOleo/fBHrHFBi4WOZClxt/VtXw/XdmErVdjg==" hashValue="UX5zLtkTsa2cK/Kk+vqjJKcw1llcFGexE6b/tIimQjNxUO0ZZzrQbarDIjKnUaCg8QRZszBQg8ZD7svzNKpSUg==" algorithmName="SHA-512" password="CC35"/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1 - ŽST Lovosice SK č...'!C2" display="/"/>
    <hyperlink ref="A57" location="'SO 02 - ŽST Lovosice SK č...'!C2" display="/"/>
    <hyperlink ref="A58" location="'SO 03 - Materiál dodávaný...'!C2" display="/"/>
    <hyperlink ref="A59" location="'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78</v>
      </c>
    </row>
    <row r="4" hidden="1" s="1" customFormat="1" ht="24.96" customHeight="1">
      <c r="B4" s="17"/>
      <c r="D4" s="137" t="s">
        <v>92</v>
      </c>
      <c r="L4" s="17"/>
      <c r="M4" s="13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9" t="s">
        <v>16</v>
      </c>
      <c r="L6" s="17"/>
    </row>
    <row r="7" hidden="1" s="1" customFormat="1" ht="16.5" customHeight="1">
      <c r="B7" s="17"/>
      <c r="E7" s="140" t="str">
        <f>'Rekapitulace stavby'!K6</f>
        <v>Oprava staničních kolejí v ŽST Lovosice</v>
      </c>
      <c r="F7" s="139"/>
      <c r="G7" s="139"/>
      <c r="H7" s="139"/>
      <c r="L7" s="17"/>
    </row>
    <row r="8" hidden="1" s="1" customFormat="1" ht="12" customHeight="1">
      <c r="B8" s="17"/>
      <c r="D8" s="139" t="s">
        <v>93</v>
      </c>
      <c r="L8" s="17"/>
    </row>
    <row r="9" hidden="1" s="2" customFormat="1" ht="16.5" customHeight="1">
      <c r="A9" s="35"/>
      <c r="B9" s="41"/>
      <c r="C9" s="35"/>
      <c r="D9" s="35"/>
      <c r="E9" s="140" t="s">
        <v>94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39" t="s">
        <v>95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2" t="s">
        <v>96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30. 6. 2020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tr">
        <f>IF('Rekapitulace stavby'!AN10="","",'Rekapitulace stavby'!AN10)</f>
        <v/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0" t="str">
        <f>IF('Rekapitulace stavby'!E11="","",'Rekapitulace stavby'!E11)</f>
        <v xml:space="preserve"> </v>
      </c>
      <c r="F17" s="35"/>
      <c r="G17" s="35"/>
      <c r="H17" s="35"/>
      <c r="I17" s="139" t="s">
        <v>27</v>
      </c>
      <c r="J17" s="130" t="str">
        <f>IF('Rekapitulace stavby'!AN11="","",'Rekapitulace stavby'!AN11)</f>
        <v/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39" t="s">
        <v>28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27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39" t="s">
        <v>30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27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39" t="s">
        <v>32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27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39" t="s">
        <v>34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49" t="s">
        <v>36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1" t="s">
        <v>38</v>
      </c>
      <c r="G34" s="35"/>
      <c r="H34" s="35"/>
      <c r="I34" s="151" t="s">
        <v>37</v>
      </c>
      <c r="J34" s="151" t="s">
        <v>39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2" t="s">
        <v>40</v>
      </c>
      <c r="E35" s="139" t="s">
        <v>41</v>
      </c>
      <c r="F35" s="153">
        <f>ROUND((SUM(BE85:BE206)),  2)</f>
        <v>0</v>
      </c>
      <c r="G35" s="35"/>
      <c r="H35" s="35"/>
      <c r="I35" s="154">
        <v>0.20999999999999999</v>
      </c>
      <c r="J35" s="153">
        <f>ROUND(((SUM(BE85:BE206))*I35),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42</v>
      </c>
      <c r="F36" s="153">
        <f>ROUND((SUM(BF85:BF206)),  2)</f>
        <v>0</v>
      </c>
      <c r="G36" s="35"/>
      <c r="H36" s="35"/>
      <c r="I36" s="154">
        <v>0.14999999999999999</v>
      </c>
      <c r="J36" s="153">
        <f>ROUND(((SUM(BF85:BF206))*I36),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43</v>
      </c>
      <c r="F37" s="153">
        <f>ROUND((SUM(BG85:BG206)),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44</v>
      </c>
      <c r="F38" s="153">
        <f>ROUND((SUM(BH85:BH206)),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45</v>
      </c>
      <c r="F39" s="153">
        <f>ROUND((SUM(BI85:BI206)),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55"/>
      <c r="D41" s="156" t="s">
        <v>46</v>
      </c>
      <c r="E41" s="157"/>
      <c r="F41" s="157"/>
      <c r="G41" s="158" t="s">
        <v>47</v>
      </c>
      <c r="H41" s="159" t="s">
        <v>48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/>
    <row r="44" hidden="1"/>
    <row r="45" hidden="1"/>
    <row r="46" hidden="1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97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166" t="str">
        <f>E7</f>
        <v>Oprava staničních kolejí v ŽST Lovosice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1" customFormat="1" ht="12" customHeight="1">
      <c r="B51" s="18"/>
      <c r="C51" s="29" t="s">
        <v>93</v>
      </c>
      <c r="D51" s="19"/>
      <c r="E51" s="19"/>
      <c r="F51" s="19"/>
      <c r="G51" s="19"/>
      <c r="H51" s="19"/>
      <c r="I51" s="19"/>
      <c r="J51" s="19"/>
      <c r="K51" s="19"/>
      <c r="L51" s="17"/>
    </row>
    <row r="52" hidden="1" s="2" customFormat="1" ht="16.5" customHeight="1">
      <c r="A52" s="35"/>
      <c r="B52" s="36"/>
      <c r="C52" s="37"/>
      <c r="D52" s="37"/>
      <c r="E52" s="166" t="s">
        <v>94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12" customHeight="1">
      <c r="A53" s="35"/>
      <c r="B53" s="36"/>
      <c r="C53" s="29" t="s">
        <v>95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6.5" customHeight="1">
      <c r="A54" s="35"/>
      <c r="B54" s="36"/>
      <c r="C54" s="37"/>
      <c r="D54" s="37"/>
      <c r="E54" s="66" t="str">
        <f>E11</f>
        <v>SO 01 - ŽST Lovosice SK č. 117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30. 6. 2020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 xml:space="preserve"> </v>
      </c>
      <c r="G58" s="37"/>
      <c r="H58" s="37"/>
      <c r="I58" s="29" t="s">
        <v>30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15.15" customHeight="1">
      <c r="A59" s="35"/>
      <c r="B59" s="36"/>
      <c r="C59" s="29" t="s">
        <v>28</v>
      </c>
      <c r="D59" s="37"/>
      <c r="E59" s="37"/>
      <c r="F59" s="24" t="str">
        <f>IF(E20="","",E20)</f>
        <v>Vyplň údaj</v>
      </c>
      <c r="G59" s="37"/>
      <c r="H59" s="37"/>
      <c r="I59" s="29" t="s">
        <v>32</v>
      </c>
      <c r="J59" s="33" t="str">
        <f>E26</f>
        <v>Věra Trnková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9.28" customHeight="1">
      <c r="A61" s="35"/>
      <c r="B61" s="36"/>
      <c r="C61" s="167" t="s">
        <v>98</v>
      </c>
      <c r="D61" s="168"/>
      <c r="E61" s="168"/>
      <c r="F61" s="168"/>
      <c r="G61" s="168"/>
      <c r="H61" s="168"/>
      <c r="I61" s="168"/>
      <c r="J61" s="169" t="s">
        <v>99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2.8" customHeight="1">
      <c r="A63" s="35"/>
      <c r="B63" s="36"/>
      <c r="C63" s="170" t="s">
        <v>68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100</v>
      </c>
    </row>
    <row r="64" hidden="1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/>
    <row r="67" hidden="1"/>
    <row r="68" hidden="1"/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101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Oprava staničních kolejí v ŽST Lovosice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93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94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95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 01 - ŽST Lovosice SK č. 117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21</v>
      </c>
      <c r="D79" s="37"/>
      <c r="E79" s="37"/>
      <c r="F79" s="24" t="str">
        <f>F14</f>
        <v xml:space="preserve"> </v>
      </c>
      <c r="G79" s="37"/>
      <c r="H79" s="37"/>
      <c r="I79" s="29" t="s">
        <v>23</v>
      </c>
      <c r="J79" s="69" t="str">
        <f>IF(J14="","",J14)</f>
        <v>30. 6. 2020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5.15" customHeight="1">
      <c r="A81" s="35"/>
      <c r="B81" s="36"/>
      <c r="C81" s="29" t="s">
        <v>25</v>
      </c>
      <c r="D81" s="37"/>
      <c r="E81" s="37"/>
      <c r="F81" s="24" t="str">
        <f>E17</f>
        <v xml:space="preserve"> </v>
      </c>
      <c r="G81" s="37"/>
      <c r="H81" s="37"/>
      <c r="I81" s="29" t="s">
        <v>30</v>
      </c>
      <c r="J81" s="33" t="str">
        <f>E23</f>
        <v xml:space="preserve"> 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28</v>
      </c>
      <c r="D82" s="37"/>
      <c r="E82" s="37"/>
      <c r="F82" s="24" t="str">
        <f>IF(E20="","",E20)</f>
        <v>Vyplň údaj</v>
      </c>
      <c r="G82" s="37"/>
      <c r="H82" s="37"/>
      <c r="I82" s="29" t="s">
        <v>32</v>
      </c>
      <c r="J82" s="33" t="str">
        <f>E26</f>
        <v>Věra Trnková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102</v>
      </c>
      <c r="D84" s="174" t="s">
        <v>55</v>
      </c>
      <c r="E84" s="174" t="s">
        <v>51</v>
      </c>
      <c r="F84" s="174" t="s">
        <v>52</v>
      </c>
      <c r="G84" s="174" t="s">
        <v>103</v>
      </c>
      <c r="H84" s="174" t="s">
        <v>104</v>
      </c>
      <c r="I84" s="174" t="s">
        <v>105</v>
      </c>
      <c r="J84" s="175" t="s">
        <v>99</v>
      </c>
      <c r="K84" s="176" t="s">
        <v>106</v>
      </c>
      <c r="L84" s="177"/>
      <c r="M84" s="89" t="s">
        <v>19</v>
      </c>
      <c r="N84" s="90" t="s">
        <v>40</v>
      </c>
      <c r="O84" s="90" t="s">
        <v>107</v>
      </c>
      <c r="P84" s="90" t="s">
        <v>108</v>
      </c>
      <c r="Q84" s="90" t="s">
        <v>109</v>
      </c>
      <c r="R84" s="90" t="s">
        <v>110</v>
      </c>
      <c r="S84" s="90" t="s">
        <v>111</v>
      </c>
      <c r="T84" s="91" t="s">
        <v>112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113</v>
      </c>
      <c r="D85" s="37"/>
      <c r="E85" s="37"/>
      <c r="F85" s="37"/>
      <c r="G85" s="37"/>
      <c r="H85" s="37"/>
      <c r="I85" s="37"/>
      <c r="J85" s="178">
        <f>BK85</f>
        <v>0</v>
      </c>
      <c r="K85" s="37"/>
      <c r="L85" s="41"/>
      <c r="M85" s="92"/>
      <c r="N85" s="179"/>
      <c r="O85" s="93"/>
      <c r="P85" s="180">
        <f>SUM(P86:P206)</f>
        <v>0</v>
      </c>
      <c r="Q85" s="93"/>
      <c r="R85" s="180">
        <f>SUM(R86:R206)</f>
        <v>1512.2168199999999</v>
      </c>
      <c r="S85" s="93"/>
      <c r="T85" s="181">
        <f>SUM(T86:T206)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69</v>
      </c>
      <c r="AU85" s="14" t="s">
        <v>100</v>
      </c>
      <c r="BK85" s="182">
        <f>SUM(BK86:BK206)</f>
        <v>0</v>
      </c>
    </row>
    <row r="86" s="2" customFormat="1" ht="14.4" customHeight="1">
      <c r="A86" s="35"/>
      <c r="B86" s="36"/>
      <c r="C86" s="183" t="s">
        <v>74</v>
      </c>
      <c r="D86" s="183" t="s">
        <v>114</v>
      </c>
      <c r="E86" s="184" t="s">
        <v>115</v>
      </c>
      <c r="F86" s="185" t="s">
        <v>116</v>
      </c>
      <c r="G86" s="186" t="s">
        <v>117</v>
      </c>
      <c r="H86" s="187">
        <v>0.90500000000000003</v>
      </c>
      <c r="I86" s="188"/>
      <c r="J86" s="189">
        <f>ROUND(I86*H86,2)</f>
        <v>0</v>
      </c>
      <c r="K86" s="190"/>
      <c r="L86" s="41"/>
      <c r="M86" s="191" t="s">
        <v>19</v>
      </c>
      <c r="N86" s="192" t="s">
        <v>41</v>
      </c>
      <c r="O86" s="81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5" t="s">
        <v>118</v>
      </c>
      <c r="AT86" s="195" t="s">
        <v>114</v>
      </c>
      <c r="AU86" s="195" t="s">
        <v>70</v>
      </c>
      <c r="AY86" s="14" t="s">
        <v>119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4" t="s">
        <v>74</v>
      </c>
      <c r="BK86" s="196">
        <f>ROUND(I86*H86,2)</f>
        <v>0</v>
      </c>
      <c r="BL86" s="14" t="s">
        <v>118</v>
      </c>
      <c r="BM86" s="195" t="s">
        <v>120</v>
      </c>
    </row>
    <row r="87" s="2" customFormat="1">
      <c r="A87" s="35"/>
      <c r="B87" s="36"/>
      <c r="C87" s="37"/>
      <c r="D87" s="197" t="s">
        <v>121</v>
      </c>
      <c r="E87" s="37"/>
      <c r="F87" s="198" t="s">
        <v>122</v>
      </c>
      <c r="G87" s="37"/>
      <c r="H87" s="37"/>
      <c r="I87" s="199"/>
      <c r="J87" s="37"/>
      <c r="K87" s="37"/>
      <c r="L87" s="41"/>
      <c r="M87" s="200"/>
      <c r="N87" s="201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121</v>
      </c>
      <c r="AU87" s="14" t="s">
        <v>70</v>
      </c>
    </row>
    <row r="88" s="10" customFormat="1">
      <c r="A88" s="10"/>
      <c r="B88" s="202"/>
      <c r="C88" s="203"/>
      <c r="D88" s="197" t="s">
        <v>123</v>
      </c>
      <c r="E88" s="204" t="s">
        <v>19</v>
      </c>
      <c r="F88" s="205" t="s">
        <v>124</v>
      </c>
      <c r="G88" s="203"/>
      <c r="H88" s="204" t="s">
        <v>19</v>
      </c>
      <c r="I88" s="206"/>
      <c r="J88" s="203"/>
      <c r="K88" s="203"/>
      <c r="L88" s="207"/>
      <c r="M88" s="208"/>
      <c r="N88" s="209"/>
      <c r="O88" s="209"/>
      <c r="P88" s="209"/>
      <c r="Q88" s="209"/>
      <c r="R88" s="209"/>
      <c r="S88" s="209"/>
      <c r="T88" s="2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1" t="s">
        <v>123</v>
      </c>
      <c r="AU88" s="211" t="s">
        <v>70</v>
      </c>
      <c r="AV88" s="10" t="s">
        <v>74</v>
      </c>
      <c r="AW88" s="10" t="s">
        <v>31</v>
      </c>
      <c r="AX88" s="10" t="s">
        <v>70</v>
      </c>
      <c r="AY88" s="211" t="s">
        <v>119</v>
      </c>
    </row>
    <row r="89" s="11" customFormat="1">
      <c r="A89" s="11"/>
      <c r="B89" s="212"/>
      <c r="C89" s="213"/>
      <c r="D89" s="197" t="s">
        <v>123</v>
      </c>
      <c r="E89" s="214" t="s">
        <v>19</v>
      </c>
      <c r="F89" s="215" t="s">
        <v>125</v>
      </c>
      <c r="G89" s="213"/>
      <c r="H89" s="216">
        <v>0.90500000000000003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T89" s="222" t="s">
        <v>123</v>
      </c>
      <c r="AU89" s="222" t="s">
        <v>70</v>
      </c>
      <c r="AV89" s="11" t="s">
        <v>78</v>
      </c>
      <c r="AW89" s="11" t="s">
        <v>31</v>
      </c>
      <c r="AX89" s="11" t="s">
        <v>74</v>
      </c>
      <c r="AY89" s="222" t="s">
        <v>119</v>
      </c>
    </row>
    <row r="90" s="2" customFormat="1" ht="14.4" customHeight="1">
      <c r="A90" s="35"/>
      <c r="B90" s="36"/>
      <c r="C90" s="183" t="s">
        <v>78</v>
      </c>
      <c r="D90" s="183" t="s">
        <v>114</v>
      </c>
      <c r="E90" s="184" t="s">
        <v>126</v>
      </c>
      <c r="F90" s="185" t="s">
        <v>127</v>
      </c>
      <c r="G90" s="186" t="s">
        <v>117</v>
      </c>
      <c r="H90" s="187">
        <v>0.90500000000000003</v>
      </c>
      <c r="I90" s="188"/>
      <c r="J90" s="189">
        <f>ROUND(I90*H90,2)</f>
        <v>0</v>
      </c>
      <c r="K90" s="190"/>
      <c r="L90" s="41"/>
      <c r="M90" s="191" t="s">
        <v>19</v>
      </c>
      <c r="N90" s="192" t="s">
        <v>41</v>
      </c>
      <c r="O90" s="81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5" t="s">
        <v>118</v>
      </c>
      <c r="AT90" s="195" t="s">
        <v>114</v>
      </c>
      <c r="AU90" s="195" t="s">
        <v>70</v>
      </c>
      <c r="AY90" s="14" t="s">
        <v>119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4" t="s">
        <v>74</v>
      </c>
      <c r="BK90" s="196">
        <f>ROUND(I90*H90,2)</f>
        <v>0</v>
      </c>
      <c r="BL90" s="14" t="s">
        <v>118</v>
      </c>
      <c r="BM90" s="195" t="s">
        <v>128</v>
      </c>
    </row>
    <row r="91" s="2" customFormat="1">
      <c r="A91" s="35"/>
      <c r="B91" s="36"/>
      <c r="C91" s="37"/>
      <c r="D91" s="197" t="s">
        <v>121</v>
      </c>
      <c r="E91" s="37"/>
      <c r="F91" s="198" t="s">
        <v>129</v>
      </c>
      <c r="G91" s="37"/>
      <c r="H91" s="37"/>
      <c r="I91" s="199"/>
      <c r="J91" s="37"/>
      <c r="K91" s="37"/>
      <c r="L91" s="41"/>
      <c r="M91" s="200"/>
      <c r="N91" s="201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121</v>
      </c>
      <c r="AU91" s="14" t="s">
        <v>70</v>
      </c>
    </row>
    <row r="92" s="2" customFormat="1" ht="14.4" customHeight="1">
      <c r="A92" s="35"/>
      <c r="B92" s="36"/>
      <c r="C92" s="223" t="s">
        <v>130</v>
      </c>
      <c r="D92" s="223" t="s">
        <v>131</v>
      </c>
      <c r="E92" s="224" t="s">
        <v>132</v>
      </c>
      <c r="F92" s="225" t="s">
        <v>133</v>
      </c>
      <c r="G92" s="226" t="s">
        <v>134</v>
      </c>
      <c r="H92" s="227">
        <v>3000</v>
      </c>
      <c r="I92" s="228"/>
      <c r="J92" s="229">
        <f>ROUND(I92*H92,2)</f>
        <v>0</v>
      </c>
      <c r="K92" s="230"/>
      <c r="L92" s="231"/>
      <c r="M92" s="232" t="s">
        <v>19</v>
      </c>
      <c r="N92" s="233" t="s">
        <v>41</v>
      </c>
      <c r="O92" s="81"/>
      <c r="P92" s="193">
        <f>O92*H92</f>
        <v>0</v>
      </c>
      <c r="Q92" s="193">
        <v>0.00018000000000000001</v>
      </c>
      <c r="R92" s="193">
        <f>Q92*H92</f>
        <v>0.54000000000000004</v>
      </c>
      <c r="S92" s="193">
        <v>0</v>
      </c>
      <c r="T92" s="19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5" t="s">
        <v>135</v>
      </c>
      <c r="AT92" s="195" t="s">
        <v>131</v>
      </c>
      <c r="AU92" s="195" t="s">
        <v>70</v>
      </c>
      <c r="AY92" s="14" t="s">
        <v>119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4" t="s">
        <v>74</v>
      </c>
      <c r="BK92" s="196">
        <f>ROUND(I92*H92,2)</f>
        <v>0</v>
      </c>
      <c r="BL92" s="14" t="s">
        <v>118</v>
      </c>
      <c r="BM92" s="195" t="s">
        <v>136</v>
      </c>
    </row>
    <row r="93" s="2" customFormat="1">
      <c r="A93" s="35"/>
      <c r="B93" s="36"/>
      <c r="C93" s="37"/>
      <c r="D93" s="197" t="s">
        <v>121</v>
      </c>
      <c r="E93" s="37"/>
      <c r="F93" s="198" t="s">
        <v>133</v>
      </c>
      <c r="G93" s="37"/>
      <c r="H93" s="37"/>
      <c r="I93" s="199"/>
      <c r="J93" s="37"/>
      <c r="K93" s="37"/>
      <c r="L93" s="41"/>
      <c r="M93" s="200"/>
      <c r="N93" s="201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121</v>
      </c>
      <c r="AU93" s="14" t="s">
        <v>70</v>
      </c>
    </row>
    <row r="94" s="2" customFormat="1" ht="14.4" customHeight="1">
      <c r="A94" s="35"/>
      <c r="B94" s="36"/>
      <c r="C94" s="183" t="s">
        <v>118</v>
      </c>
      <c r="D94" s="183" t="s">
        <v>114</v>
      </c>
      <c r="E94" s="184" t="s">
        <v>137</v>
      </c>
      <c r="F94" s="185" t="s">
        <v>138</v>
      </c>
      <c r="G94" s="186" t="s">
        <v>134</v>
      </c>
      <c r="H94" s="187">
        <v>1500</v>
      </c>
      <c r="I94" s="188"/>
      <c r="J94" s="189">
        <f>ROUND(I94*H94,2)</f>
        <v>0</v>
      </c>
      <c r="K94" s="190"/>
      <c r="L94" s="41"/>
      <c r="M94" s="191" t="s">
        <v>19</v>
      </c>
      <c r="N94" s="192" t="s">
        <v>41</v>
      </c>
      <c r="O94" s="81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5" t="s">
        <v>118</v>
      </c>
      <c r="AT94" s="195" t="s">
        <v>114</v>
      </c>
      <c r="AU94" s="195" t="s">
        <v>70</v>
      </c>
      <c r="AY94" s="14" t="s">
        <v>119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4" t="s">
        <v>74</v>
      </c>
      <c r="BK94" s="196">
        <f>ROUND(I94*H94,2)</f>
        <v>0</v>
      </c>
      <c r="BL94" s="14" t="s">
        <v>118</v>
      </c>
      <c r="BM94" s="195" t="s">
        <v>139</v>
      </c>
    </row>
    <row r="95" s="2" customFormat="1">
      <c r="A95" s="35"/>
      <c r="B95" s="36"/>
      <c r="C95" s="37"/>
      <c r="D95" s="197" t="s">
        <v>121</v>
      </c>
      <c r="E95" s="37"/>
      <c r="F95" s="198" t="s">
        <v>140</v>
      </c>
      <c r="G95" s="37"/>
      <c r="H95" s="37"/>
      <c r="I95" s="199"/>
      <c r="J95" s="37"/>
      <c r="K95" s="37"/>
      <c r="L95" s="41"/>
      <c r="M95" s="200"/>
      <c r="N95" s="201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121</v>
      </c>
      <c r="AU95" s="14" t="s">
        <v>70</v>
      </c>
    </row>
    <row r="96" s="10" customFormat="1">
      <c r="A96" s="10"/>
      <c r="B96" s="202"/>
      <c r="C96" s="203"/>
      <c r="D96" s="197" t="s">
        <v>123</v>
      </c>
      <c r="E96" s="204" t="s">
        <v>19</v>
      </c>
      <c r="F96" s="205" t="s">
        <v>141</v>
      </c>
      <c r="G96" s="203"/>
      <c r="H96" s="204" t="s">
        <v>19</v>
      </c>
      <c r="I96" s="206"/>
      <c r="J96" s="203"/>
      <c r="K96" s="203"/>
      <c r="L96" s="207"/>
      <c r="M96" s="208"/>
      <c r="N96" s="209"/>
      <c r="O96" s="209"/>
      <c r="P96" s="209"/>
      <c r="Q96" s="209"/>
      <c r="R96" s="209"/>
      <c r="S96" s="209"/>
      <c r="T96" s="2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1" t="s">
        <v>123</v>
      </c>
      <c r="AU96" s="211" t="s">
        <v>70</v>
      </c>
      <c r="AV96" s="10" t="s">
        <v>74</v>
      </c>
      <c r="AW96" s="10" t="s">
        <v>31</v>
      </c>
      <c r="AX96" s="10" t="s">
        <v>70</v>
      </c>
      <c r="AY96" s="211" t="s">
        <v>119</v>
      </c>
    </row>
    <row r="97" s="11" customFormat="1">
      <c r="A97" s="11"/>
      <c r="B97" s="212"/>
      <c r="C97" s="213"/>
      <c r="D97" s="197" t="s">
        <v>123</v>
      </c>
      <c r="E97" s="214" t="s">
        <v>19</v>
      </c>
      <c r="F97" s="215" t="s">
        <v>142</v>
      </c>
      <c r="G97" s="213"/>
      <c r="H97" s="216">
        <v>1500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22" t="s">
        <v>123</v>
      </c>
      <c r="AU97" s="222" t="s">
        <v>70</v>
      </c>
      <c r="AV97" s="11" t="s">
        <v>78</v>
      </c>
      <c r="AW97" s="11" t="s">
        <v>31</v>
      </c>
      <c r="AX97" s="11" t="s">
        <v>74</v>
      </c>
      <c r="AY97" s="222" t="s">
        <v>119</v>
      </c>
    </row>
    <row r="98" s="2" customFormat="1" ht="14.4" customHeight="1">
      <c r="A98" s="35"/>
      <c r="B98" s="36"/>
      <c r="C98" s="183" t="s">
        <v>143</v>
      </c>
      <c r="D98" s="183" t="s">
        <v>114</v>
      </c>
      <c r="E98" s="184" t="s">
        <v>144</v>
      </c>
      <c r="F98" s="185" t="s">
        <v>145</v>
      </c>
      <c r="G98" s="186" t="s">
        <v>134</v>
      </c>
      <c r="H98" s="187">
        <v>2</v>
      </c>
      <c r="I98" s="188"/>
      <c r="J98" s="189">
        <f>ROUND(I98*H98,2)</f>
        <v>0</v>
      </c>
      <c r="K98" s="190"/>
      <c r="L98" s="41"/>
      <c r="M98" s="191" t="s">
        <v>19</v>
      </c>
      <c r="N98" s="192" t="s">
        <v>41</v>
      </c>
      <c r="O98" s="81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5" t="s">
        <v>118</v>
      </c>
      <c r="AT98" s="195" t="s">
        <v>114</v>
      </c>
      <c r="AU98" s="195" t="s">
        <v>70</v>
      </c>
      <c r="AY98" s="14" t="s">
        <v>119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4" t="s">
        <v>74</v>
      </c>
      <c r="BK98" s="196">
        <f>ROUND(I98*H98,2)</f>
        <v>0</v>
      </c>
      <c r="BL98" s="14" t="s">
        <v>118</v>
      </c>
      <c r="BM98" s="195" t="s">
        <v>146</v>
      </c>
    </row>
    <row r="99" s="2" customFormat="1">
      <c r="A99" s="35"/>
      <c r="B99" s="36"/>
      <c r="C99" s="37"/>
      <c r="D99" s="197" t="s">
        <v>121</v>
      </c>
      <c r="E99" s="37"/>
      <c r="F99" s="198" t="s">
        <v>147</v>
      </c>
      <c r="G99" s="37"/>
      <c r="H99" s="37"/>
      <c r="I99" s="199"/>
      <c r="J99" s="37"/>
      <c r="K99" s="37"/>
      <c r="L99" s="41"/>
      <c r="M99" s="200"/>
      <c r="N99" s="201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121</v>
      </c>
      <c r="AU99" s="14" t="s">
        <v>70</v>
      </c>
    </row>
    <row r="100" s="11" customFormat="1">
      <c r="A100" s="11"/>
      <c r="B100" s="212"/>
      <c r="C100" s="213"/>
      <c r="D100" s="197" t="s">
        <v>123</v>
      </c>
      <c r="E100" s="214" t="s">
        <v>19</v>
      </c>
      <c r="F100" s="215" t="s">
        <v>148</v>
      </c>
      <c r="G100" s="213"/>
      <c r="H100" s="216">
        <v>2</v>
      </c>
      <c r="I100" s="217"/>
      <c r="J100" s="213"/>
      <c r="K100" s="213"/>
      <c r="L100" s="218"/>
      <c r="M100" s="219"/>
      <c r="N100" s="220"/>
      <c r="O100" s="220"/>
      <c r="P100" s="220"/>
      <c r="Q100" s="220"/>
      <c r="R100" s="220"/>
      <c r="S100" s="220"/>
      <c r="T100" s="22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22" t="s">
        <v>123</v>
      </c>
      <c r="AU100" s="222" t="s">
        <v>70</v>
      </c>
      <c r="AV100" s="11" t="s">
        <v>78</v>
      </c>
      <c r="AW100" s="11" t="s">
        <v>31</v>
      </c>
      <c r="AX100" s="11" t="s">
        <v>74</v>
      </c>
      <c r="AY100" s="222" t="s">
        <v>119</v>
      </c>
    </row>
    <row r="101" s="2" customFormat="1" ht="14.4" customHeight="1">
      <c r="A101" s="35"/>
      <c r="B101" s="36"/>
      <c r="C101" s="223" t="s">
        <v>149</v>
      </c>
      <c r="D101" s="223" t="s">
        <v>131</v>
      </c>
      <c r="E101" s="224" t="s">
        <v>150</v>
      </c>
      <c r="F101" s="225" t="s">
        <v>151</v>
      </c>
      <c r="G101" s="226" t="s">
        <v>134</v>
      </c>
      <c r="H101" s="227">
        <v>2</v>
      </c>
      <c r="I101" s="228"/>
      <c r="J101" s="229">
        <f>ROUND(I101*H101,2)</f>
        <v>0</v>
      </c>
      <c r="K101" s="230"/>
      <c r="L101" s="231"/>
      <c r="M101" s="232" t="s">
        <v>19</v>
      </c>
      <c r="N101" s="233" t="s">
        <v>41</v>
      </c>
      <c r="O101" s="81"/>
      <c r="P101" s="193">
        <f>O101*H101</f>
        <v>0</v>
      </c>
      <c r="Q101" s="193">
        <v>0.28306999999999999</v>
      </c>
      <c r="R101" s="193">
        <f>Q101*H101</f>
        <v>0.56613999999999998</v>
      </c>
      <c r="S101" s="193">
        <v>0</v>
      </c>
      <c r="T101" s="19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5" t="s">
        <v>135</v>
      </c>
      <c r="AT101" s="195" t="s">
        <v>131</v>
      </c>
      <c r="AU101" s="195" t="s">
        <v>70</v>
      </c>
      <c r="AY101" s="14" t="s">
        <v>119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4" t="s">
        <v>74</v>
      </c>
      <c r="BK101" s="196">
        <f>ROUND(I101*H101,2)</f>
        <v>0</v>
      </c>
      <c r="BL101" s="14" t="s">
        <v>118</v>
      </c>
      <c r="BM101" s="195" t="s">
        <v>152</v>
      </c>
    </row>
    <row r="102" s="2" customFormat="1">
      <c r="A102" s="35"/>
      <c r="B102" s="36"/>
      <c r="C102" s="37"/>
      <c r="D102" s="197" t="s">
        <v>121</v>
      </c>
      <c r="E102" s="37"/>
      <c r="F102" s="198" t="s">
        <v>151</v>
      </c>
      <c r="G102" s="37"/>
      <c r="H102" s="37"/>
      <c r="I102" s="199"/>
      <c r="J102" s="37"/>
      <c r="K102" s="37"/>
      <c r="L102" s="41"/>
      <c r="M102" s="200"/>
      <c r="N102" s="201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121</v>
      </c>
      <c r="AU102" s="14" t="s">
        <v>70</v>
      </c>
    </row>
    <row r="103" s="2" customFormat="1" ht="14.4" customHeight="1">
      <c r="A103" s="35"/>
      <c r="B103" s="36"/>
      <c r="C103" s="223" t="s">
        <v>153</v>
      </c>
      <c r="D103" s="223" t="s">
        <v>131</v>
      </c>
      <c r="E103" s="224" t="s">
        <v>154</v>
      </c>
      <c r="F103" s="225" t="s">
        <v>155</v>
      </c>
      <c r="G103" s="226" t="s">
        <v>134</v>
      </c>
      <c r="H103" s="227">
        <v>4</v>
      </c>
      <c r="I103" s="228"/>
      <c r="J103" s="229">
        <f>ROUND(I103*H103,2)</f>
        <v>0</v>
      </c>
      <c r="K103" s="230"/>
      <c r="L103" s="231"/>
      <c r="M103" s="232" t="s">
        <v>19</v>
      </c>
      <c r="N103" s="233" t="s">
        <v>41</v>
      </c>
      <c r="O103" s="81"/>
      <c r="P103" s="193">
        <f>O103*H103</f>
        <v>0</v>
      </c>
      <c r="Q103" s="193">
        <v>0.00021000000000000001</v>
      </c>
      <c r="R103" s="193">
        <f>Q103*H103</f>
        <v>0.00084000000000000003</v>
      </c>
      <c r="S103" s="193">
        <v>0</v>
      </c>
      <c r="T103" s="19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5" t="s">
        <v>135</v>
      </c>
      <c r="AT103" s="195" t="s">
        <v>131</v>
      </c>
      <c r="AU103" s="195" t="s">
        <v>70</v>
      </c>
      <c r="AY103" s="14" t="s">
        <v>119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4" t="s">
        <v>74</v>
      </c>
      <c r="BK103" s="196">
        <f>ROUND(I103*H103,2)</f>
        <v>0</v>
      </c>
      <c r="BL103" s="14" t="s">
        <v>118</v>
      </c>
      <c r="BM103" s="195" t="s">
        <v>156</v>
      </c>
    </row>
    <row r="104" s="2" customFormat="1">
      <c r="A104" s="35"/>
      <c r="B104" s="36"/>
      <c r="C104" s="37"/>
      <c r="D104" s="197" t="s">
        <v>121</v>
      </c>
      <c r="E104" s="37"/>
      <c r="F104" s="198" t="s">
        <v>155</v>
      </c>
      <c r="G104" s="37"/>
      <c r="H104" s="37"/>
      <c r="I104" s="199"/>
      <c r="J104" s="37"/>
      <c r="K104" s="37"/>
      <c r="L104" s="41"/>
      <c r="M104" s="200"/>
      <c r="N104" s="201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121</v>
      </c>
      <c r="AU104" s="14" t="s">
        <v>70</v>
      </c>
    </row>
    <row r="105" s="2" customFormat="1" ht="14.4" customHeight="1">
      <c r="A105" s="35"/>
      <c r="B105" s="36"/>
      <c r="C105" s="223" t="s">
        <v>135</v>
      </c>
      <c r="D105" s="223" t="s">
        <v>131</v>
      </c>
      <c r="E105" s="224" t="s">
        <v>157</v>
      </c>
      <c r="F105" s="225" t="s">
        <v>158</v>
      </c>
      <c r="G105" s="226" t="s">
        <v>134</v>
      </c>
      <c r="H105" s="227">
        <v>8</v>
      </c>
      <c r="I105" s="228"/>
      <c r="J105" s="229">
        <f>ROUND(I105*H105,2)</f>
        <v>0</v>
      </c>
      <c r="K105" s="230"/>
      <c r="L105" s="231"/>
      <c r="M105" s="232" t="s">
        <v>19</v>
      </c>
      <c r="N105" s="233" t="s">
        <v>41</v>
      </c>
      <c r="O105" s="81"/>
      <c r="P105" s="193">
        <f>O105*H105</f>
        <v>0</v>
      </c>
      <c r="Q105" s="193">
        <v>0.00123</v>
      </c>
      <c r="R105" s="193">
        <f>Q105*H105</f>
        <v>0.0098399999999999998</v>
      </c>
      <c r="S105" s="193">
        <v>0</v>
      </c>
      <c r="T105" s="19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5" t="s">
        <v>135</v>
      </c>
      <c r="AT105" s="195" t="s">
        <v>131</v>
      </c>
      <c r="AU105" s="195" t="s">
        <v>70</v>
      </c>
      <c r="AY105" s="14" t="s">
        <v>119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4" t="s">
        <v>74</v>
      </c>
      <c r="BK105" s="196">
        <f>ROUND(I105*H105,2)</f>
        <v>0</v>
      </c>
      <c r="BL105" s="14" t="s">
        <v>118</v>
      </c>
      <c r="BM105" s="195" t="s">
        <v>159</v>
      </c>
    </row>
    <row r="106" s="2" customFormat="1">
      <c r="A106" s="35"/>
      <c r="B106" s="36"/>
      <c r="C106" s="37"/>
      <c r="D106" s="197" t="s">
        <v>121</v>
      </c>
      <c r="E106" s="37"/>
      <c r="F106" s="198" t="s">
        <v>158</v>
      </c>
      <c r="G106" s="37"/>
      <c r="H106" s="37"/>
      <c r="I106" s="199"/>
      <c r="J106" s="37"/>
      <c r="K106" s="37"/>
      <c r="L106" s="41"/>
      <c r="M106" s="200"/>
      <c r="N106" s="201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121</v>
      </c>
      <c r="AU106" s="14" t="s">
        <v>70</v>
      </c>
    </row>
    <row r="107" s="2" customFormat="1" ht="14.4" customHeight="1">
      <c r="A107" s="35"/>
      <c r="B107" s="36"/>
      <c r="C107" s="183" t="s">
        <v>160</v>
      </c>
      <c r="D107" s="183" t="s">
        <v>114</v>
      </c>
      <c r="E107" s="184" t="s">
        <v>161</v>
      </c>
      <c r="F107" s="185" t="s">
        <v>162</v>
      </c>
      <c r="G107" s="186" t="s">
        <v>163</v>
      </c>
      <c r="H107" s="187">
        <v>10</v>
      </c>
      <c r="I107" s="188"/>
      <c r="J107" s="189">
        <f>ROUND(I107*H107,2)</f>
        <v>0</v>
      </c>
      <c r="K107" s="190"/>
      <c r="L107" s="41"/>
      <c r="M107" s="191" t="s">
        <v>19</v>
      </c>
      <c r="N107" s="192" t="s">
        <v>41</v>
      </c>
      <c r="O107" s="81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5" t="s">
        <v>118</v>
      </c>
      <c r="AT107" s="195" t="s">
        <v>114</v>
      </c>
      <c r="AU107" s="195" t="s">
        <v>70</v>
      </c>
      <c r="AY107" s="14" t="s">
        <v>119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4" t="s">
        <v>74</v>
      </c>
      <c r="BK107" s="196">
        <f>ROUND(I107*H107,2)</f>
        <v>0</v>
      </c>
      <c r="BL107" s="14" t="s">
        <v>118</v>
      </c>
      <c r="BM107" s="195" t="s">
        <v>164</v>
      </c>
    </row>
    <row r="108" s="2" customFormat="1">
      <c r="A108" s="35"/>
      <c r="B108" s="36"/>
      <c r="C108" s="37"/>
      <c r="D108" s="197" t="s">
        <v>121</v>
      </c>
      <c r="E108" s="37"/>
      <c r="F108" s="198" t="s">
        <v>165</v>
      </c>
      <c r="G108" s="37"/>
      <c r="H108" s="37"/>
      <c r="I108" s="199"/>
      <c r="J108" s="37"/>
      <c r="K108" s="37"/>
      <c r="L108" s="41"/>
      <c r="M108" s="200"/>
      <c r="N108" s="201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121</v>
      </c>
      <c r="AU108" s="14" t="s">
        <v>70</v>
      </c>
    </row>
    <row r="109" s="2" customFormat="1" ht="14.4" customHeight="1">
      <c r="A109" s="35"/>
      <c r="B109" s="36"/>
      <c r="C109" s="183" t="s">
        <v>166</v>
      </c>
      <c r="D109" s="183" t="s">
        <v>114</v>
      </c>
      <c r="E109" s="184" t="s">
        <v>167</v>
      </c>
      <c r="F109" s="185" t="s">
        <v>168</v>
      </c>
      <c r="G109" s="186" t="s">
        <v>163</v>
      </c>
      <c r="H109" s="187">
        <v>4</v>
      </c>
      <c r="I109" s="188"/>
      <c r="J109" s="189">
        <f>ROUND(I109*H109,2)</f>
        <v>0</v>
      </c>
      <c r="K109" s="190"/>
      <c r="L109" s="41"/>
      <c r="M109" s="191" t="s">
        <v>19</v>
      </c>
      <c r="N109" s="192" t="s">
        <v>41</v>
      </c>
      <c r="O109" s="81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5" t="s">
        <v>118</v>
      </c>
      <c r="AT109" s="195" t="s">
        <v>114</v>
      </c>
      <c r="AU109" s="195" t="s">
        <v>70</v>
      </c>
      <c r="AY109" s="14" t="s">
        <v>119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4" t="s">
        <v>74</v>
      </c>
      <c r="BK109" s="196">
        <f>ROUND(I109*H109,2)</f>
        <v>0</v>
      </c>
      <c r="BL109" s="14" t="s">
        <v>118</v>
      </c>
      <c r="BM109" s="195" t="s">
        <v>169</v>
      </c>
    </row>
    <row r="110" s="2" customFormat="1">
      <c r="A110" s="35"/>
      <c r="B110" s="36"/>
      <c r="C110" s="37"/>
      <c r="D110" s="197" t="s">
        <v>121</v>
      </c>
      <c r="E110" s="37"/>
      <c r="F110" s="198" t="s">
        <v>170</v>
      </c>
      <c r="G110" s="37"/>
      <c r="H110" s="37"/>
      <c r="I110" s="199"/>
      <c r="J110" s="37"/>
      <c r="K110" s="37"/>
      <c r="L110" s="41"/>
      <c r="M110" s="200"/>
      <c r="N110" s="201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121</v>
      </c>
      <c r="AU110" s="14" t="s">
        <v>70</v>
      </c>
    </row>
    <row r="111" s="2" customFormat="1" ht="14.4" customHeight="1">
      <c r="A111" s="35"/>
      <c r="B111" s="36"/>
      <c r="C111" s="183" t="s">
        <v>171</v>
      </c>
      <c r="D111" s="183" t="s">
        <v>114</v>
      </c>
      <c r="E111" s="184" t="s">
        <v>172</v>
      </c>
      <c r="F111" s="185" t="s">
        <v>173</v>
      </c>
      <c r="G111" s="186" t="s">
        <v>163</v>
      </c>
      <c r="H111" s="187">
        <v>16</v>
      </c>
      <c r="I111" s="188"/>
      <c r="J111" s="189">
        <f>ROUND(I111*H111,2)</f>
        <v>0</v>
      </c>
      <c r="K111" s="190"/>
      <c r="L111" s="41"/>
      <c r="M111" s="191" t="s">
        <v>19</v>
      </c>
      <c r="N111" s="192" t="s">
        <v>41</v>
      </c>
      <c r="O111" s="81"/>
      <c r="P111" s="193">
        <f>O111*H111</f>
        <v>0</v>
      </c>
      <c r="Q111" s="193">
        <v>0</v>
      </c>
      <c r="R111" s="193">
        <f>Q111*H111</f>
        <v>0</v>
      </c>
      <c r="S111" s="193">
        <v>0</v>
      </c>
      <c r="T111" s="19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5" t="s">
        <v>118</v>
      </c>
      <c r="AT111" s="195" t="s">
        <v>114</v>
      </c>
      <c r="AU111" s="195" t="s">
        <v>70</v>
      </c>
      <c r="AY111" s="14" t="s">
        <v>119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4" t="s">
        <v>74</v>
      </c>
      <c r="BK111" s="196">
        <f>ROUND(I111*H111,2)</f>
        <v>0</v>
      </c>
      <c r="BL111" s="14" t="s">
        <v>118</v>
      </c>
      <c r="BM111" s="195" t="s">
        <v>174</v>
      </c>
    </row>
    <row r="112" s="2" customFormat="1">
      <c r="A112" s="35"/>
      <c r="B112" s="36"/>
      <c r="C112" s="37"/>
      <c r="D112" s="197" t="s">
        <v>121</v>
      </c>
      <c r="E112" s="37"/>
      <c r="F112" s="198" t="s">
        <v>175</v>
      </c>
      <c r="G112" s="37"/>
      <c r="H112" s="37"/>
      <c r="I112" s="199"/>
      <c r="J112" s="37"/>
      <c r="K112" s="37"/>
      <c r="L112" s="41"/>
      <c r="M112" s="200"/>
      <c r="N112" s="201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121</v>
      </c>
      <c r="AU112" s="14" t="s">
        <v>70</v>
      </c>
    </row>
    <row r="113" s="2" customFormat="1" ht="24.15" customHeight="1">
      <c r="A113" s="35"/>
      <c r="B113" s="36"/>
      <c r="C113" s="183" t="s">
        <v>176</v>
      </c>
      <c r="D113" s="183" t="s">
        <v>114</v>
      </c>
      <c r="E113" s="184" t="s">
        <v>177</v>
      </c>
      <c r="F113" s="185" t="s">
        <v>178</v>
      </c>
      <c r="G113" s="186" t="s">
        <v>179</v>
      </c>
      <c r="H113" s="187">
        <v>1860</v>
      </c>
      <c r="I113" s="188"/>
      <c r="J113" s="189">
        <f>ROUND(I113*H113,2)</f>
        <v>0</v>
      </c>
      <c r="K113" s="190"/>
      <c r="L113" s="41"/>
      <c r="M113" s="191" t="s">
        <v>19</v>
      </c>
      <c r="N113" s="192" t="s">
        <v>41</v>
      </c>
      <c r="O113" s="81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5" t="s">
        <v>118</v>
      </c>
      <c r="AT113" s="195" t="s">
        <v>114</v>
      </c>
      <c r="AU113" s="195" t="s">
        <v>70</v>
      </c>
      <c r="AY113" s="14" t="s">
        <v>119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4" t="s">
        <v>74</v>
      </c>
      <c r="BK113" s="196">
        <f>ROUND(I113*H113,2)</f>
        <v>0</v>
      </c>
      <c r="BL113" s="14" t="s">
        <v>118</v>
      </c>
      <c r="BM113" s="195" t="s">
        <v>180</v>
      </c>
    </row>
    <row r="114" s="2" customFormat="1">
      <c r="A114" s="35"/>
      <c r="B114" s="36"/>
      <c r="C114" s="37"/>
      <c r="D114" s="197" t="s">
        <v>121</v>
      </c>
      <c r="E114" s="37"/>
      <c r="F114" s="198" t="s">
        <v>181</v>
      </c>
      <c r="G114" s="37"/>
      <c r="H114" s="37"/>
      <c r="I114" s="199"/>
      <c r="J114" s="37"/>
      <c r="K114" s="37"/>
      <c r="L114" s="41"/>
      <c r="M114" s="200"/>
      <c r="N114" s="201"/>
      <c r="O114" s="81"/>
      <c r="P114" s="81"/>
      <c r="Q114" s="81"/>
      <c r="R114" s="81"/>
      <c r="S114" s="81"/>
      <c r="T114" s="82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121</v>
      </c>
      <c r="AU114" s="14" t="s">
        <v>70</v>
      </c>
    </row>
    <row r="115" s="11" customFormat="1">
      <c r="A115" s="11"/>
      <c r="B115" s="212"/>
      <c r="C115" s="213"/>
      <c r="D115" s="197" t="s">
        <v>123</v>
      </c>
      <c r="E115" s="214" t="s">
        <v>19</v>
      </c>
      <c r="F115" s="215" t="s">
        <v>182</v>
      </c>
      <c r="G115" s="213"/>
      <c r="H115" s="216">
        <v>1860</v>
      </c>
      <c r="I115" s="217"/>
      <c r="J115" s="213"/>
      <c r="K115" s="213"/>
      <c r="L115" s="218"/>
      <c r="M115" s="219"/>
      <c r="N115" s="220"/>
      <c r="O115" s="220"/>
      <c r="P115" s="220"/>
      <c r="Q115" s="220"/>
      <c r="R115" s="220"/>
      <c r="S115" s="220"/>
      <c r="T115" s="22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T115" s="222" t="s">
        <v>123</v>
      </c>
      <c r="AU115" s="222" t="s">
        <v>70</v>
      </c>
      <c r="AV115" s="11" t="s">
        <v>78</v>
      </c>
      <c r="AW115" s="11" t="s">
        <v>31</v>
      </c>
      <c r="AX115" s="11" t="s">
        <v>74</v>
      </c>
      <c r="AY115" s="222" t="s">
        <v>119</v>
      </c>
    </row>
    <row r="116" s="2" customFormat="1" ht="14.4" customHeight="1">
      <c r="A116" s="35"/>
      <c r="B116" s="36"/>
      <c r="C116" s="183" t="s">
        <v>183</v>
      </c>
      <c r="D116" s="183" t="s">
        <v>114</v>
      </c>
      <c r="E116" s="184" t="s">
        <v>184</v>
      </c>
      <c r="F116" s="185" t="s">
        <v>185</v>
      </c>
      <c r="G116" s="186" t="s">
        <v>163</v>
      </c>
      <c r="H116" s="187">
        <v>6</v>
      </c>
      <c r="I116" s="188"/>
      <c r="J116" s="189">
        <f>ROUND(I116*H116,2)</f>
        <v>0</v>
      </c>
      <c r="K116" s="190"/>
      <c r="L116" s="41"/>
      <c r="M116" s="191" t="s">
        <v>19</v>
      </c>
      <c r="N116" s="192" t="s">
        <v>41</v>
      </c>
      <c r="O116" s="81"/>
      <c r="P116" s="193">
        <f>O116*H116</f>
        <v>0</v>
      </c>
      <c r="Q116" s="193">
        <v>0</v>
      </c>
      <c r="R116" s="193">
        <f>Q116*H116</f>
        <v>0</v>
      </c>
      <c r="S116" s="193">
        <v>0</v>
      </c>
      <c r="T116" s="19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5" t="s">
        <v>118</v>
      </c>
      <c r="AT116" s="195" t="s">
        <v>114</v>
      </c>
      <c r="AU116" s="195" t="s">
        <v>70</v>
      </c>
      <c r="AY116" s="14" t="s">
        <v>119</v>
      </c>
      <c r="BE116" s="196">
        <f>IF(N116="základní",J116,0)</f>
        <v>0</v>
      </c>
      <c r="BF116" s="196">
        <f>IF(N116="snížená",J116,0)</f>
        <v>0</v>
      </c>
      <c r="BG116" s="196">
        <f>IF(N116="zákl. přenesená",J116,0)</f>
        <v>0</v>
      </c>
      <c r="BH116" s="196">
        <f>IF(N116="sníž. přenesená",J116,0)</f>
        <v>0</v>
      </c>
      <c r="BI116" s="196">
        <f>IF(N116="nulová",J116,0)</f>
        <v>0</v>
      </c>
      <c r="BJ116" s="14" t="s">
        <v>74</v>
      </c>
      <c r="BK116" s="196">
        <f>ROUND(I116*H116,2)</f>
        <v>0</v>
      </c>
      <c r="BL116" s="14" t="s">
        <v>118</v>
      </c>
      <c r="BM116" s="195" t="s">
        <v>186</v>
      </c>
    </row>
    <row r="117" s="2" customFormat="1">
      <c r="A117" s="35"/>
      <c r="B117" s="36"/>
      <c r="C117" s="37"/>
      <c r="D117" s="197" t="s">
        <v>121</v>
      </c>
      <c r="E117" s="37"/>
      <c r="F117" s="198" t="s">
        <v>187</v>
      </c>
      <c r="G117" s="37"/>
      <c r="H117" s="37"/>
      <c r="I117" s="199"/>
      <c r="J117" s="37"/>
      <c r="K117" s="37"/>
      <c r="L117" s="41"/>
      <c r="M117" s="200"/>
      <c r="N117" s="201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121</v>
      </c>
      <c r="AU117" s="14" t="s">
        <v>70</v>
      </c>
    </row>
    <row r="118" s="2" customFormat="1" ht="14.4" customHeight="1">
      <c r="A118" s="35"/>
      <c r="B118" s="36"/>
      <c r="C118" s="183" t="s">
        <v>188</v>
      </c>
      <c r="D118" s="183" t="s">
        <v>114</v>
      </c>
      <c r="E118" s="184" t="s">
        <v>189</v>
      </c>
      <c r="F118" s="185" t="s">
        <v>190</v>
      </c>
      <c r="G118" s="186" t="s">
        <v>191</v>
      </c>
      <c r="H118" s="187">
        <v>750</v>
      </c>
      <c r="I118" s="188"/>
      <c r="J118" s="189">
        <f>ROUND(I118*H118,2)</f>
        <v>0</v>
      </c>
      <c r="K118" s="190"/>
      <c r="L118" s="41"/>
      <c r="M118" s="191" t="s">
        <v>19</v>
      </c>
      <c r="N118" s="192" t="s">
        <v>41</v>
      </c>
      <c r="O118" s="81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5" t="s">
        <v>118</v>
      </c>
      <c r="AT118" s="195" t="s">
        <v>114</v>
      </c>
      <c r="AU118" s="195" t="s">
        <v>70</v>
      </c>
      <c r="AY118" s="14" t="s">
        <v>119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4" t="s">
        <v>74</v>
      </c>
      <c r="BK118" s="196">
        <f>ROUND(I118*H118,2)</f>
        <v>0</v>
      </c>
      <c r="BL118" s="14" t="s">
        <v>118</v>
      </c>
      <c r="BM118" s="195" t="s">
        <v>192</v>
      </c>
    </row>
    <row r="119" s="2" customFormat="1">
      <c r="A119" s="35"/>
      <c r="B119" s="36"/>
      <c r="C119" s="37"/>
      <c r="D119" s="197" t="s">
        <v>121</v>
      </c>
      <c r="E119" s="37"/>
      <c r="F119" s="198" t="s">
        <v>193</v>
      </c>
      <c r="G119" s="37"/>
      <c r="H119" s="37"/>
      <c r="I119" s="199"/>
      <c r="J119" s="37"/>
      <c r="K119" s="37"/>
      <c r="L119" s="41"/>
      <c r="M119" s="200"/>
      <c r="N119" s="201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121</v>
      </c>
      <c r="AU119" s="14" t="s">
        <v>70</v>
      </c>
    </row>
    <row r="120" s="11" customFormat="1">
      <c r="A120" s="11"/>
      <c r="B120" s="212"/>
      <c r="C120" s="213"/>
      <c r="D120" s="197" t="s">
        <v>123</v>
      </c>
      <c r="E120" s="214" t="s">
        <v>19</v>
      </c>
      <c r="F120" s="215" t="s">
        <v>194</v>
      </c>
      <c r="G120" s="213"/>
      <c r="H120" s="216">
        <v>750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T120" s="222" t="s">
        <v>123</v>
      </c>
      <c r="AU120" s="222" t="s">
        <v>70</v>
      </c>
      <c r="AV120" s="11" t="s">
        <v>78</v>
      </c>
      <c r="AW120" s="11" t="s">
        <v>31</v>
      </c>
      <c r="AX120" s="11" t="s">
        <v>74</v>
      </c>
      <c r="AY120" s="222" t="s">
        <v>119</v>
      </c>
    </row>
    <row r="121" s="2" customFormat="1" ht="14.4" customHeight="1">
      <c r="A121" s="35"/>
      <c r="B121" s="36"/>
      <c r="C121" s="183" t="s">
        <v>8</v>
      </c>
      <c r="D121" s="183" t="s">
        <v>114</v>
      </c>
      <c r="E121" s="184" t="s">
        <v>195</v>
      </c>
      <c r="F121" s="185" t="s">
        <v>196</v>
      </c>
      <c r="G121" s="186" t="s">
        <v>191</v>
      </c>
      <c r="H121" s="187">
        <v>849</v>
      </c>
      <c r="I121" s="188"/>
      <c r="J121" s="189">
        <f>ROUND(I121*H121,2)</f>
        <v>0</v>
      </c>
      <c r="K121" s="190"/>
      <c r="L121" s="41"/>
      <c r="M121" s="191" t="s">
        <v>19</v>
      </c>
      <c r="N121" s="192" t="s">
        <v>41</v>
      </c>
      <c r="O121" s="81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5" t="s">
        <v>118</v>
      </c>
      <c r="AT121" s="195" t="s">
        <v>114</v>
      </c>
      <c r="AU121" s="195" t="s">
        <v>70</v>
      </c>
      <c r="AY121" s="14" t="s">
        <v>119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4" t="s">
        <v>74</v>
      </c>
      <c r="BK121" s="196">
        <f>ROUND(I121*H121,2)</f>
        <v>0</v>
      </c>
      <c r="BL121" s="14" t="s">
        <v>118</v>
      </c>
      <c r="BM121" s="195" t="s">
        <v>197</v>
      </c>
    </row>
    <row r="122" s="2" customFormat="1">
      <c r="A122" s="35"/>
      <c r="B122" s="36"/>
      <c r="C122" s="37"/>
      <c r="D122" s="197" t="s">
        <v>121</v>
      </c>
      <c r="E122" s="37"/>
      <c r="F122" s="198" t="s">
        <v>198</v>
      </c>
      <c r="G122" s="37"/>
      <c r="H122" s="37"/>
      <c r="I122" s="199"/>
      <c r="J122" s="37"/>
      <c r="K122" s="37"/>
      <c r="L122" s="41"/>
      <c r="M122" s="200"/>
      <c r="N122" s="201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121</v>
      </c>
      <c r="AU122" s="14" t="s">
        <v>70</v>
      </c>
    </row>
    <row r="123" s="11" customFormat="1">
      <c r="A123" s="11"/>
      <c r="B123" s="212"/>
      <c r="C123" s="213"/>
      <c r="D123" s="197" t="s">
        <v>123</v>
      </c>
      <c r="E123" s="214" t="s">
        <v>19</v>
      </c>
      <c r="F123" s="215" t="s">
        <v>199</v>
      </c>
      <c r="G123" s="213"/>
      <c r="H123" s="216">
        <v>750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T123" s="222" t="s">
        <v>123</v>
      </c>
      <c r="AU123" s="222" t="s">
        <v>70</v>
      </c>
      <c r="AV123" s="11" t="s">
        <v>78</v>
      </c>
      <c r="AW123" s="11" t="s">
        <v>31</v>
      </c>
      <c r="AX123" s="11" t="s">
        <v>70</v>
      </c>
      <c r="AY123" s="222" t="s">
        <v>119</v>
      </c>
    </row>
    <row r="124" s="11" customFormat="1">
      <c r="A124" s="11"/>
      <c r="B124" s="212"/>
      <c r="C124" s="213"/>
      <c r="D124" s="197" t="s">
        <v>123</v>
      </c>
      <c r="E124" s="214" t="s">
        <v>19</v>
      </c>
      <c r="F124" s="215" t="s">
        <v>200</v>
      </c>
      <c r="G124" s="213"/>
      <c r="H124" s="216">
        <v>99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T124" s="222" t="s">
        <v>123</v>
      </c>
      <c r="AU124" s="222" t="s">
        <v>70</v>
      </c>
      <c r="AV124" s="11" t="s">
        <v>78</v>
      </c>
      <c r="AW124" s="11" t="s">
        <v>31</v>
      </c>
      <c r="AX124" s="11" t="s">
        <v>70</v>
      </c>
      <c r="AY124" s="222" t="s">
        <v>119</v>
      </c>
    </row>
    <row r="125" s="12" customFormat="1">
      <c r="A125" s="12"/>
      <c r="B125" s="234"/>
      <c r="C125" s="235"/>
      <c r="D125" s="197" t="s">
        <v>123</v>
      </c>
      <c r="E125" s="236" t="s">
        <v>19</v>
      </c>
      <c r="F125" s="237" t="s">
        <v>201</v>
      </c>
      <c r="G125" s="235"/>
      <c r="H125" s="238">
        <v>849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44" t="s">
        <v>123</v>
      </c>
      <c r="AU125" s="244" t="s">
        <v>70</v>
      </c>
      <c r="AV125" s="12" t="s">
        <v>118</v>
      </c>
      <c r="AW125" s="12" t="s">
        <v>31</v>
      </c>
      <c r="AX125" s="12" t="s">
        <v>74</v>
      </c>
      <c r="AY125" s="244" t="s">
        <v>119</v>
      </c>
    </row>
    <row r="126" s="2" customFormat="1" ht="14.4" customHeight="1">
      <c r="A126" s="35"/>
      <c r="B126" s="36"/>
      <c r="C126" s="223" t="s">
        <v>202</v>
      </c>
      <c r="D126" s="223" t="s">
        <v>131</v>
      </c>
      <c r="E126" s="224" t="s">
        <v>203</v>
      </c>
      <c r="F126" s="225" t="s">
        <v>204</v>
      </c>
      <c r="G126" s="226" t="s">
        <v>205</v>
      </c>
      <c r="H126" s="227">
        <v>1273.5</v>
      </c>
      <c r="I126" s="228"/>
      <c r="J126" s="229">
        <f>ROUND(I126*H126,2)</f>
        <v>0</v>
      </c>
      <c r="K126" s="230"/>
      <c r="L126" s="231"/>
      <c r="M126" s="232" t="s">
        <v>19</v>
      </c>
      <c r="N126" s="233" t="s">
        <v>41</v>
      </c>
      <c r="O126" s="81"/>
      <c r="P126" s="193">
        <f>O126*H126</f>
        <v>0</v>
      </c>
      <c r="Q126" s="193">
        <v>1</v>
      </c>
      <c r="R126" s="193">
        <f>Q126*H126</f>
        <v>1273.5</v>
      </c>
      <c r="S126" s="193">
        <v>0</v>
      </c>
      <c r="T126" s="19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5" t="s">
        <v>135</v>
      </c>
      <c r="AT126" s="195" t="s">
        <v>131</v>
      </c>
      <c r="AU126" s="195" t="s">
        <v>70</v>
      </c>
      <c r="AY126" s="14" t="s">
        <v>119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4" t="s">
        <v>74</v>
      </c>
      <c r="BK126" s="196">
        <f>ROUND(I126*H126,2)</f>
        <v>0</v>
      </c>
      <c r="BL126" s="14" t="s">
        <v>118</v>
      </c>
      <c r="BM126" s="195" t="s">
        <v>206</v>
      </c>
    </row>
    <row r="127" s="2" customFormat="1">
      <c r="A127" s="35"/>
      <c r="B127" s="36"/>
      <c r="C127" s="37"/>
      <c r="D127" s="197" t="s">
        <v>121</v>
      </c>
      <c r="E127" s="37"/>
      <c r="F127" s="198" t="s">
        <v>204</v>
      </c>
      <c r="G127" s="37"/>
      <c r="H127" s="37"/>
      <c r="I127" s="199"/>
      <c r="J127" s="37"/>
      <c r="K127" s="37"/>
      <c r="L127" s="41"/>
      <c r="M127" s="200"/>
      <c r="N127" s="201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121</v>
      </c>
      <c r="AU127" s="14" t="s">
        <v>70</v>
      </c>
    </row>
    <row r="128" s="11" customFormat="1">
      <c r="A128" s="11"/>
      <c r="B128" s="212"/>
      <c r="C128" s="213"/>
      <c r="D128" s="197" t="s">
        <v>123</v>
      </c>
      <c r="E128" s="214" t="s">
        <v>19</v>
      </c>
      <c r="F128" s="215" t="s">
        <v>207</v>
      </c>
      <c r="G128" s="213"/>
      <c r="H128" s="216">
        <v>1273.5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T128" s="222" t="s">
        <v>123</v>
      </c>
      <c r="AU128" s="222" t="s">
        <v>70</v>
      </c>
      <c r="AV128" s="11" t="s">
        <v>78</v>
      </c>
      <c r="AW128" s="11" t="s">
        <v>31</v>
      </c>
      <c r="AX128" s="11" t="s">
        <v>74</v>
      </c>
      <c r="AY128" s="222" t="s">
        <v>119</v>
      </c>
    </row>
    <row r="129" s="2" customFormat="1" ht="14.4" customHeight="1">
      <c r="A129" s="35"/>
      <c r="B129" s="36"/>
      <c r="C129" s="183" t="s">
        <v>208</v>
      </c>
      <c r="D129" s="183" t="s">
        <v>114</v>
      </c>
      <c r="E129" s="184" t="s">
        <v>209</v>
      </c>
      <c r="F129" s="185" t="s">
        <v>210</v>
      </c>
      <c r="G129" s="186" t="s">
        <v>211</v>
      </c>
      <c r="H129" s="187">
        <v>1820</v>
      </c>
      <c r="I129" s="188"/>
      <c r="J129" s="189">
        <f>ROUND(I129*H129,2)</f>
        <v>0</v>
      </c>
      <c r="K129" s="190"/>
      <c r="L129" s="41"/>
      <c r="M129" s="191" t="s">
        <v>19</v>
      </c>
      <c r="N129" s="192" t="s">
        <v>41</v>
      </c>
      <c r="O129" s="81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5" t="s">
        <v>118</v>
      </c>
      <c r="AT129" s="195" t="s">
        <v>114</v>
      </c>
      <c r="AU129" s="195" t="s">
        <v>70</v>
      </c>
      <c r="AY129" s="14" t="s">
        <v>119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4" t="s">
        <v>74</v>
      </c>
      <c r="BK129" s="196">
        <f>ROUND(I129*H129,2)</f>
        <v>0</v>
      </c>
      <c r="BL129" s="14" t="s">
        <v>118</v>
      </c>
      <c r="BM129" s="195" t="s">
        <v>212</v>
      </c>
    </row>
    <row r="130" s="2" customFormat="1">
      <c r="A130" s="35"/>
      <c r="B130" s="36"/>
      <c r="C130" s="37"/>
      <c r="D130" s="197" t="s">
        <v>121</v>
      </c>
      <c r="E130" s="37"/>
      <c r="F130" s="198" t="s">
        <v>213</v>
      </c>
      <c r="G130" s="37"/>
      <c r="H130" s="37"/>
      <c r="I130" s="199"/>
      <c r="J130" s="37"/>
      <c r="K130" s="37"/>
      <c r="L130" s="41"/>
      <c r="M130" s="200"/>
      <c r="N130" s="201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121</v>
      </c>
      <c r="AU130" s="14" t="s">
        <v>70</v>
      </c>
    </row>
    <row r="131" s="11" customFormat="1">
      <c r="A131" s="11"/>
      <c r="B131" s="212"/>
      <c r="C131" s="213"/>
      <c r="D131" s="197" t="s">
        <v>123</v>
      </c>
      <c r="E131" s="214" t="s">
        <v>19</v>
      </c>
      <c r="F131" s="215" t="s">
        <v>214</v>
      </c>
      <c r="G131" s="213"/>
      <c r="H131" s="216">
        <v>1820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T131" s="222" t="s">
        <v>123</v>
      </c>
      <c r="AU131" s="222" t="s">
        <v>70</v>
      </c>
      <c r="AV131" s="11" t="s">
        <v>78</v>
      </c>
      <c r="AW131" s="11" t="s">
        <v>31</v>
      </c>
      <c r="AX131" s="11" t="s">
        <v>74</v>
      </c>
      <c r="AY131" s="222" t="s">
        <v>119</v>
      </c>
    </row>
    <row r="132" s="2" customFormat="1" ht="14.4" customHeight="1">
      <c r="A132" s="35"/>
      <c r="B132" s="36"/>
      <c r="C132" s="183" t="s">
        <v>215</v>
      </c>
      <c r="D132" s="183" t="s">
        <v>114</v>
      </c>
      <c r="E132" s="184" t="s">
        <v>216</v>
      </c>
      <c r="F132" s="185" t="s">
        <v>217</v>
      </c>
      <c r="G132" s="186" t="s">
        <v>211</v>
      </c>
      <c r="H132" s="187">
        <v>1820</v>
      </c>
      <c r="I132" s="188"/>
      <c r="J132" s="189">
        <f>ROUND(I132*H132,2)</f>
        <v>0</v>
      </c>
      <c r="K132" s="190"/>
      <c r="L132" s="41"/>
      <c r="M132" s="191" t="s">
        <v>19</v>
      </c>
      <c r="N132" s="192" t="s">
        <v>41</v>
      </c>
      <c r="O132" s="81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5" t="s">
        <v>118</v>
      </c>
      <c r="AT132" s="195" t="s">
        <v>114</v>
      </c>
      <c r="AU132" s="195" t="s">
        <v>70</v>
      </c>
      <c r="AY132" s="14" t="s">
        <v>119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4" t="s">
        <v>74</v>
      </c>
      <c r="BK132" s="196">
        <f>ROUND(I132*H132,2)</f>
        <v>0</v>
      </c>
      <c r="BL132" s="14" t="s">
        <v>118</v>
      </c>
      <c r="BM132" s="195" t="s">
        <v>218</v>
      </c>
    </row>
    <row r="133" s="2" customFormat="1">
      <c r="A133" s="35"/>
      <c r="B133" s="36"/>
      <c r="C133" s="37"/>
      <c r="D133" s="197" t="s">
        <v>121</v>
      </c>
      <c r="E133" s="37"/>
      <c r="F133" s="198" t="s">
        <v>219</v>
      </c>
      <c r="G133" s="37"/>
      <c r="H133" s="37"/>
      <c r="I133" s="199"/>
      <c r="J133" s="37"/>
      <c r="K133" s="37"/>
      <c r="L133" s="41"/>
      <c r="M133" s="200"/>
      <c r="N133" s="201"/>
      <c r="O133" s="81"/>
      <c r="P133" s="81"/>
      <c r="Q133" s="81"/>
      <c r="R133" s="81"/>
      <c r="S133" s="81"/>
      <c r="T133" s="82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121</v>
      </c>
      <c r="AU133" s="14" t="s">
        <v>70</v>
      </c>
    </row>
    <row r="134" s="11" customFormat="1">
      <c r="A134" s="11"/>
      <c r="B134" s="212"/>
      <c r="C134" s="213"/>
      <c r="D134" s="197" t="s">
        <v>123</v>
      </c>
      <c r="E134" s="214" t="s">
        <v>19</v>
      </c>
      <c r="F134" s="215" t="s">
        <v>214</v>
      </c>
      <c r="G134" s="213"/>
      <c r="H134" s="216">
        <v>1820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T134" s="222" t="s">
        <v>123</v>
      </c>
      <c r="AU134" s="222" t="s">
        <v>70</v>
      </c>
      <c r="AV134" s="11" t="s">
        <v>78</v>
      </c>
      <c r="AW134" s="11" t="s">
        <v>31</v>
      </c>
      <c r="AX134" s="11" t="s">
        <v>74</v>
      </c>
      <c r="AY134" s="222" t="s">
        <v>119</v>
      </c>
    </row>
    <row r="135" s="2" customFormat="1" ht="14.4" customHeight="1">
      <c r="A135" s="35"/>
      <c r="B135" s="36"/>
      <c r="C135" s="223" t="s">
        <v>220</v>
      </c>
      <c r="D135" s="223" t="s">
        <v>131</v>
      </c>
      <c r="E135" s="224" t="s">
        <v>221</v>
      </c>
      <c r="F135" s="225" t="s">
        <v>222</v>
      </c>
      <c r="G135" s="226" t="s">
        <v>205</v>
      </c>
      <c r="H135" s="227">
        <v>237.59999999999999</v>
      </c>
      <c r="I135" s="228"/>
      <c r="J135" s="229">
        <f>ROUND(I135*H135,2)</f>
        <v>0</v>
      </c>
      <c r="K135" s="230"/>
      <c r="L135" s="231"/>
      <c r="M135" s="232" t="s">
        <v>19</v>
      </c>
      <c r="N135" s="233" t="s">
        <v>41</v>
      </c>
      <c r="O135" s="81"/>
      <c r="P135" s="193">
        <f>O135*H135</f>
        <v>0</v>
      </c>
      <c r="Q135" s="193">
        <v>1</v>
      </c>
      <c r="R135" s="193">
        <f>Q135*H135</f>
        <v>237.59999999999999</v>
      </c>
      <c r="S135" s="193">
        <v>0</v>
      </c>
      <c r="T135" s="19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5" t="s">
        <v>135</v>
      </c>
      <c r="AT135" s="195" t="s">
        <v>131</v>
      </c>
      <c r="AU135" s="195" t="s">
        <v>70</v>
      </c>
      <c r="AY135" s="14" t="s">
        <v>119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4" t="s">
        <v>74</v>
      </c>
      <c r="BK135" s="196">
        <f>ROUND(I135*H135,2)</f>
        <v>0</v>
      </c>
      <c r="BL135" s="14" t="s">
        <v>118</v>
      </c>
      <c r="BM135" s="195" t="s">
        <v>223</v>
      </c>
    </row>
    <row r="136" s="2" customFormat="1">
      <c r="A136" s="35"/>
      <c r="B136" s="36"/>
      <c r="C136" s="37"/>
      <c r="D136" s="197" t="s">
        <v>121</v>
      </c>
      <c r="E136" s="37"/>
      <c r="F136" s="198" t="s">
        <v>222</v>
      </c>
      <c r="G136" s="37"/>
      <c r="H136" s="37"/>
      <c r="I136" s="199"/>
      <c r="J136" s="37"/>
      <c r="K136" s="37"/>
      <c r="L136" s="41"/>
      <c r="M136" s="200"/>
      <c r="N136" s="201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121</v>
      </c>
      <c r="AU136" s="14" t="s">
        <v>70</v>
      </c>
    </row>
    <row r="137" s="11" customFormat="1">
      <c r="A137" s="11"/>
      <c r="B137" s="212"/>
      <c r="C137" s="213"/>
      <c r="D137" s="197" t="s">
        <v>123</v>
      </c>
      <c r="E137" s="214" t="s">
        <v>19</v>
      </c>
      <c r="F137" s="215" t="s">
        <v>224</v>
      </c>
      <c r="G137" s="213"/>
      <c r="H137" s="216">
        <v>237.59999999999999</v>
      </c>
      <c r="I137" s="217"/>
      <c r="J137" s="213"/>
      <c r="K137" s="213"/>
      <c r="L137" s="218"/>
      <c r="M137" s="219"/>
      <c r="N137" s="220"/>
      <c r="O137" s="220"/>
      <c r="P137" s="220"/>
      <c r="Q137" s="220"/>
      <c r="R137" s="220"/>
      <c r="S137" s="220"/>
      <c r="T137" s="22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T137" s="222" t="s">
        <v>123</v>
      </c>
      <c r="AU137" s="222" t="s">
        <v>70</v>
      </c>
      <c r="AV137" s="11" t="s">
        <v>78</v>
      </c>
      <c r="AW137" s="11" t="s">
        <v>31</v>
      </c>
      <c r="AX137" s="11" t="s">
        <v>74</v>
      </c>
      <c r="AY137" s="222" t="s">
        <v>119</v>
      </c>
    </row>
    <row r="138" s="2" customFormat="1" ht="24.15" customHeight="1">
      <c r="A138" s="35"/>
      <c r="B138" s="36"/>
      <c r="C138" s="183" t="s">
        <v>225</v>
      </c>
      <c r="D138" s="183" t="s">
        <v>114</v>
      </c>
      <c r="E138" s="184" t="s">
        <v>226</v>
      </c>
      <c r="F138" s="185" t="s">
        <v>227</v>
      </c>
      <c r="G138" s="186" t="s">
        <v>205</v>
      </c>
      <c r="H138" s="187">
        <v>1511.0999999999999</v>
      </c>
      <c r="I138" s="188"/>
      <c r="J138" s="189">
        <f>ROUND(I138*H138,2)</f>
        <v>0</v>
      </c>
      <c r="K138" s="190"/>
      <c r="L138" s="41"/>
      <c r="M138" s="191" t="s">
        <v>19</v>
      </c>
      <c r="N138" s="192" t="s">
        <v>41</v>
      </c>
      <c r="O138" s="81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5" t="s">
        <v>118</v>
      </c>
      <c r="AT138" s="195" t="s">
        <v>114</v>
      </c>
      <c r="AU138" s="195" t="s">
        <v>70</v>
      </c>
      <c r="AY138" s="14" t="s">
        <v>119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4" t="s">
        <v>74</v>
      </c>
      <c r="BK138" s="196">
        <f>ROUND(I138*H138,2)</f>
        <v>0</v>
      </c>
      <c r="BL138" s="14" t="s">
        <v>118</v>
      </c>
      <c r="BM138" s="195" t="s">
        <v>228</v>
      </c>
    </row>
    <row r="139" s="2" customFormat="1">
      <c r="A139" s="35"/>
      <c r="B139" s="36"/>
      <c r="C139" s="37"/>
      <c r="D139" s="197" t="s">
        <v>121</v>
      </c>
      <c r="E139" s="37"/>
      <c r="F139" s="198" t="s">
        <v>229</v>
      </c>
      <c r="G139" s="37"/>
      <c r="H139" s="37"/>
      <c r="I139" s="199"/>
      <c r="J139" s="37"/>
      <c r="K139" s="37"/>
      <c r="L139" s="41"/>
      <c r="M139" s="200"/>
      <c r="N139" s="201"/>
      <c r="O139" s="81"/>
      <c r="P139" s="81"/>
      <c r="Q139" s="81"/>
      <c r="R139" s="81"/>
      <c r="S139" s="81"/>
      <c r="T139" s="82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121</v>
      </c>
      <c r="AU139" s="14" t="s">
        <v>70</v>
      </c>
    </row>
    <row r="140" s="11" customFormat="1">
      <c r="A140" s="11"/>
      <c r="B140" s="212"/>
      <c r="C140" s="213"/>
      <c r="D140" s="197" t="s">
        <v>123</v>
      </c>
      <c r="E140" s="214" t="s">
        <v>19</v>
      </c>
      <c r="F140" s="215" t="s">
        <v>230</v>
      </c>
      <c r="G140" s="213"/>
      <c r="H140" s="216">
        <v>1273.5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T140" s="222" t="s">
        <v>123</v>
      </c>
      <c r="AU140" s="222" t="s">
        <v>70</v>
      </c>
      <c r="AV140" s="11" t="s">
        <v>78</v>
      </c>
      <c r="AW140" s="11" t="s">
        <v>31</v>
      </c>
      <c r="AX140" s="11" t="s">
        <v>70</v>
      </c>
      <c r="AY140" s="222" t="s">
        <v>119</v>
      </c>
    </row>
    <row r="141" s="11" customFormat="1">
      <c r="A141" s="11"/>
      <c r="B141" s="212"/>
      <c r="C141" s="213"/>
      <c r="D141" s="197" t="s">
        <v>123</v>
      </c>
      <c r="E141" s="214" t="s">
        <v>19</v>
      </c>
      <c r="F141" s="215" t="s">
        <v>231</v>
      </c>
      <c r="G141" s="213"/>
      <c r="H141" s="216">
        <v>237.59999999999999</v>
      </c>
      <c r="I141" s="217"/>
      <c r="J141" s="213"/>
      <c r="K141" s="213"/>
      <c r="L141" s="218"/>
      <c r="M141" s="219"/>
      <c r="N141" s="220"/>
      <c r="O141" s="220"/>
      <c r="P141" s="220"/>
      <c r="Q141" s="220"/>
      <c r="R141" s="220"/>
      <c r="S141" s="220"/>
      <c r="T141" s="22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T141" s="222" t="s">
        <v>123</v>
      </c>
      <c r="AU141" s="222" t="s">
        <v>70</v>
      </c>
      <c r="AV141" s="11" t="s">
        <v>78</v>
      </c>
      <c r="AW141" s="11" t="s">
        <v>31</v>
      </c>
      <c r="AX141" s="11" t="s">
        <v>70</v>
      </c>
      <c r="AY141" s="222" t="s">
        <v>119</v>
      </c>
    </row>
    <row r="142" s="12" customFormat="1">
      <c r="A142" s="12"/>
      <c r="B142" s="234"/>
      <c r="C142" s="235"/>
      <c r="D142" s="197" t="s">
        <v>123</v>
      </c>
      <c r="E142" s="236" t="s">
        <v>19</v>
      </c>
      <c r="F142" s="237" t="s">
        <v>201</v>
      </c>
      <c r="G142" s="235"/>
      <c r="H142" s="238">
        <v>1511.0999999999999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4" t="s">
        <v>123</v>
      </c>
      <c r="AU142" s="244" t="s">
        <v>70</v>
      </c>
      <c r="AV142" s="12" t="s">
        <v>118</v>
      </c>
      <c r="AW142" s="12" t="s">
        <v>31</v>
      </c>
      <c r="AX142" s="12" t="s">
        <v>74</v>
      </c>
      <c r="AY142" s="244" t="s">
        <v>119</v>
      </c>
    </row>
    <row r="143" s="2" customFormat="1" ht="14.4" customHeight="1">
      <c r="A143" s="35"/>
      <c r="B143" s="36"/>
      <c r="C143" s="183" t="s">
        <v>7</v>
      </c>
      <c r="D143" s="183" t="s">
        <v>114</v>
      </c>
      <c r="E143" s="184" t="s">
        <v>232</v>
      </c>
      <c r="F143" s="185" t="s">
        <v>233</v>
      </c>
      <c r="G143" s="186" t="s">
        <v>117</v>
      </c>
      <c r="H143" s="187">
        <v>1.8600000000000001</v>
      </c>
      <c r="I143" s="188"/>
      <c r="J143" s="189">
        <f>ROUND(I143*H143,2)</f>
        <v>0</v>
      </c>
      <c r="K143" s="190"/>
      <c r="L143" s="41"/>
      <c r="M143" s="191" t="s">
        <v>19</v>
      </c>
      <c r="N143" s="192" t="s">
        <v>41</v>
      </c>
      <c r="O143" s="81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5" t="s">
        <v>118</v>
      </c>
      <c r="AT143" s="195" t="s">
        <v>114</v>
      </c>
      <c r="AU143" s="195" t="s">
        <v>70</v>
      </c>
      <c r="AY143" s="14" t="s">
        <v>119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4" t="s">
        <v>74</v>
      </c>
      <c r="BK143" s="196">
        <f>ROUND(I143*H143,2)</f>
        <v>0</v>
      </c>
      <c r="BL143" s="14" t="s">
        <v>118</v>
      </c>
      <c r="BM143" s="195" t="s">
        <v>234</v>
      </c>
    </row>
    <row r="144" s="2" customFormat="1">
      <c r="A144" s="35"/>
      <c r="B144" s="36"/>
      <c r="C144" s="37"/>
      <c r="D144" s="197" t="s">
        <v>121</v>
      </c>
      <c r="E144" s="37"/>
      <c r="F144" s="198" t="s">
        <v>235</v>
      </c>
      <c r="G144" s="37"/>
      <c r="H144" s="37"/>
      <c r="I144" s="199"/>
      <c r="J144" s="37"/>
      <c r="K144" s="37"/>
      <c r="L144" s="41"/>
      <c r="M144" s="200"/>
      <c r="N144" s="201"/>
      <c r="O144" s="81"/>
      <c r="P144" s="81"/>
      <c r="Q144" s="81"/>
      <c r="R144" s="81"/>
      <c r="S144" s="81"/>
      <c r="T144" s="8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121</v>
      </c>
      <c r="AU144" s="14" t="s">
        <v>70</v>
      </c>
    </row>
    <row r="145" s="11" customFormat="1">
      <c r="A145" s="11"/>
      <c r="B145" s="212"/>
      <c r="C145" s="213"/>
      <c r="D145" s="197" t="s">
        <v>123</v>
      </c>
      <c r="E145" s="214" t="s">
        <v>19</v>
      </c>
      <c r="F145" s="215" t="s">
        <v>236</v>
      </c>
      <c r="G145" s="213"/>
      <c r="H145" s="216">
        <v>1.8600000000000001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T145" s="222" t="s">
        <v>123</v>
      </c>
      <c r="AU145" s="222" t="s">
        <v>70</v>
      </c>
      <c r="AV145" s="11" t="s">
        <v>78</v>
      </c>
      <c r="AW145" s="11" t="s">
        <v>31</v>
      </c>
      <c r="AX145" s="11" t="s">
        <v>74</v>
      </c>
      <c r="AY145" s="222" t="s">
        <v>119</v>
      </c>
    </row>
    <row r="146" s="2" customFormat="1" ht="14.4" customHeight="1">
      <c r="A146" s="35"/>
      <c r="B146" s="36"/>
      <c r="C146" s="183" t="s">
        <v>237</v>
      </c>
      <c r="D146" s="183" t="s">
        <v>114</v>
      </c>
      <c r="E146" s="184" t="s">
        <v>238</v>
      </c>
      <c r="F146" s="185" t="s">
        <v>239</v>
      </c>
      <c r="G146" s="186" t="s">
        <v>134</v>
      </c>
      <c r="H146" s="187">
        <v>362</v>
      </c>
      <c r="I146" s="188"/>
      <c r="J146" s="189">
        <f>ROUND(I146*H146,2)</f>
        <v>0</v>
      </c>
      <c r="K146" s="190"/>
      <c r="L146" s="41"/>
      <c r="M146" s="191" t="s">
        <v>19</v>
      </c>
      <c r="N146" s="192" t="s">
        <v>41</v>
      </c>
      <c r="O146" s="81"/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5" t="s">
        <v>118</v>
      </c>
      <c r="AT146" s="195" t="s">
        <v>114</v>
      </c>
      <c r="AU146" s="195" t="s">
        <v>70</v>
      </c>
      <c r="AY146" s="14" t="s">
        <v>119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4" t="s">
        <v>74</v>
      </c>
      <c r="BK146" s="196">
        <f>ROUND(I146*H146,2)</f>
        <v>0</v>
      </c>
      <c r="BL146" s="14" t="s">
        <v>118</v>
      </c>
      <c r="BM146" s="195" t="s">
        <v>240</v>
      </c>
    </row>
    <row r="147" s="2" customFormat="1">
      <c r="A147" s="35"/>
      <c r="B147" s="36"/>
      <c r="C147" s="37"/>
      <c r="D147" s="197" t="s">
        <v>121</v>
      </c>
      <c r="E147" s="37"/>
      <c r="F147" s="198" t="s">
        <v>241</v>
      </c>
      <c r="G147" s="37"/>
      <c r="H147" s="37"/>
      <c r="I147" s="199"/>
      <c r="J147" s="37"/>
      <c r="K147" s="37"/>
      <c r="L147" s="41"/>
      <c r="M147" s="200"/>
      <c r="N147" s="201"/>
      <c r="O147" s="81"/>
      <c r="P147" s="81"/>
      <c r="Q147" s="81"/>
      <c r="R147" s="81"/>
      <c r="S147" s="81"/>
      <c r="T147" s="82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121</v>
      </c>
      <c r="AU147" s="14" t="s">
        <v>70</v>
      </c>
    </row>
    <row r="148" s="2" customFormat="1" ht="14.4" customHeight="1">
      <c r="A148" s="35"/>
      <c r="B148" s="36"/>
      <c r="C148" s="183" t="s">
        <v>242</v>
      </c>
      <c r="D148" s="183" t="s">
        <v>114</v>
      </c>
      <c r="E148" s="184" t="s">
        <v>243</v>
      </c>
      <c r="F148" s="185" t="s">
        <v>244</v>
      </c>
      <c r="G148" s="186" t="s">
        <v>205</v>
      </c>
      <c r="H148" s="187">
        <v>8.532</v>
      </c>
      <c r="I148" s="188"/>
      <c r="J148" s="189">
        <f>ROUND(I148*H148,2)</f>
        <v>0</v>
      </c>
      <c r="K148" s="190"/>
      <c r="L148" s="41"/>
      <c r="M148" s="191" t="s">
        <v>19</v>
      </c>
      <c r="N148" s="192" t="s">
        <v>41</v>
      </c>
      <c r="O148" s="81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5" t="s">
        <v>118</v>
      </c>
      <c r="AT148" s="195" t="s">
        <v>114</v>
      </c>
      <c r="AU148" s="195" t="s">
        <v>70</v>
      </c>
      <c r="AY148" s="14" t="s">
        <v>119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4" t="s">
        <v>74</v>
      </c>
      <c r="BK148" s="196">
        <f>ROUND(I148*H148,2)</f>
        <v>0</v>
      </c>
      <c r="BL148" s="14" t="s">
        <v>118</v>
      </c>
      <c r="BM148" s="195" t="s">
        <v>245</v>
      </c>
    </row>
    <row r="149" s="2" customFormat="1">
      <c r="A149" s="35"/>
      <c r="B149" s="36"/>
      <c r="C149" s="37"/>
      <c r="D149" s="197" t="s">
        <v>121</v>
      </c>
      <c r="E149" s="37"/>
      <c r="F149" s="198" t="s">
        <v>246</v>
      </c>
      <c r="G149" s="37"/>
      <c r="H149" s="37"/>
      <c r="I149" s="199"/>
      <c r="J149" s="37"/>
      <c r="K149" s="37"/>
      <c r="L149" s="41"/>
      <c r="M149" s="200"/>
      <c r="N149" s="201"/>
      <c r="O149" s="81"/>
      <c r="P149" s="81"/>
      <c r="Q149" s="81"/>
      <c r="R149" s="81"/>
      <c r="S149" s="81"/>
      <c r="T149" s="82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121</v>
      </c>
      <c r="AU149" s="14" t="s">
        <v>70</v>
      </c>
    </row>
    <row r="150" s="10" customFormat="1">
      <c r="A150" s="10"/>
      <c r="B150" s="202"/>
      <c r="C150" s="203"/>
      <c r="D150" s="197" t="s">
        <v>123</v>
      </c>
      <c r="E150" s="204" t="s">
        <v>19</v>
      </c>
      <c r="F150" s="205" t="s">
        <v>247</v>
      </c>
      <c r="G150" s="203"/>
      <c r="H150" s="204" t="s">
        <v>19</v>
      </c>
      <c r="I150" s="206"/>
      <c r="J150" s="203"/>
      <c r="K150" s="203"/>
      <c r="L150" s="207"/>
      <c r="M150" s="208"/>
      <c r="N150" s="209"/>
      <c r="O150" s="209"/>
      <c r="P150" s="209"/>
      <c r="Q150" s="209"/>
      <c r="R150" s="209"/>
      <c r="S150" s="209"/>
      <c r="T150" s="2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11" t="s">
        <v>123</v>
      </c>
      <c r="AU150" s="211" t="s">
        <v>70</v>
      </c>
      <c r="AV150" s="10" t="s">
        <v>74</v>
      </c>
      <c r="AW150" s="10" t="s">
        <v>31</v>
      </c>
      <c r="AX150" s="10" t="s">
        <v>70</v>
      </c>
      <c r="AY150" s="211" t="s">
        <v>119</v>
      </c>
    </row>
    <row r="151" s="11" customFormat="1">
      <c r="A151" s="11"/>
      <c r="B151" s="212"/>
      <c r="C151" s="213"/>
      <c r="D151" s="197" t="s">
        <v>123</v>
      </c>
      <c r="E151" s="214" t="s">
        <v>19</v>
      </c>
      <c r="F151" s="215" t="s">
        <v>248</v>
      </c>
      <c r="G151" s="213"/>
      <c r="H151" s="216">
        <v>7.2960000000000003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T151" s="222" t="s">
        <v>123</v>
      </c>
      <c r="AU151" s="222" t="s">
        <v>70</v>
      </c>
      <c r="AV151" s="11" t="s">
        <v>78</v>
      </c>
      <c r="AW151" s="11" t="s">
        <v>31</v>
      </c>
      <c r="AX151" s="11" t="s">
        <v>70</v>
      </c>
      <c r="AY151" s="222" t="s">
        <v>119</v>
      </c>
    </row>
    <row r="152" s="10" customFormat="1">
      <c r="A152" s="10"/>
      <c r="B152" s="202"/>
      <c r="C152" s="203"/>
      <c r="D152" s="197" t="s">
        <v>123</v>
      </c>
      <c r="E152" s="204" t="s">
        <v>19</v>
      </c>
      <c r="F152" s="205" t="s">
        <v>249</v>
      </c>
      <c r="G152" s="203"/>
      <c r="H152" s="204" t="s">
        <v>19</v>
      </c>
      <c r="I152" s="206"/>
      <c r="J152" s="203"/>
      <c r="K152" s="203"/>
      <c r="L152" s="207"/>
      <c r="M152" s="208"/>
      <c r="N152" s="209"/>
      <c r="O152" s="209"/>
      <c r="P152" s="209"/>
      <c r="Q152" s="209"/>
      <c r="R152" s="209"/>
      <c r="S152" s="209"/>
      <c r="T152" s="2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11" t="s">
        <v>123</v>
      </c>
      <c r="AU152" s="211" t="s">
        <v>70</v>
      </c>
      <c r="AV152" s="10" t="s">
        <v>74</v>
      </c>
      <c r="AW152" s="10" t="s">
        <v>31</v>
      </c>
      <c r="AX152" s="10" t="s">
        <v>70</v>
      </c>
      <c r="AY152" s="211" t="s">
        <v>119</v>
      </c>
    </row>
    <row r="153" s="11" customFormat="1">
      <c r="A153" s="11"/>
      <c r="B153" s="212"/>
      <c r="C153" s="213"/>
      <c r="D153" s="197" t="s">
        <v>123</v>
      </c>
      <c r="E153" s="214" t="s">
        <v>19</v>
      </c>
      <c r="F153" s="215" t="s">
        <v>250</v>
      </c>
      <c r="G153" s="213"/>
      <c r="H153" s="216">
        <v>1.236</v>
      </c>
      <c r="I153" s="217"/>
      <c r="J153" s="213"/>
      <c r="K153" s="213"/>
      <c r="L153" s="218"/>
      <c r="M153" s="219"/>
      <c r="N153" s="220"/>
      <c r="O153" s="220"/>
      <c r="P153" s="220"/>
      <c r="Q153" s="220"/>
      <c r="R153" s="220"/>
      <c r="S153" s="220"/>
      <c r="T153" s="22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T153" s="222" t="s">
        <v>123</v>
      </c>
      <c r="AU153" s="222" t="s">
        <v>70</v>
      </c>
      <c r="AV153" s="11" t="s">
        <v>78</v>
      </c>
      <c r="AW153" s="11" t="s">
        <v>31</v>
      </c>
      <c r="AX153" s="11" t="s">
        <v>70</v>
      </c>
      <c r="AY153" s="222" t="s">
        <v>119</v>
      </c>
    </row>
    <row r="154" s="12" customFormat="1">
      <c r="A154" s="12"/>
      <c r="B154" s="234"/>
      <c r="C154" s="235"/>
      <c r="D154" s="197" t="s">
        <v>123</v>
      </c>
      <c r="E154" s="236" t="s">
        <v>19</v>
      </c>
      <c r="F154" s="237" t="s">
        <v>201</v>
      </c>
      <c r="G154" s="235"/>
      <c r="H154" s="238">
        <v>8.532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4" t="s">
        <v>123</v>
      </c>
      <c r="AU154" s="244" t="s">
        <v>70</v>
      </c>
      <c r="AV154" s="12" t="s">
        <v>118</v>
      </c>
      <c r="AW154" s="12" t="s">
        <v>31</v>
      </c>
      <c r="AX154" s="12" t="s">
        <v>74</v>
      </c>
      <c r="AY154" s="244" t="s">
        <v>119</v>
      </c>
    </row>
    <row r="155" s="2" customFormat="1" ht="24.15" customHeight="1">
      <c r="A155" s="35"/>
      <c r="B155" s="36"/>
      <c r="C155" s="183" t="s">
        <v>251</v>
      </c>
      <c r="D155" s="183" t="s">
        <v>114</v>
      </c>
      <c r="E155" s="184" t="s">
        <v>252</v>
      </c>
      <c r="F155" s="185" t="s">
        <v>253</v>
      </c>
      <c r="G155" s="186" t="s">
        <v>205</v>
      </c>
      <c r="H155" s="187">
        <v>8.532</v>
      </c>
      <c r="I155" s="188"/>
      <c r="J155" s="189">
        <f>ROUND(I155*H155,2)</f>
        <v>0</v>
      </c>
      <c r="K155" s="190"/>
      <c r="L155" s="41"/>
      <c r="M155" s="191" t="s">
        <v>19</v>
      </c>
      <c r="N155" s="192" t="s">
        <v>41</v>
      </c>
      <c r="O155" s="81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5" t="s">
        <v>118</v>
      </c>
      <c r="AT155" s="195" t="s">
        <v>114</v>
      </c>
      <c r="AU155" s="195" t="s">
        <v>70</v>
      </c>
      <c r="AY155" s="14" t="s">
        <v>119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4" t="s">
        <v>74</v>
      </c>
      <c r="BK155" s="196">
        <f>ROUND(I155*H155,2)</f>
        <v>0</v>
      </c>
      <c r="BL155" s="14" t="s">
        <v>118</v>
      </c>
      <c r="BM155" s="195" t="s">
        <v>254</v>
      </c>
    </row>
    <row r="156" s="2" customFormat="1">
      <c r="A156" s="35"/>
      <c r="B156" s="36"/>
      <c r="C156" s="37"/>
      <c r="D156" s="197" t="s">
        <v>121</v>
      </c>
      <c r="E156" s="37"/>
      <c r="F156" s="198" t="s">
        <v>255</v>
      </c>
      <c r="G156" s="37"/>
      <c r="H156" s="37"/>
      <c r="I156" s="199"/>
      <c r="J156" s="37"/>
      <c r="K156" s="37"/>
      <c r="L156" s="41"/>
      <c r="M156" s="200"/>
      <c r="N156" s="201"/>
      <c r="O156" s="81"/>
      <c r="P156" s="81"/>
      <c r="Q156" s="81"/>
      <c r="R156" s="81"/>
      <c r="S156" s="81"/>
      <c r="T156" s="82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121</v>
      </c>
      <c r="AU156" s="14" t="s">
        <v>70</v>
      </c>
    </row>
    <row r="157" s="11" customFormat="1">
      <c r="A157" s="11"/>
      <c r="B157" s="212"/>
      <c r="C157" s="213"/>
      <c r="D157" s="197" t="s">
        <v>123</v>
      </c>
      <c r="E157" s="214" t="s">
        <v>19</v>
      </c>
      <c r="F157" s="215" t="s">
        <v>256</v>
      </c>
      <c r="G157" s="213"/>
      <c r="H157" s="216">
        <v>7.2960000000000003</v>
      </c>
      <c r="I157" s="217"/>
      <c r="J157" s="213"/>
      <c r="K157" s="213"/>
      <c r="L157" s="218"/>
      <c r="M157" s="219"/>
      <c r="N157" s="220"/>
      <c r="O157" s="220"/>
      <c r="P157" s="220"/>
      <c r="Q157" s="220"/>
      <c r="R157" s="220"/>
      <c r="S157" s="220"/>
      <c r="T157" s="22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T157" s="222" t="s">
        <v>123</v>
      </c>
      <c r="AU157" s="222" t="s">
        <v>70</v>
      </c>
      <c r="AV157" s="11" t="s">
        <v>78</v>
      </c>
      <c r="AW157" s="11" t="s">
        <v>31</v>
      </c>
      <c r="AX157" s="11" t="s">
        <v>70</v>
      </c>
      <c r="AY157" s="222" t="s">
        <v>119</v>
      </c>
    </row>
    <row r="158" s="11" customFormat="1">
      <c r="A158" s="11"/>
      <c r="B158" s="212"/>
      <c r="C158" s="213"/>
      <c r="D158" s="197" t="s">
        <v>123</v>
      </c>
      <c r="E158" s="214" t="s">
        <v>19</v>
      </c>
      <c r="F158" s="215" t="s">
        <v>257</v>
      </c>
      <c r="G158" s="213"/>
      <c r="H158" s="216">
        <v>1.236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T158" s="222" t="s">
        <v>123</v>
      </c>
      <c r="AU158" s="222" t="s">
        <v>70</v>
      </c>
      <c r="AV158" s="11" t="s">
        <v>78</v>
      </c>
      <c r="AW158" s="11" t="s">
        <v>31</v>
      </c>
      <c r="AX158" s="11" t="s">
        <v>70</v>
      </c>
      <c r="AY158" s="222" t="s">
        <v>119</v>
      </c>
    </row>
    <row r="159" s="12" customFormat="1">
      <c r="A159" s="12"/>
      <c r="B159" s="234"/>
      <c r="C159" s="235"/>
      <c r="D159" s="197" t="s">
        <v>123</v>
      </c>
      <c r="E159" s="236" t="s">
        <v>19</v>
      </c>
      <c r="F159" s="237" t="s">
        <v>201</v>
      </c>
      <c r="G159" s="235"/>
      <c r="H159" s="238">
        <v>8.532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4" t="s">
        <v>123</v>
      </c>
      <c r="AU159" s="244" t="s">
        <v>70</v>
      </c>
      <c r="AV159" s="12" t="s">
        <v>118</v>
      </c>
      <c r="AW159" s="12" t="s">
        <v>31</v>
      </c>
      <c r="AX159" s="12" t="s">
        <v>74</v>
      </c>
      <c r="AY159" s="244" t="s">
        <v>119</v>
      </c>
    </row>
    <row r="160" s="2" customFormat="1" ht="24.15" customHeight="1">
      <c r="A160" s="35"/>
      <c r="B160" s="36"/>
      <c r="C160" s="183" t="s">
        <v>258</v>
      </c>
      <c r="D160" s="183" t="s">
        <v>114</v>
      </c>
      <c r="E160" s="184" t="s">
        <v>226</v>
      </c>
      <c r="F160" s="185" t="s">
        <v>227</v>
      </c>
      <c r="G160" s="186" t="s">
        <v>205</v>
      </c>
      <c r="H160" s="187">
        <v>1473.3900000000001</v>
      </c>
      <c r="I160" s="188"/>
      <c r="J160" s="189">
        <f>ROUND(I160*H160,2)</f>
        <v>0</v>
      </c>
      <c r="K160" s="190"/>
      <c r="L160" s="41"/>
      <c r="M160" s="191" t="s">
        <v>19</v>
      </c>
      <c r="N160" s="192" t="s">
        <v>41</v>
      </c>
      <c r="O160" s="81"/>
      <c r="P160" s="193">
        <f>O160*H160</f>
        <v>0</v>
      </c>
      <c r="Q160" s="193">
        <v>0</v>
      </c>
      <c r="R160" s="193">
        <f>Q160*H160</f>
        <v>0</v>
      </c>
      <c r="S160" s="193">
        <v>0</v>
      </c>
      <c r="T160" s="19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5" t="s">
        <v>118</v>
      </c>
      <c r="AT160" s="195" t="s">
        <v>114</v>
      </c>
      <c r="AU160" s="195" t="s">
        <v>70</v>
      </c>
      <c r="AY160" s="14" t="s">
        <v>119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4" t="s">
        <v>74</v>
      </c>
      <c r="BK160" s="196">
        <f>ROUND(I160*H160,2)</f>
        <v>0</v>
      </c>
      <c r="BL160" s="14" t="s">
        <v>118</v>
      </c>
      <c r="BM160" s="195" t="s">
        <v>259</v>
      </c>
    </row>
    <row r="161" s="2" customFormat="1">
      <c r="A161" s="35"/>
      <c r="B161" s="36"/>
      <c r="C161" s="37"/>
      <c r="D161" s="197" t="s">
        <v>121</v>
      </c>
      <c r="E161" s="37"/>
      <c r="F161" s="198" t="s">
        <v>229</v>
      </c>
      <c r="G161" s="37"/>
      <c r="H161" s="37"/>
      <c r="I161" s="199"/>
      <c r="J161" s="37"/>
      <c r="K161" s="37"/>
      <c r="L161" s="41"/>
      <c r="M161" s="200"/>
      <c r="N161" s="201"/>
      <c r="O161" s="81"/>
      <c r="P161" s="81"/>
      <c r="Q161" s="81"/>
      <c r="R161" s="81"/>
      <c r="S161" s="81"/>
      <c r="T161" s="82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121</v>
      </c>
      <c r="AU161" s="14" t="s">
        <v>70</v>
      </c>
    </row>
    <row r="162" s="10" customFormat="1">
      <c r="A162" s="10"/>
      <c r="B162" s="202"/>
      <c r="C162" s="203"/>
      <c r="D162" s="197" t="s">
        <v>123</v>
      </c>
      <c r="E162" s="204" t="s">
        <v>19</v>
      </c>
      <c r="F162" s="205" t="s">
        <v>260</v>
      </c>
      <c r="G162" s="203"/>
      <c r="H162" s="204" t="s">
        <v>19</v>
      </c>
      <c r="I162" s="206"/>
      <c r="J162" s="203"/>
      <c r="K162" s="203"/>
      <c r="L162" s="207"/>
      <c r="M162" s="208"/>
      <c r="N162" s="209"/>
      <c r="O162" s="209"/>
      <c r="P162" s="209"/>
      <c r="Q162" s="209"/>
      <c r="R162" s="209"/>
      <c r="S162" s="209"/>
      <c r="T162" s="2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11" t="s">
        <v>123</v>
      </c>
      <c r="AU162" s="211" t="s">
        <v>70</v>
      </c>
      <c r="AV162" s="10" t="s">
        <v>74</v>
      </c>
      <c r="AW162" s="10" t="s">
        <v>31</v>
      </c>
      <c r="AX162" s="10" t="s">
        <v>70</v>
      </c>
      <c r="AY162" s="211" t="s">
        <v>119</v>
      </c>
    </row>
    <row r="163" s="11" customFormat="1">
      <c r="A163" s="11"/>
      <c r="B163" s="212"/>
      <c r="C163" s="213"/>
      <c r="D163" s="197" t="s">
        <v>123</v>
      </c>
      <c r="E163" s="214" t="s">
        <v>19</v>
      </c>
      <c r="F163" s="215" t="s">
        <v>261</v>
      </c>
      <c r="G163" s="213"/>
      <c r="H163" s="216">
        <v>1472.8499999999999</v>
      </c>
      <c r="I163" s="217"/>
      <c r="J163" s="213"/>
      <c r="K163" s="213"/>
      <c r="L163" s="218"/>
      <c r="M163" s="219"/>
      <c r="N163" s="220"/>
      <c r="O163" s="220"/>
      <c r="P163" s="220"/>
      <c r="Q163" s="220"/>
      <c r="R163" s="220"/>
      <c r="S163" s="220"/>
      <c r="T163" s="22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T163" s="222" t="s">
        <v>123</v>
      </c>
      <c r="AU163" s="222" t="s">
        <v>70</v>
      </c>
      <c r="AV163" s="11" t="s">
        <v>78</v>
      </c>
      <c r="AW163" s="11" t="s">
        <v>31</v>
      </c>
      <c r="AX163" s="11" t="s">
        <v>70</v>
      </c>
      <c r="AY163" s="222" t="s">
        <v>119</v>
      </c>
    </row>
    <row r="164" s="10" customFormat="1">
      <c r="A164" s="10"/>
      <c r="B164" s="202"/>
      <c r="C164" s="203"/>
      <c r="D164" s="197" t="s">
        <v>123</v>
      </c>
      <c r="E164" s="204" t="s">
        <v>19</v>
      </c>
      <c r="F164" s="205" t="s">
        <v>262</v>
      </c>
      <c r="G164" s="203"/>
      <c r="H164" s="204" t="s">
        <v>19</v>
      </c>
      <c r="I164" s="206"/>
      <c r="J164" s="203"/>
      <c r="K164" s="203"/>
      <c r="L164" s="207"/>
      <c r="M164" s="208"/>
      <c r="N164" s="209"/>
      <c r="O164" s="209"/>
      <c r="P164" s="209"/>
      <c r="Q164" s="209"/>
      <c r="R164" s="209"/>
      <c r="S164" s="209"/>
      <c r="T164" s="2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11" t="s">
        <v>123</v>
      </c>
      <c r="AU164" s="211" t="s">
        <v>70</v>
      </c>
      <c r="AV164" s="10" t="s">
        <v>74</v>
      </c>
      <c r="AW164" s="10" t="s">
        <v>31</v>
      </c>
      <c r="AX164" s="10" t="s">
        <v>70</v>
      </c>
      <c r="AY164" s="211" t="s">
        <v>119</v>
      </c>
    </row>
    <row r="165" s="11" customFormat="1">
      <c r="A165" s="11"/>
      <c r="B165" s="212"/>
      <c r="C165" s="213"/>
      <c r="D165" s="197" t="s">
        <v>123</v>
      </c>
      <c r="E165" s="214" t="s">
        <v>19</v>
      </c>
      <c r="F165" s="215" t="s">
        <v>263</v>
      </c>
      <c r="G165" s="213"/>
      <c r="H165" s="216">
        <v>0.54000000000000004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T165" s="222" t="s">
        <v>123</v>
      </c>
      <c r="AU165" s="222" t="s">
        <v>70</v>
      </c>
      <c r="AV165" s="11" t="s">
        <v>78</v>
      </c>
      <c r="AW165" s="11" t="s">
        <v>31</v>
      </c>
      <c r="AX165" s="11" t="s">
        <v>70</v>
      </c>
      <c r="AY165" s="222" t="s">
        <v>119</v>
      </c>
    </row>
    <row r="166" s="12" customFormat="1">
      <c r="A166" s="12"/>
      <c r="B166" s="234"/>
      <c r="C166" s="235"/>
      <c r="D166" s="197" t="s">
        <v>123</v>
      </c>
      <c r="E166" s="236" t="s">
        <v>19</v>
      </c>
      <c r="F166" s="237" t="s">
        <v>201</v>
      </c>
      <c r="G166" s="235"/>
      <c r="H166" s="238">
        <v>1473.3900000000001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4" t="s">
        <v>123</v>
      </c>
      <c r="AU166" s="244" t="s">
        <v>70</v>
      </c>
      <c r="AV166" s="12" t="s">
        <v>118</v>
      </c>
      <c r="AW166" s="12" t="s">
        <v>31</v>
      </c>
      <c r="AX166" s="12" t="s">
        <v>74</v>
      </c>
      <c r="AY166" s="244" t="s">
        <v>119</v>
      </c>
    </row>
    <row r="167" s="2" customFormat="1" ht="14.4" customHeight="1">
      <c r="A167" s="35"/>
      <c r="B167" s="36"/>
      <c r="C167" s="183" t="s">
        <v>264</v>
      </c>
      <c r="D167" s="183" t="s">
        <v>114</v>
      </c>
      <c r="E167" s="184" t="s">
        <v>265</v>
      </c>
      <c r="F167" s="185" t="s">
        <v>266</v>
      </c>
      <c r="G167" s="186" t="s">
        <v>205</v>
      </c>
      <c r="H167" s="187">
        <v>0.54000000000000004</v>
      </c>
      <c r="I167" s="188"/>
      <c r="J167" s="189">
        <f>ROUND(I167*H167,2)</f>
        <v>0</v>
      </c>
      <c r="K167" s="190"/>
      <c r="L167" s="41"/>
      <c r="M167" s="191" t="s">
        <v>19</v>
      </c>
      <c r="N167" s="192" t="s">
        <v>41</v>
      </c>
      <c r="O167" s="81"/>
      <c r="P167" s="193">
        <f>O167*H167</f>
        <v>0</v>
      </c>
      <c r="Q167" s="193">
        <v>0</v>
      </c>
      <c r="R167" s="193">
        <f>Q167*H167</f>
        <v>0</v>
      </c>
      <c r="S167" s="193">
        <v>0</v>
      </c>
      <c r="T167" s="19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5" t="s">
        <v>118</v>
      </c>
      <c r="AT167" s="195" t="s">
        <v>114</v>
      </c>
      <c r="AU167" s="195" t="s">
        <v>70</v>
      </c>
      <c r="AY167" s="14" t="s">
        <v>119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4" t="s">
        <v>74</v>
      </c>
      <c r="BK167" s="196">
        <f>ROUND(I167*H167,2)</f>
        <v>0</v>
      </c>
      <c r="BL167" s="14" t="s">
        <v>118</v>
      </c>
      <c r="BM167" s="195" t="s">
        <v>267</v>
      </c>
    </row>
    <row r="168" s="2" customFormat="1">
      <c r="A168" s="35"/>
      <c r="B168" s="36"/>
      <c r="C168" s="37"/>
      <c r="D168" s="197" t="s">
        <v>121</v>
      </c>
      <c r="E168" s="37"/>
      <c r="F168" s="198" t="s">
        <v>268</v>
      </c>
      <c r="G168" s="37"/>
      <c r="H168" s="37"/>
      <c r="I168" s="199"/>
      <c r="J168" s="37"/>
      <c r="K168" s="37"/>
      <c r="L168" s="41"/>
      <c r="M168" s="200"/>
      <c r="N168" s="201"/>
      <c r="O168" s="81"/>
      <c r="P168" s="81"/>
      <c r="Q168" s="81"/>
      <c r="R168" s="81"/>
      <c r="S168" s="81"/>
      <c r="T168" s="82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121</v>
      </c>
      <c r="AU168" s="14" t="s">
        <v>70</v>
      </c>
    </row>
    <row r="169" s="2" customFormat="1" ht="14.4" customHeight="1">
      <c r="A169" s="35"/>
      <c r="B169" s="36"/>
      <c r="C169" s="183" t="s">
        <v>269</v>
      </c>
      <c r="D169" s="183" t="s">
        <v>114</v>
      </c>
      <c r="E169" s="184" t="s">
        <v>270</v>
      </c>
      <c r="F169" s="185" t="s">
        <v>271</v>
      </c>
      <c r="G169" s="186" t="s">
        <v>205</v>
      </c>
      <c r="H169" s="187">
        <v>1472.8499999999999</v>
      </c>
      <c r="I169" s="188"/>
      <c r="J169" s="189">
        <f>ROUND(I169*H169,2)</f>
        <v>0</v>
      </c>
      <c r="K169" s="190"/>
      <c r="L169" s="41"/>
      <c r="M169" s="191" t="s">
        <v>19</v>
      </c>
      <c r="N169" s="192" t="s">
        <v>41</v>
      </c>
      <c r="O169" s="81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5" t="s">
        <v>118</v>
      </c>
      <c r="AT169" s="195" t="s">
        <v>114</v>
      </c>
      <c r="AU169" s="195" t="s">
        <v>70</v>
      </c>
      <c r="AY169" s="14" t="s">
        <v>119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4" t="s">
        <v>74</v>
      </c>
      <c r="BK169" s="196">
        <f>ROUND(I169*H169,2)</f>
        <v>0</v>
      </c>
      <c r="BL169" s="14" t="s">
        <v>118</v>
      </c>
      <c r="BM169" s="195" t="s">
        <v>272</v>
      </c>
    </row>
    <row r="170" s="2" customFormat="1">
      <c r="A170" s="35"/>
      <c r="B170" s="36"/>
      <c r="C170" s="37"/>
      <c r="D170" s="197" t="s">
        <v>121</v>
      </c>
      <c r="E170" s="37"/>
      <c r="F170" s="198" t="s">
        <v>273</v>
      </c>
      <c r="G170" s="37"/>
      <c r="H170" s="37"/>
      <c r="I170" s="199"/>
      <c r="J170" s="37"/>
      <c r="K170" s="37"/>
      <c r="L170" s="41"/>
      <c r="M170" s="200"/>
      <c r="N170" s="201"/>
      <c r="O170" s="81"/>
      <c r="P170" s="81"/>
      <c r="Q170" s="81"/>
      <c r="R170" s="81"/>
      <c r="S170" s="81"/>
      <c r="T170" s="82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121</v>
      </c>
      <c r="AU170" s="14" t="s">
        <v>70</v>
      </c>
    </row>
    <row r="171" s="2" customFormat="1" ht="14.4" customHeight="1">
      <c r="A171" s="35"/>
      <c r="B171" s="36"/>
      <c r="C171" s="183" t="s">
        <v>274</v>
      </c>
      <c r="D171" s="183" t="s">
        <v>114</v>
      </c>
      <c r="E171" s="184" t="s">
        <v>275</v>
      </c>
      <c r="F171" s="185" t="s">
        <v>276</v>
      </c>
      <c r="G171" s="186" t="s">
        <v>205</v>
      </c>
      <c r="H171" s="187">
        <v>682.27499999999998</v>
      </c>
      <c r="I171" s="188"/>
      <c r="J171" s="189">
        <f>ROUND(I171*H171,2)</f>
        <v>0</v>
      </c>
      <c r="K171" s="190"/>
      <c r="L171" s="41"/>
      <c r="M171" s="191" t="s">
        <v>19</v>
      </c>
      <c r="N171" s="192" t="s">
        <v>41</v>
      </c>
      <c r="O171" s="81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5" t="s">
        <v>118</v>
      </c>
      <c r="AT171" s="195" t="s">
        <v>114</v>
      </c>
      <c r="AU171" s="195" t="s">
        <v>70</v>
      </c>
      <c r="AY171" s="14" t="s">
        <v>119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4" t="s">
        <v>74</v>
      </c>
      <c r="BK171" s="196">
        <f>ROUND(I171*H171,2)</f>
        <v>0</v>
      </c>
      <c r="BL171" s="14" t="s">
        <v>118</v>
      </c>
      <c r="BM171" s="195" t="s">
        <v>277</v>
      </c>
    </row>
    <row r="172" s="2" customFormat="1">
      <c r="A172" s="35"/>
      <c r="B172" s="36"/>
      <c r="C172" s="37"/>
      <c r="D172" s="197" t="s">
        <v>121</v>
      </c>
      <c r="E172" s="37"/>
      <c r="F172" s="198" t="s">
        <v>278</v>
      </c>
      <c r="G172" s="37"/>
      <c r="H172" s="37"/>
      <c r="I172" s="199"/>
      <c r="J172" s="37"/>
      <c r="K172" s="37"/>
      <c r="L172" s="41"/>
      <c r="M172" s="200"/>
      <c r="N172" s="201"/>
      <c r="O172" s="81"/>
      <c r="P172" s="81"/>
      <c r="Q172" s="81"/>
      <c r="R172" s="81"/>
      <c r="S172" s="81"/>
      <c r="T172" s="82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121</v>
      </c>
      <c r="AU172" s="14" t="s">
        <v>70</v>
      </c>
    </row>
    <row r="173" s="10" customFormat="1">
      <c r="A173" s="10"/>
      <c r="B173" s="202"/>
      <c r="C173" s="203"/>
      <c r="D173" s="197" t="s">
        <v>123</v>
      </c>
      <c r="E173" s="204" t="s">
        <v>19</v>
      </c>
      <c r="F173" s="205" t="s">
        <v>279</v>
      </c>
      <c r="G173" s="203"/>
      <c r="H173" s="204" t="s">
        <v>19</v>
      </c>
      <c r="I173" s="206"/>
      <c r="J173" s="203"/>
      <c r="K173" s="203"/>
      <c r="L173" s="207"/>
      <c r="M173" s="208"/>
      <c r="N173" s="209"/>
      <c r="O173" s="209"/>
      <c r="P173" s="209"/>
      <c r="Q173" s="209"/>
      <c r="R173" s="209"/>
      <c r="S173" s="209"/>
      <c r="T173" s="2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11" t="s">
        <v>123</v>
      </c>
      <c r="AU173" s="211" t="s">
        <v>70</v>
      </c>
      <c r="AV173" s="10" t="s">
        <v>74</v>
      </c>
      <c r="AW173" s="10" t="s">
        <v>31</v>
      </c>
      <c r="AX173" s="10" t="s">
        <v>70</v>
      </c>
      <c r="AY173" s="211" t="s">
        <v>119</v>
      </c>
    </row>
    <row r="174" s="11" customFormat="1">
      <c r="A174" s="11"/>
      <c r="B174" s="212"/>
      <c r="C174" s="213"/>
      <c r="D174" s="197" t="s">
        <v>123</v>
      </c>
      <c r="E174" s="214" t="s">
        <v>19</v>
      </c>
      <c r="F174" s="215" t="s">
        <v>280</v>
      </c>
      <c r="G174" s="213"/>
      <c r="H174" s="216">
        <v>226.27500000000001</v>
      </c>
      <c r="I174" s="217"/>
      <c r="J174" s="213"/>
      <c r="K174" s="213"/>
      <c r="L174" s="218"/>
      <c r="M174" s="219"/>
      <c r="N174" s="220"/>
      <c r="O174" s="220"/>
      <c r="P174" s="220"/>
      <c r="Q174" s="220"/>
      <c r="R174" s="220"/>
      <c r="S174" s="220"/>
      <c r="T174" s="22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T174" s="222" t="s">
        <v>123</v>
      </c>
      <c r="AU174" s="222" t="s">
        <v>70</v>
      </c>
      <c r="AV174" s="11" t="s">
        <v>78</v>
      </c>
      <c r="AW174" s="11" t="s">
        <v>31</v>
      </c>
      <c r="AX174" s="11" t="s">
        <v>70</v>
      </c>
      <c r="AY174" s="222" t="s">
        <v>119</v>
      </c>
    </row>
    <row r="175" s="10" customFormat="1">
      <c r="A175" s="10"/>
      <c r="B175" s="202"/>
      <c r="C175" s="203"/>
      <c r="D175" s="197" t="s">
        <v>123</v>
      </c>
      <c r="E175" s="204" t="s">
        <v>19</v>
      </c>
      <c r="F175" s="205" t="s">
        <v>281</v>
      </c>
      <c r="G175" s="203"/>
      <c r="H175" s="204" t="s">
        <v>19</v>
      </c>
      <c r="I175" s="206"/>
      <c r="J175" s="203"/>
      <c r="K175" s="203"/>
      <c r="L175" s="207"/>
      <c r="M175" s="208"/>
      <c r="N175" s="209"/>
      <c r="O175" s="209"/>
      <c r="P175" s="209"/>
      <c r="Q175" s="209"/>
      <c r="R175" s="209"/>
      <c r="S175" s="209"/>
      <c r="T175" s="2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11" t="s">
        <v>123</v>
      </c>
      <c r="AU175" s="211" t="s">
        <v>70</v>
      </c>
      <c r="AV175" s="10" t="s">
        <v>74</v>
      </c>
      <c r="AW175" s="10" t="s">
        <v>31</v>
      </c>
      <c r="AX175" s="10" t="s">
        <v>70</v>
      </c>
      <c r="AY175" s="211" t="s">
        <v>119</v>
      </c>
    </row>
    <row r="176" s="11" customFormat="1">
      <c r="A176" s="11"/>
      <c r="B176" s="212"/>
      <c r="C176" s="213"/>
      <c r="D176" s="197" t="s">
        <v>123</v>
      </c>
      <c r="E176" s="214" t="s">
        <v>19</v>
      </c>
      <c r="F176" s="215" t="s">
        <v>282</v>
      </c>
      <c r="G176" s="213"/>
      <c r="H176" s="216">
        <v>456</v>
      </c>
      <c r="I176" s="217"/>
      <c r="J176" s="213"/>
      <c r="K176" s="213"/>
      <c r="L176" s="218"/>
      <c r="M176" s="219"/>
      <c r="N176" s="220"/>
      <c r="O176" s="220"/>
      <c r="P176" s="220"/>
      <c r="Q176" s="220"/>
      <c r="R176" s="220"/>
      <c r="S176" s="220"/>
      <c r="T176" s="22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T176" s="222" t="s">
        <v>123</v>
      </c>
      <c r="AU176" s="222" t="s">
        <v>70</v>
      </c>
      <c r="AV176" s="11" t="s">
        <v>78</v>
      </c>
      <c r="AW176" s="11" t="s">
        <v>31</v>
      </c>
      <c r="AX176" s="11" t="s">
        <v>70</v>
      </c>
      <c r="AY176" s="222" t="s">
        <v>119</v>
      </c>
    </row>
    <row r="177" s="12" customFormat="1">
      <c r="A177" s="12"/>
      <c r="B177" s="234"/>
      <c r="C177" s="235"/>
      <c r="D177" s="197" t="s">
        <v>123</v>
      </c>
      <c r="E177" s="236" t="s">
        <v>19</v>
      </c>
      <c r="F177" s="237" t="s">
        <v>201</v>
      </c>
      <c r="G177" s="235"/>
      <c r="H177" s="238">
        <v>682.27499999999998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44" t="s">
        <v>123</v>
      </c>
      <c r="AU177" s="244" t="s">
        <v>70</v>
      </c>
      <c r="AV177" s="12" t="s">
        <v>118</v>
      </c>
      <c r="AW177" s="12" t="s">
        <v>31</v>
      </c>
      <c r="AX177" s="12" t="s">
        <v>74</v>
      </c>
      <c r="AY177" s="244" t="s">
        <v>119</v>
      </c>
    </row>
    <row r="178" s="2" customFormat="1" ht="24.15" customHeight="1">
      <c r="A178" s="35"/>
      <c r="B178" s="36"/>
      <c r="C178" s="183" t="s">
        <v>283</v>
      </c>
      <c r="D178" s="183" t="s">
        <v>114</v>
      </c>
      <c r="E178" s="184" t="s">
        <v>284</v>
      </c>
      <c r="F178" s="185" t="s">
        <v>285</v>
      </c>
      <c r="G178" s="186" t="s">
        <v>205</v>
      </c>
      <c r="H178" s="187">
        <v>0.56599999999999995</v>
      </c>
      <c r="I178" s="188"/>
      <c r="J178" s="189">
        <f>ROUND(I178*H178,2)</f>
        <v>0</v>
      </c>
      <c r="K178" s="190"/>
      <c r="L178" s="41"/>
      <c r="M178" s="191" t="s">
        <v>19</v>
      </c>
      <c r="N178" s="192" t="s">
        <v>41</v>
      </c>
      <c r="O178" s="81"/>
      <c r="P178" s="193">
        <f>O178*H178</f>
        <v>0</v>
      </c>
      <c r="Q178" s="193">
        <v>0</v>
      </c>
      <c r="R178" s="193">
        <f>Q178*H178</f>
        <v>0</v>
      </c>
      <c r="S178" s="193">
        <v>0</v>
      </c>
      <c r="T178" s="19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5" t="s">
        <v>118</v>
      </c>
      <c r="AT178" s="195" t="s">
        <v>114</v>
      </c>
      <c r="AU178" s="195" t="s">
        <v>70</v>
      </c>
      <c r="AY178" s="14" t="s">
        <v>119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4" t="s">
        <v>74</v>
      </c>
      <c r="BK178" s="196">
        <f>ROUND(I178*H178,2)</f>
        <v>0</v>
      </c>
      <c r="BL178" s="14" t="s">
        <v>118</v>
      </c>
      <c r="BM178" s="195" t="s">
        <v>286</v>
      </c>
    </row>
    <row r="179" s="2" customFormat="1">
      <c r="A179" s="35"/>
      <c r="B179" s="36"/>
      <c r="C179" s="37"/>
      <c r="D179" s="197" t="s">
        <v>121</v>
      </c>
      <c r="E179" s="37"/>
      <c r="F179" s="198" t="s">
        <v>287</v>
      </c>
      <c r="G179" s="37"/>
      <c r="H179" s="37"/>
      <c r="I179" s="199"/>
      <c r="J179" s="37"/>
      <c r="K179" s="37"/>
      <c r="L179" s="41"/>
      <c r="M179" s="200"/>
      <c r="N179" s="201"/>
      <c r="O179" s="81"/>
      <c r="P179" s="81"/>
      <c r="Q179" s="81"/>
      <c r="R179" s="81"/>
      <c r="S179" s="81"/>
      <c r="T179" s="82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121</v>
      </c>
      <c r="AU179" s="14" t="s">
        <v>70</v>
      </c>
    </row>
    <row r="180" s="10" customFormat="1">
      <c r="A180" s="10"/>
      <c r="B180" s="202"/>
      <c r="C180" s="203"/>
      <c r="D180" s="197" t="s">
        <v>123</v>
      </c>
      <c r="E180" s="204" t="s">
        <v>19</v>
      </c>
      <c r="F180" s="205" t="s">
        <v>288</v>
      </c>
      <c r="G180" s="203"/>
      <c r="H180" s="204" t="s">
        <v>19</v>
      </c>
      <c r="I180" s="206"/>
      <c r="J180" s="203"/>
      <c r="K180" s="203"/>
      <c r="L180" s="207"/>
      <c r="M180" s="208"/>
      <c r="N180" s="209"/>
      <c r="O180" s="209"/>
      <c r="P180" s="209"/>
      <c r="Q180" s="209"/>
      <c r="R180" s="209"/>
      <c r="S180" s="209"/>
      <c r="T180" s="2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11" t="s">
        <v>123</v>
      </c>
      <c r="AU180" s="211" t="s">
        <v>70</v>
      </c>
      <c r="AV180" s="10" t="s">
        <v>74</v>
      </c>
      <c r="AW180" s="10" t="s">
        <v>31</v>
      </c>
      <c r="AX180" s="10" t="s">
        <v>70</v>
      </c>
      <c r="AY180" s="211" t="s">
        <v>119</v>
      </c>
    </row>
    <row r="181" s="11" customFormat="1">
      <c r="A181" s="11"/>
      <c r="B181" s="212"/>
      <c r="C181" s="213"/>
      <c r="D181" s="197" t="s">
        <v>123</v>
      </c>
      <c r="E181" s="214" t="s">
        <v>19</v>
      </c>
      <c r="F181" s="215" t="s">
        <v>289</v>
      </c>
      <c r="G181" s="213"/>
      <c r="H181" s="216">
        <v>0.56599999999999995</v>
      </c>
      <c r="I181" s="217"/>
      <c r="J181" s="213"/>
      <c r="K181" s="213"/>
      <c r="L181" s="218"/>
      <c r="M181" s="219"/>
      <c r="N181" s="220"/>
      <c r="O181" s="220"/>
      <c r="P181" s="220"/>
      <c r="Q181" s="220"/>
      <c r="R181" s="220"/>
      <c r="S181" s="220"/>
      <c r="T181" s="22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T181" s="222" t="s">
        <v>123</v>
      </c>
      <c r="AU181" s="222" t="s">
        <v>70</v>
      </c>
      <c r="AV181" s="11" t="s">
        <v>78</v>
      </c>
      <c r="AW181" s="11" t="s">
        <v>31</v>
      </c>
      <c r="AX181" s="11" t="s">
        <v>74</v>
      </c>
      <c r="AY181" s="222" t="s">
        <v>119</v>
      </c>
    </row>
    <row r="182" s="2" customFormat="1" ht="24.15" customHeight="1">
      <c r="A182" s="35"/>
      <c r="B182" s="36"/>
      <c r="C182" s="183" t="s">
        <v>290</v>
      </c>
      <c r="D182" s="183" t="s">
        <v>114</v>
      </c>
      <c r="E182" s="184" t="s">
        <v>291</v>
      </c>
      <c r="F182" s="185" t="s">
        <v>292</v>
      </c>
      <c r="G182" s="186" t="s">
        <v>205</v>
      </c>
      <c r="H182" s="187">
        <v>456</v>
      </c>
      <c r="I182" s="188"/>
      <c r="J182" s="189">
        <f>ROUND(I182*H182,2)</f>
        <v>0</v>
      </c>
      <c r="K182" s="190"/>
      <c r="L182" s="41"/>
      <c r="M182" s="191" t="s">
        <v>19</v>
      </c>
      <c r="N182" s="192" t="s">
        <v>41</v>
      </c>
      <c r="O182" s="81"/>
      <c r="P182" s="193">
        <f>O182*H182</f>
        <v>0</v>
      </c>
      <c r="Q182" s="193">
        <v>0</v>
      </c>
      <c r="R182" s="193">
        <f>Q182*H182</f>
        <v>0</v>
      </c>
      <c r="S182" s="193">
        <v>0</v>
      </c>
      <c r="T182" s="19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5" t="s">
        <v>118</v>
      </c>
      <c r="AT182" s="195" t="s">
        <v>114</v>
      </c>
      <c r="AU182" s="195" t="s">
        <v>70</v>
      </c>
      <c r="AY182" s="14" t="s">
        <v>119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4" t="s">
        <v>74</v>
      </c>
      <c r="BK182" s="196">
        <f>ROUND(I182*H182,2)</f>
        <v>0</v>
      </c>
      <c r="BL182" s="14" t="s">
        <v>118</v>
      </c>
      <c r="BM182" s="195" t="s">
        <v>293</v>
      </c>
    </row>
    <row r="183" s="2" customFormat="1">
      <c r="A183" s="35"/>
      <c r="B183" s="36"/>
      <c r="C183" s="37"/>
      <c r="D183" s="197" t="s">
        <v>121</v>
      </c>
      <c r="E183" s="37"/>
      <c r="F183" s="198" t="s">
        <v>294</v>
      </c>
      <c r="G183" s="37"/>
      <c r="H183" s="37"/>
      <c r="I183" s="199"/>
      <c r="J183" s="37"/>
      <c r="K183" s="37"/>
      <c r="L183" s="41"/>
      <c r="M183" s="200"/>
      <c r="N183" s="201"/>
      <c r="O183" s="81"/>
      <c r="P183" s="81"/>
      <c r="Q183" s="81"/>
      <c r="R183" s="81"/>
      <c r="S183" s="81"/>
      <c r="T183" s="82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121</v>
      </c>
      <c r="AU183" s="14" t="s">
        <v>70</v>
      </c>
    </row>
    <row r="184" s="10" customFormat="1">
      <c r="A184" s="10"/>
      <c r="B184" s="202"/>
      <c r="C184" s="203"/>
      <c r="D184" s="197" t="s">
        <v>123</v>
      </c>
      <c r="E184" s="204" t="s">
        <v>19</v>
      </c>
      <c r="F184" s="205" t="s">
        <v>295</v>
      </c>
      <c r="G184" s="203"/>
      <c r="H184" s="204" t="s">
        <v>19</v>
      </c>
      <c r="I184" s="206"/>
      <c r="J184" s="203"/>
      <c r="K184" s="203"/>
      <c r="L184" s="207"/>
      <c r="M184" s="208"/>
      <c r="N184" s="209"/>
      <c r="O184" s="209"/>
      <c r="P184" s="209"/>
      <c r="Q184" s="209"/>
      <c r="R184" s="209"/>
      <c r="S184" s="209"/>
      <c r="T184" s="2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1" t="s">
        <v>123</v>
      </c>
      <c r="AU184" s="211" t="s">
        <v>70</v>
      </c>
      <c r="AV184" s="10" t="s">
        <v>74</v>
      </c>
      <c r="AW184" s="10" t="s">
        <v>31</v>
      </c>
      <c r="AX184" s="10" t="s">
        <v>70</v>
      </c>
      <c r="AY184" s="211" t="s">
        <v>119</v>
      </c>
    </row>
    <row r="185" s="11" customFormat="1">
      <c r="A185" s="11"/>
      <c r="B185" s="212"/>
      <c r="C185" s="213"/>
      <c r="D185" s="197" t="s">
        <v>123</v>
      </c>
      <c r="E185" s="214" t="s">
        <v>19</v>
      </c>
      <c r="F185" s="215" t="s">
        <v>282</v>
      </c>
      <c r="G185" s="213"/>
      <c r="H185" s="216">
        <v>456</v>
      </c>
      <c r="I185" s="217"/>
      <c r="J185" s="213"/>
      <c r="K185" s="213"/>
      <c r="L185" s="218"/>
      <c r="M185" s="219"/>
      <c r="N185" s="220"/>
      <c r="O185" s="220"/>
      <c r="P185" s="220"/>
      <c r="Q185" s="220"/>
      <c r="R185" s="220"/>
      <c r="S185" s="220"/>
      <c r="T185" s="22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T185" s="222" t="s">
        <v>123</v>
      </c>
      <c r="AU185" s="222" t="s">
        <v>70</v>
      </c>
      <c r="AV185" s="11" t="s">
        <v>78</v>
      </c>
      <c r="AW185" s="11" t="s">
        <v>31</v>
      </c>
      <c r="AX185" s="11" t="s">
        <v>74</v>
      </c>
      <c r="AY185" s="222" t="s">
        <v>119</v>
      </c>
    </row>
    <row r="186" s="2" customFormat="1" ht="24.15" customHeight="1">
      <c r="A186" s="35"/>
      <c r="B186" s="36"/>
      <c r="C186" s="183" t="s">
        <v>296</v>
      </c>
      <c r="D186" s="183" t="s">
        <v>114</v>
      </c>
      <c r="E186" s="184" t="s">
        <v>297</v>
      </c>
      <c r="F186" s="185" t="s">
        <v>298</v>
      </c>
      <c r="G186" s="186" t="s">
        <v>205</v>
      </c>
      <c r="H186" s="187">
        <v>408</v>
      </c>
      <c r="I186" s="188"/>
      <c r="J186" s="189">
        <f>ROUND(I186*H186,2)</f>
        <v>0</v>
      </c>
      <c r="K186" s="190"/>
      <c r="L186" s="41"/>
      <c r="M186" s="191" t="s">
        <v>19</v>
      </c>
      <c r="N186" s="192" t="s">
        <v>41</v>
      </c>
      <c r="O186" s="81"/>
      <c r="P186" s="193">
        <f>O186*H186</f>
        <v>0</v>
      </c>
      <c r="Q186" s="193">
        <v>0</v>
      </c>
      <c r="R186" s="193">
        <f>Q186*H186</f>
        <v>0</v>
      </c>
      <c r="S186" s="193">
        <v>0</v>
      </c>
      <c r="T186" s="19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5" t="s">
        <v>118</v>
      </c>
      <c r="AT186" s="195" t="s">
        <v>114</v>
      </c>
      <c r="AU186" s="195" t="s">
        <v>70</v>
      </c>
      <c r="AY186" s="14" t="s">
        <v>119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4" t="s">
        <v>74</v>
      </c>
      <c r="BK186" s="196">
        <f>ROUND(I186*H186,2)</f>
        <v>0</v>
      </c>
      <c r="BL186" s="14" t="s">
        <v>118</v>
      </c>
      <c r="BM186" s="195" t="s">
        <v>299</v>
      </c>
    </row>
    <row r="187" s="2" customFormat="1">
      <c r="A187" s="35"/>
      <c r="B187" s="36"/>
      <c r="C187" s="37"/>
      <c r="D187" s="197" t="s">
        <v>121</v>
      </c>
      <c r="E187" s="37"/>
      <c r="F187" s="198" t="s">
        <v>300</v>
      </c>
      <c r="G187" s="37"/>
      <c r="H187" s="37"/>
      <c r="I187" s="199"/>
      <c r="J187" s="37"/>
      <c r="K187" s="37"/>
      <c r="L187" s="41"/>
      <c r="M187" s="200"/>
      <c r="N187" s="201"/>
      <c r="O187" s="81"/>
      <c r="P187" s="81"/>
      <c r="Q187" s="81"/>
      <c r="R187" s="81"/>
      <c r="S187" s="81"/>
      <c r="T187" s="82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121</v>
      </c>
      <c r="AU187" s="14" t="s">
        <v>70</v>
      </c>
    </row>
    <row r="188" s="10" customFormat="1">
      <c r="A188" s="10"/>
      <c r="B188" s="202"/>
      <c r="C188" s="203"/>
      <c r="D188" s="197" t="s">
        <v>123</v>
      </c>
      <c r="E188" s="204" t="s">
        <v>19</v>
      </c>
      <c r="F188" s="205" t="s">
        <v>301</v>
      </c>
      <c r="G188" s="203"/>
      <c r="H188" s="204" t="s">
        <v>19</v>
      </c>
      <c r="I188" s="206"/>
      <c r="J188" s="203"/>
      <c r="K188" s="203"/>
      <c r="L188" s="207"/>
      <c r="M188" s="208"/>
      <c r="N188" s="209"/>
      <c r="O188" s="209"/>
      <c r="P188" s="209"/>
      <c r="Q188" s="209"/>
      <c r="R188" s="209"/>
      <c r="S188" s="209"/>
      <c r="T188" s="2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11" t="s">
        <v>123</v>
      </c>
      <c r="AU188" s="211" t="s">
        <v>70</v>
      </c>
      <c r="AV188" s="10" t="s">
        <v>74</v>
      </c>
      <c r="AW188" s="10" t="s">
        <v>31</v>
      </c>
      <c r="AX188" s="10" t="s">
        <v>70</v>
      </c>
      <c r="AY188" s="211" t="s">
        <v>119</v>
      </c>
    </row>
    <row r="189" s="11" customFormat="1">
      <c r="A189" s="11"/>
      <c r="B189" s="212"/>
      <c r="C189" s="213"/>
      <c r="D189" s="197" t="s">
        <v>123</v>
      </c>
      <c r="E189" s="214" t="s">
        <v>19</v>
      </c>
      <c r="F189" s="215" t="s">
        <v>302</v>
      </c>
      <c r="G189" s="213"/>
      <c r="H189" s="216">
        <v>408</v>
      </c>
      <c r="I189" s="217"/>
      <c r="J189" s="213"/>
      <c r="K189" s="213"/>
      <c r="L189" s="218"/>
      <c r="M189" s="219"/>
      <c r="N189" s="220"/>
      <c r="O189" s="220"/>
      <c r="P189" s="220"/>
      <c r="Q189" s="220"/>
      <c r="R189" s="220"/>
      <c r="S189" s="220"/>
      <c r="T189" s="22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T189" s="222" t="s">
        <v>123</v>
      </c>
      <c r="AU189" s="222" t="s">
        <v>70</v>
      </c>
      <c r="AV189" s="11" t="s">
        <v>78</v>
      </c>
      <c r="AW189" s="11" t="s">
        <v>31</v>
      </c>
      <c r="AX189" s="11" t="s">
        <v>74</v>
      </c>
      <c r="AY189" s="222" t="s">
        <v>119</v>
      </c>
    </row>
    <row r="190" s="2" customFormat="1" ht="14.4" customHeight="1">
      <c r="A190" s="35"/>
      <c r="B190" s="36"/>
      <c r="C190" s="183" t="s">
        <v>303</v>
      </c>
      <c r="D190" s="183" t="s">
        <v>114</v>
      </c>
      <c r="E190" s="184" t="s">
        <v>304</v>
      </c>
      <c r="F190" s="185" t="s">
        <v>305</v>
      </c>
      <c r="G190" s="186" t="s">
        <v>205</v>
      </c>
      <c r="H190" s="187">
        <v>408</v>
      </c>
      <c r="I190" s="188"/>
      <c r="J190" s="189">
        <f>ROUND(I190*H190,2)</f>
        <v>0</v>
      </c>
      <c r="K190" s="190"/>
      <c r="L190" s="41"/>
      <c r="M190" s="191" t="s">
        <v>19</v>
      </c>
      <c r="N190" s="192" t="s">
        <v>41</v>
      </c>
      <c r="O190" s="81"/>
      <c r="P190" s="193">
        <f>O190*H190</f>
        <v>0</v>
      </c>
      <c r="Q190" s="193">
        <v>0</v>
      </c>
      <c r="R190" s="193">
        <f>Q190*H190</f>
        <v>0</v>
      </c>
      <c r="S190" s="193">
        <v>0</v>
      </c>
      <c r="T190" s="19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5" t="s">
        <v>118</v>
      </c>
      <c r="AT190" s="195" t="s">
        <v>114</v>
      </c>
      <c r="AU190" s="195" t="s">
        <v>70</v>
      </c>
      <c r="AY190" s="14" t="s">
        <v>119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4" t="s">
        <v>74</v>
      </c>
      <c r="BK190" s="196">
        <f>ROUND(I190*H190,2)</f>
        <v>0</v>
      </c>
      <c r="BL190" s="14" t="s">
        <v>118</v>
      </c>
      <c r="BM190" s="195" t="s">
        <v>306</v>
      </c>
    </row>
    <row r="191" s="2" customFormat="1">
      <c r="A191" s="35"/>
      <c r="B191" s="36"/>
      <c r="C191" s="37"/>
      <c r="D191" s="197" t="s">
        <v>121</v>
      </c>
      <c r="E191" s="37"/>
      <c r="F191" s="198" t="s">
        <v>307</v>
      </c>
      <c r="G191" s="37"/>
      <c r="H191" s="37"/>
      <c r="I191" s="199"/>
      <c r="J191" s="37"/>
      <c r="K191" s="37"/>
      <c r="L191" s="41"/>
      <c r="M191" s="200"/>
      <c r="N191" s="201"/>
      <c r="O191" s="81"/>
      <c r="P191" s="81"/>
      <c r="Q191" s="81"/>
      <c r="R191" s="81"/>
      <c r="S191" s="81"/>
      <c r="T191" s="82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121</v>
      </c>
      <c r="AU191" s="14" t="s">
        <v>70</v>
      </c>
    </row>
    <row r="192" s="2" customFormat="1" ht="24.15" customHeight="1">
      <c r="A192" s="35"/>
      <c r="B192" s="36"/>
      <c r="C192" s="183" t="s">
        <v>308</v>
      </c>
      <c r="D192" s="183" t="s">
        <v>114</v>
      </c>
      <c r="E192" s="184" t="s">
        <v>309</v>
      </c>
      <c r="F192" s="185" t="s">
        <v>310</v>
      </c>
      <c r="G192" s="186" t="s">
        <v>205</v>
      </c>
      <c r="H192" s="187">
        <v>0.010999999999999999</v>
      </c>
      <c r="I192" s="188"/>
      <c r="J192" s="189">
        <f>ROUND(I192*H192,2)</f>
        <v>0</v>
      </c>
      <c r="K192" s="190"/>
      <c r="L192" s="41"/>
      <c r="M192" s="191" t="s">
        <v>19</v>
      </c>
      <c r="N192" s="192" t="s">
        <v>41</v>
      </c>
      <c r="O192" s="81"/>
      <c r="P192" s="193">
        <f>O192*H192</f>
        <v>0</v>
      </c>
      <c r="Q192" s="193">
        <v>0</v>
      </c>
      <c r="R192" s="193">
        <f>Q192*H192</f>
        <v>0</v>
      </c>
      <c r="S192" s="193">
        <v>0</v>
      </c>
      <c r="T192" s="19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5" t="s">
        <v>118</v>
      </c>
      <c r="AT192" s="195" t="s">
        <v>114</v>
      </c>
      <c r="AU192" s="195" t="s">
        <v>70</v>
      </c>
      <c r="AY192" s="14" t="s">
        <v>119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4" t="s">
        <v>74</v>
      </c>
      <c r="BK192" s="196">
        <f>ROUND(I192*H192,2)</f>
        <v>0</v>
      </c>
      <c r="BL192" s="14" t="s">
        <v>118</v>
      </c>
      <c r="BM192" s="195" t="s">
        <v>311</v>
      </c>
    </row>
    <row r="193" s="2" customFormat="1">
      <c r="A193" s="35"/>
      <c r="B193" s="36"/>
      <c r="C193" s="37"/>
      <c r="D193" s="197" t="s">
        <v>121</v>
      </c>
      <c r="E193" s="37"/>
      <c r="F193" s="198" t="s">
        <v>312</v>
      </c>
      <c r="G193" s="37"/>
      <c r="H193" s="37"/>
      <c r="I193" s="199"/>
      <c r="J193" s="37"/>
      <c r="K193" s="37"/>
      <c r="L193" s="41"/>
      <c r="M193" s="200"/>
      <c r="N193" s="201"/>
      <c r="O193" s="81"/>
      <c r="P193" s="81"/>
      <c r="Q193" s="81"/>
      <c r="R193" s="81"/>
      <c r="S193" s="81"/>
      <c r="T193" s="82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121</v>
      </c>
      <c r="AU193" s="14" t="s">
        <v>70</v>
      </c>
    </row>
    <row r="194" s="10" customFormat="1">
      <c r="A194" s="10"/>
      <c r="B194" s="202"/>
      <c r="C194" s="203"/>
      <c r="D194" s="197" t="s">
        <v>123</v>
      </c>
      <c r="E194" s="204" t="s">
        <v>19</v>
      </c>
      <c r="F194" s="205" t="s">
        <v>313</v>
      </c>
      <c r="G194" s="203"/>
      <c r="H194" s="204" t="s">
        <v>19</v>
      </c>
      <c r="I194" s="206"/>
      <c r="J194" s="203"/>
      <c r="K194" s="203"/>
      <c r="L194" s="207"/>
      <c r="M194" s="208"/>
      <c r="N194" s="209"/>
      <c r="O194" s="209"/>
      <c r="P194" s="209"/>
      <c r="Q194" s="209"/>
      <c r="R194" s="209"/>
      <c r="S194" s="209"/>
      <c r="T194" s="2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11" t="s">
        <v>123</v>
      </c>
      <c r="AU194" s="211" t="s">
        <v>70</v>
      </c>
      <c r="AV194" s="10" t="s">
        <v>74</v>
      </c>
      <c r="AW194" s="10" t="s">
        <v>31</v>
      </c>
      <c r="AX194" s="10" t="s">
        <v>70</v>
      </c>
      <c r="AY194" s="211" t="s">
        <v>119</v>
      </c>
    </row>
    <row r="195" s="11" customFormat="1">
      <c r="A195" s="11"/>
      <c r="B195" s="212"/>
      <c r="C195" s="213"/>
      <c r="D195" s="197" t="s">
        <v>123</v>
      </c>
      <c r="E195" s="214" t="s">
        <v>19</v>
      </c>
      <c r="F195" s="215" t="s">
        <v>314</v>
      </c>
      <c r="G195" s="213"/>
      <c r="H195" s="216">
        <v>0.010999999999999999</v>
      </c>
      <c r="I195" s="217"/>
      <c r="J195" s="213"/>
      <c r="K195" s="213"/>
      <c r="L195" s="218"/>
      <c r="M195" s="219"/>
      <c r="N195" s="220"/>
      <c r="O195" s="220"/>
      <c r="P195" s="220"/>
      <c r="Q195" s="220"/>
      <c r="R195" s="220"/>
      <c r="S195" s="220"/>
      <c r="T195" s="22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T195" s="222" t="s">
        <v>123</v>
      </c>
      <c r="AU195" s="222" t="s">
        <v>70</v>
      </c>
      <c r="AV195" s="11" t="s">
        <v>78</v>
      </c>
      <c r="AW195" s="11" t="s">
        <v>31</v>
      </c>
      <c r="AX195" s="11" t="s">
        <v>74</v>
      </c>
      <c r="AY195" s="222" t="s">
        <v>119</v>
      </c>
    </row>
    <row r="196" s="2" customFormat="1" ht="14.4" customHeight="1">
      <c r="A196" s="35"/>
      <c r="B196" s="36"/>
      <c r="C196" s="183" t="s">
        <v>315</v>
      </c>
      <c r="D196" s="183" t="s">
        <v>114</v>
      </c>
      <c r="E196" s="184" t="s">
        <v>316</v>
      </c>
      <c r="F196" s="185" t="s">
        <v>317</v>
      </c>
      <c r="G196" s="186" t="s">
        <v>134</v>
      </c>
      <c r="H196" s="187">
        <v>5</v>
      </c>
      <c r="I196" s="188"/>
      <c r="J196" s="189">
        <f>ROUND(I196*H196,2)</f>
        <v>0</v>
      </c>
      <c r="K196" s="190"/>
      <c r="L196" s="41"/>
      <c r="M196" s="191" t="s">
        <v>19</v>
      </c>
      <c r="N196" s="192" t="s">
        <v>41</v>
      </c>
      <c r="O196" s="81"/>
      <c r="P196" s="193">
        <f>O196*H196</f>
        <v>0</v>
      </c>
      <c r="Q196" s="193">
        <v>0</v>
      </c>
      <c r="R196" s="193">
        <f>Q196*H196</f>
        <v>0</v>
      </c>
      <c r="S196" s="193">
        <v>0</v>
      </c>
      <c r="T196" s="19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5" t="s">
        <v>118</v>
      </c>
      <c r="AT196" s="195" t="s">
        <v>114</v>
      </c>
      <c r="AU196" s="195" t="s">
        <v>70</v>
      </c>
      <c r="AY196" s="14" t="s">
        <v>119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4" t="s">
        <v>74</v>
      </c>
      <c r="BK196" s="196">
        <f>ROUND(I196*H196,2)</f>
        <v>0</v>
      </c>
      <c r="BL196" s="14" t="s">
        <v>118</v>
      </c>
      <c r="BM196" s="195" t="s">
        <v>318</v>
      </c>
    </row>
    <row r="197" s="2" customFormat="1">
      <c r="A197" s="35"/>
      <c r="B197" s="36"/>
      <c r="C197" s="37"/>
      <c r="D197" s="197" t="s">
        <v>121</v>
      </c>
      <c r="E197" s="37"/>
      <c r="F197" s="198" t="s">
        <v>319</v>
      </c>
      <c r="G197" s="37"/>
      <c r="H197" s="37"/>
      <c r="I197" s="199"/>
      <c r="J197" s="37"/>
      <c r="K197" s="37"/>
      <c r="L197" s="41"/>
      <c r="M197" s="200"/>
      <c r="N197" s="201"/>
      <c r="O197" s="81"/>
      <c r="P197" s="81"/>
      <c r="Q197" s="81"/>
      <c r="R197" s="81"/>
      <c r="S197" s="81"/>
      <c r="T197" s="82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121</v>
      </c>
      <c r="AU197" s="14" t="s">
        <v>70</v>
      </c>
    </row>
    <row r="198" s="10" customFormat="1">
      <c r="A198" s="10"/>
      <c r="B198" s="202"/>
      <c r="C198" s="203"/>
      <c r="D198" s="197" t="s">
        <v>123</v>
      </c>
      <c r="E198" s="204" t="s">
        <v>19</v>
      </c>
      <c r="F198" s="205" t="s">
        <v>320</v>
      </c>
      <c r="G198" s="203"/>
      <c r="H198" s="204" t="s">
        <v>19</v>
      </c>
      <c r="I198" s="206"/>
      <c r="J198" s="203"/>
      <c r="K198" s="203"/>
      <c r="L198" s="207"/>
      <c r="M198" s="208"/>
      <c r="N198" s="209"/>
      <c r="O198" s="209"/>
      <c r="P198" s="209"/>
      <c r="Q198" s="209"/>
      <c r="R198" s="209"/>
      <c r="S198" s="209"/>
      <c r="T198" s="2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T198" s="211" t="s">
        <v>123</v>
      </c>
      <c r="AU198" s="211" t="s">
        <v>70</v>
      </c>
      <c r="AV198" s="10" t="s">
        <v>74</v>
      </c>
      <c r="AW198" s="10" t="s">
        <v>31</v>
      </c>
      <c r="AX198" s="10" t="s">
        <v>70</v>
      </c>
      <c r="AY198" s="211" t="s">
        <v>119</v>
      </c>
    </row>
    <row r="199" s="11" customFormat="1">
      <c r="A199" s="11"/>
      <c r="B199" s="212"/>
      <c r="C199" s="213"/>
      <c r="D199" s="197" t="s">
        <v>123</v>
      </c>
      <c r="E199" s="214" t="s">
        <v>19</v>
      </c>
      <c r="F199" s="215" t="s">
        <v>321</v>
      </c>
      <c r="G199" s="213"/>
      <c r="H199" s="216">
        <v>5</v>
      </c>
      <c r="I199" s="217"/>
      <c r="J199" s="213"/>
      <c r="K199" s="213"/>
      <c r="L199" s="218"/>
      <c r="M199" s="219"/>
      <c r="N199" s="220"/>
      <c r="O199" s="220"/>
      <c r="P199" s="220"/>
      <c r="Q199" s="220"/>
      <c r="R199" s="220"/>
      <c r="S199" s="220"/>
      <c r="T199" s="22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T199" s="222" t="s">
        <v>123</v>
      </c>
      <c r="AU199" s="222" t="s">
        <v>70</v>
      </c>
      <c r="AV199" s="11" t="s">
        <v>78</v>
      </c>
      <c r="AW199" s="11" t="s">
        <v>31</v>
      </c>
      <c r="AX199" s="11" t="s">
        <v>74</v>
      </c>
      <c r="AY199" s="222" t="s">
        <v>119</v>
      </c>
    </row>
    <row r="200" s="2" customFormat="1" ht="14.4" customHeight="1">
      <c r="A200" s="35"/>
      <c r="B200" s="36"/>
      <c r="C200" s="183" t="s">
        <v>322</v>
      </c>
      <c r="D200" s="183" t="s">
        <v>114</v>
      </c>
      <c r="E200" s="184" t="s">
        <v>323</v>
      </c>
      <c r="F200" s="185" t="s">
        <v>324</v>
      </c>
      <c r="G200" s="186" t="s">
        <v>134</v>
      </c>
      <c r="H200" s="187">
        <v>18</v>
      </c>
      <c r="I200" s="188"/>
      <c r="J200" s="189">
        <f>ROUND(I200*H200,2)</f>
        <v>0</v>
      </c>
      <c r="K200" s="190"/>
      <c r="L200" s="41"/>
      <c r="M200" s="191" t="s">
        <v>19</v>
      </c>
      <c r="N200" s="192" t="s">
        <v>41</v>
      </c>
      <c r="O200" s="81"/>
      <c r="P200" s="193">
        <f>O200*H200</f>
        <v>0</v>
      </c>
      <c r="Q200" s="193">
        <v>0</v>
      </c>
      <c r="R200" s="193">
        <f>Q200*H200</f>
        <v>0</v>
      </c>
      <c r="S200" s="193">
        <v>0</v>
      </c>
      <c r="T200" s="19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5" t="s">
        <v>118</v>
      </c>
      <c r="AT200" s="195" t="s">
        <v>114</v>
      </c>
      <c r="AU200" s="195" t="s">
        <v>70</v>
      </c>
      <c r="AY200" s="14" t="s">
        <v>119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4" t="s">
        <v>74</v>
      </c>
      <c r="BK200" s="196">
        <f>ROUND(I200*H200,2)</f>
        <v>0</v>
      </c>
      <c r="BL200" s="14" t="s">
        <v>118</v>
      </c>
      <c r="BM200" s="195" t="s">
        <v>325</v>
      </c>
    </row>
    <row r="201" s="2" customFormat="1">
      <c r="A201" s="35"/>
      <c r="B201" s="36"/>
      <c r="C201" s="37"/>
      <c r="D201" s="197" t="s">
        <v>121</v>
      </c>
      <c r="E201" s="37"/>
      <c r="F201" s="198" t="s">
        <v>326</v>
      </c>
      <c r="G201" s="37"/>
      <c r="H201" s="37"/>
      <c r="I201" s="199"/>
      <c r="J201" s="37"/>
      <c r="K201" s="37"/>
      <c r="L201" s="41"/>
      <c r="M201" s="200"/>
      <c r="N201" s="201"/>
      <c r="O201" s="81"/>
      <c r="P201" s="81"/>
      <c r="Q201" s="81"/>
      <c r="R201" s="81"/>
      <c r="S201" s="81"/>
      <c r="T201" s="82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121</v>
      </c>
      <c r="AU201" s="14" t="s">
        <v>70</v>
      </c>
    </row>
    <row r="202" s="11" customFormat="1">
      <c r="A202" s="11"/>
      <c r="B202" s="212"/>
      <c r="C202" s="213"/>
      <c r="D202" s="197" t="s">
        <v>123</v>
      </c>
      <c r="E202" s="214" t="s">
        <v>19</v>
      </c>
      <c r="F202" s="215" t="s">
        <v>327</v>
      </c>
      <c r="G202" s="213"/>
      <c r="H202" s="216">
        <v>18</v>
      </c>
      <c r="I202" s="217"/>
      <c r="J202" s="213"/>
      <c r="K202" s="213"/>
      <c r="L202" s="218"/>
      <c r="M202" s="219"/>
      <c r="N202" s="220"/>
      <c r="O202" s="220"/>
      <c r="P202" s="220"/>
      <c r="Q202" s="220"/>
      <c r="R202" s="220"/>
      <c r="S202" s="220"/>
      <c r="T202" s="22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T202" s="222" t="s">
        <v>123</v>
      </c>
      <c r="AU202" s="222" t="s">
        <v>70</v>
      </c>
      <c r="AV202" s="11" t="s">
        <v>78</v>
      </c>
      <c r="AW202" s="11" t="s">
        <v>31</v>
      </c>
      <c r="AX202" s="11" t="s">
        <v>74</v>
      </c>
      <c r="AY202" s="222" t="s">
        <v>119</v>
      </c>
    </row>
    <row r="203" s="2" customFormat="1" ht="14.4" customHeight="1">
      <c r="A203" s="35"/>
      <c r="B203" s="36"/>
      <c r="C203" s="183" t="s">
        <v>328</v>
      </c>
      <c r="D203" s="183" t="s">
        <v>114</v>
      </c>
      <c r="E203" s="184" t="s">
        <v>329</v>
      </c>
      <c r="F203" s="185" t="s">
        <v>330</v>
      </c>
      <c r="G203" s="186" t="s">
        <v>134</v>
      </c>
      <c r="H203" s="187">
        <v>2</v>
      </c>
      <c r="I203" s="188"/>
      <c r="J203" s="189">
        <f>ROUND(I203*H203,2)</f>
        <v>0</v>
      </c>
      <c r="K203" s="190"/>
      <c r="L203" s="41"/>
      <c r="M203" s="191" t="s">
        <v>19</v>
      </c>
      <c r="N203" s="192" t="s">
        <v>41</v>
      </c>
      <c r="O203" s="81"/>
      <c r="P203" s="193">
        <f>O203*H203</f>
        <v>0</v>
      </c>
      <c r="Q203" s="193">
        <v>0</v>
      </c>
      <c r="R203" s="193">
        <f>Q203*H203</f>
        <v>0</v>
      </c>
      <c r="S203" s="193">
        <v>0</v>
      </c>
      <c r="T203" s="19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5" t="s">
        <v>331</v>
      </c>
      <c r="AT203" s="195" t="s">
        <v>114</v>
      </c>
      <c r="AU203" s="195" t="s">
        <v>70</v>
      </c>
      <c r="AY203" s="14" t="s">
        <v>119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4" t="s">
        <v>74</v>
      </c>
      <c r="BK203" s="196">
        <f>ROUND(I203*H203,2)</f>
        <v>0</v>
      </c>
      <c r="BL203" s="14" t="s">
        <v>331</v>
      </c>
      <c r="BM203" s="195" t="s">
        <v>332</v>
      </c>
    </row>
    <row r="204" s="2" customFormat="1">
      <c r="A204" s="35"/>
      <c r="B204" s="36"/>
      <c r="C204" s="37"/>
      <c r="D204" s="197" t="s">
        <v>121</v>
      </c>
      <c r="E204" s="37"/>
      <c r="F204" s="198" t="s">
        <v>333</v>
      </c>
      <c r="G204" s="37"/>
      <c r="H204" s="37"/>
      <c r="I204" s="199"/>
      <c r="J204" s="37"/>
      <c r="K204" s="37"/>
      <c r="L204" s="41"/>
      <c r="M204" s="200"/>
      <c r="N204" s="201"/>
      <c r="O204" s="81"/>
      <c r="P204" s="81"/>
      <c r="Q204" s="81"/>
      <c r="R204" s="81"/>
      <c r="S204" s="81"/>
      <c r="T204" s="82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121</v>
      </c>
      <c r="AU204" s="14" t="s">
        <v>70</v>
      </c>
    </row>
    <row r="205" s="2" customFormat="1" ht="14.4" customHeight="1">
      <c r="A205" s="35"/>
      <c r="B205" s="36"/>
      <c r="C205" s="183" t="s">
        <v>334</v>
      </c>
      <c r="D205" s="183" t="s">
        <v>114</v>
      </c>
      <c r="E205" s="184" t="s">
        <v>335</v>
      </c>
      <c r="F205" s="185" t="s">
        <v>336</v>
      </c>
      <c r="G205" s="186" t="s">
        <v>134</v>
      </c>
      <c r="H205" s="187">
        <v>2</v>
      </c>
      <c r="I205" s="188"/>
      <c r="J205" s="189">
        <f>ROUND(I205*H205,2)</f>
        <v>0</v>
      </c>
      <c r="K205" s="190"/>
      <c r="L205" s="41"/>
      <c r="M205" s="191" t="s">
        <v>19</v>
      </c>
      <c r="N205" s="192" t="s">
        <v>41</v>
      </c>
      <c r="O205" s="81"/>
      <c r="P205" s="193">
        <f>O205*H205</f>
        <v>0</v>
      </c>
      <c r="Q205" s="193">
        <v>0</v>
      </c>
      <c r="R205" s="193">
        <f>Q205*H205</f>
        <v>0</v>
      </c>
      <c r="S205" s="193">
        <v>0</v>
      </c>
      <c r="T205" s="19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5" t="s">
        <v>331</v>
      </c>
      <c r="AT205" s="195" t="s">
        <v>114</v>
      </c>
      <c r="AU205" s="195" t="s">
        <v>70</v>
      </c>
      <c r="AY205" s="14" t="s">
        <v>119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4" t="s">
        <v>74</v>
      </c>
      <c r="BK205" s="196">
        <f>ROUND(I205*H205,2)</f>
        <v>0</v>
      </c>
      <c r="BL205" s="14" t="s">
        <v>331</v>
      </c>
      <c r="BM205" s="195" t="s">
        <v>337</v>
      </c>
    </row>
    <row r="206" s="2" customFormat="1">
      <c r="A206" s="35"/>
      <c r="B206" s="36"/>
      <c r="C206" s="37"/>
      <c r="D206" s="197" t="s">
        <v>121</v>
      </c>
      <c r="E206" s="37"/>
      <c r="F206" s="198" t="s">
        <v>336</v>
      </c>
      <c r="G206" s="37"/>
      <c r="H206" s="37"/>
      <c r="I206" s="199"/>
      <c r="J206" s="37"/>
      <c r="K206" s="37"/>
      <c r="L206" s="41"/>
      <c r="M206" s="245"/>
      <c r="N206" s="246"/>
      <c r="O206" s="247"/>
      <c r="P206" s="247"/>
      <c r="Q206" s="247"/>
      <c r="R206" s="247"/>
      <c r="S206" s="247"/>
      <c r="T206" s="248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121</v>
      </c>
      <c r="AU206" s="14" t="s">
        <v>70</v>
      </c>
    </row>
    <row r="207" s="2" customFormat="1" ht="6.96" customHeight="1">
      <c r="A207" s="35"/>
      <c r="B207" s="56"/>
      <c r="C207" s="57"/>
      <c r="D207" s="57"/>
      <c r="E207" s="57"/>
      <c r="F207" s="57"/>
      <c r="G207" s="57"/>
      <c r="H207" s="57"/>
      <c r="I207" s="57"/>
      <c r="J207" s="57"/>
      <c r="K207" s="57"/>
      <c r="L207" s="41"/>
      <c r="M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</row>
  </sheetData>
  <sheetProtection sheet="1" autoFilter="0" formatColumns="0" formatRows="0" objects="1" scenarios="1" spinCount="100000" saltValue="qRlXMKJv+TODrVJoG1l7PjPfPrgmCVq8qU1dfdVlMvjmxG8jfqHr44aRfMtVdSqKln6ODygZwCRBbzligQJadg==" hashValue="6KXSpSCLn/2I9USCnxK8/l7Zk52HmhEGHEdf6EYjYhwJuWRWDpoADf330GGhHqUMetoEpWSpOT7AK4cGkGCVUw==" algorithmName="SHA-512" password="CC35"/>
  <autoFilter ref="C84:K2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78</v>
      </c>
    </row>
    <row r="4" hidden="1" s="1" customFormat="1" ht="24.96" customHeight="1">
      <c r="B4" s="17"/>
      <c r="D4" s="137" t="s">
        <v>92</v>
      </c>
      <c r="L4" s="17"/>
      <c r="M4" s="13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9" t="s">
        <v>16</v>
      </c>
      <c r="L6" s="17"/>
    </row>
    <row r="7" hidden="1" s="1" customFormat="1" ht="16.5" customHeight="1">
      <c r="B7" s="17"/>
      <c r="E7" s="140" t="str">
        <f>'Rekapitulace stavby'!K6</f>
        <v>Oprava staničních kolejí v ŽST Lovosice</v>
      </c>
      <c r="F7" s="139"/>
      <c r="G7" s="139"/>
      <c r="H7" s="139"/>
      <c r="L7" s="17"/>
    </row>
    <row r="8" hidden="1" s="1" customFormat="1" ht="12" customHeight="1">
      <c r="B8" s="17"/>
      <c r="D8" s="139" t="s">
        <v>93</v>
      </c>
      <c r="L8" s="17"/>
    </row>
    <row r="9" hidden="1" s="2" customFormat="1" ht="16.5" customHeight="1">
      <c r="A9" s="35"/>
      <c r="B9" s="41"/>
      <c r="C9" s="35"/>
      <c r="D9" s="35"/>
      <c r="E9" s="140" t="s">
        <v>94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39" t="s">
        <v>95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2" t="s">
        <v>338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30. 6. 2020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tr">
        <f>IF('Rekapitulace stavby'!AN10="","",'Rekapitulace stavby'!AN10)</f>
        <v/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0" t="str">
        <f>IF('Rekapitulace stavby'!E11="","",'Rekapitulace stavby'!E11)</f>
        <v xml:space="preserve"> </v>
      </c>
      <c r="F17" s="35"/>
      <c r="G17" s="35"/>
      <c r="H17" s="35"/>
      <c r="I17" s="139" t="s">
        <v>27</v>
      </c>
      <c r="J17" s="130" t="str">
        <f>IF('Rekapitulace stavby'!AN11="","",'Rekapitulace stavby'!AN11)</f>
        <v/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39" t="s">
        <v>28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27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39" t="s">
        <v>30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27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39" t="s">
        <v>32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27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39" t="s">
        <v>34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49" t="s">
        <v>36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1" t="s">
        <v>38</v>
      </c>
      <c r="G34" s="35"/>
      <c r="H34" s="35"/>
      <c r="I34" s="151" t="s">
        <v>37</v>
      </c>
      <c r="J34" s="151" t="s">
        <v>39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2" t="s">
        <v>40</v>
      </c>
      <c r="E35" s="139" t="s">
        <v>41</v>
      </c>
      <c r="F35" s="153">
        <f>ROUND((SUM(BE85:BE206)),  2)</f>
        <v>0</v>
      </c>
      <c r="G35" s="35"/>
      <c r="H35" s="35"/>
      <c r="I35" s="154">
        <v>0.20999999999999999</v>
      </c>
      <c r="J35" s="153">
        <f>ROUND(((SUM(BE85:BE206))*I35),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42</v>
      </c>
      <c r="F36" s="153">
        <f>ROUND((SUM(BF85:BF206)),  2)</f>
        <v>0</v>
      </c>
      <c r="G36" s="35"/>
      <c r="H36" s="35"/>
      <c r="I36" s="154">
        <v>0.14999999999999999</v>
      </c>
      <c r="J36" s="153">
        <f>ROUND(((SUM(BF85:BF206))*I36),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43</v>
      </c>
      <c r="F37" s="153">
        <f>ROUND((SUM(BG85:BG206)),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44</v>
      </c>
      <c r="F38" s="153">
        <f>ROUND((SUM(BH85:BH206)),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45</v>
      </c>
      <c r="F39" s="153">
        <f>ROUND((SUM(BI85:BI206)),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55"/>
      <c r="D41" s="156" t="s">
        <v>46</v>
      </c>
      <c r="E41" s="157"/>
      <c r="F41" s="157"/>
      <c r="G41" s="158" t="s">
        <v>47</v>
      </c>
      <c r="H41" s="159" t="s">
        <v>48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/>
    <row r="44" hidden="1"/>
    <row r="45" hidden="1"/>
    <row r="46" hidden="1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97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166" t="str">
        <f>E7</f>
        <v>Oprava staničních kolejí v ŽST Lovosice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1" customFormat="1" ht="12" customHeight="1">
      <c r="B51" s="18"/>
      <c r="C51" s="29" t="s">
        <v>93</v>
      </c>
      <c r="D51" s="19"/>
      <c r="E51" s="19"/>
      <c r="F51" s="19"/>
      <c r="G51" s="19"/>
      <c r="H51" s="19"/>
      <c r="I51" s="19"/>
      <c r="J51" s="19"/>
      <c r="K51" s="19"/>
      <c r="L51" s="17"/>
    </row>
    <row r="52" hidden="1" s="2" customFormat="1" ht="16.5" customHeight="1">
      <c r="A52" s="35"/>
      <c r="B52" s="36"/>
      <c r="C52" s="37"/>
      <c r="D52" s="37"/>
      <c r="E52" s="166" t="s">
        <v>94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12" customHeight="1">
      <c r="A53" s="35"/>
      <c r="B53" s="36"/>
      <c r="C53" s="29" t="s">
        <v>95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6.5" customHeight="1">
      <c r="A54" s="35"/>
      <c r="B54" s="36"/>
      <c r="C54" s="37"/>
      <c r="D54" s="37"/>
      <c r="E54" s="66" t="str">
        <f>E11</f>
        <v>SO 02 - ŽST Lovosice SK č. 119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30. 6. 2020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 xml:space="preserve"> </v>
      </c>
      <c r="G58" s="37"/>
      <c r="H58" s="37"/>
      <c r="I58" s="29" t="s">
        <v>30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15.15" customHeight="1">
      <c r="A59" s="35"/>
      <c r="B59" s="36"/>
      <c r="C59" s="29" t="s">
        <v>28</v>
      </c>
      <c r="D59" s="37"/>
      <c r="E59" s="37"/>
      <c r="F59" s="24" t="str">
        <f>IF(E20="","",E20)</f>
        <v>Vyplň údaj</v>
      </c>
      <c r="G59" s="37"/>
      <c r="H59" s="37"/>
      <c r="I59" s="29" t="s">
        <v>32</v>
      </c>
      <c r="J59" s="33" t="str">
        <f>E26</f>
        <v>Věra Trnková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9.28" customHeight="1">
      <c r="A61" s="35"/>
      <c r="B61" s="36"/>
      <c r="C61" s="167" t="s">
        <v>98</v>
      </c>
      <c r="D61" s="168"/>
      <c r="E61" s="168"/>
      <c r="F61" s="168"/>
      <c r="G61" s="168"/>
      <c r="H61" s="168"/>
      <c r="I61" s="168"/>
      <c r="J61" s="169" t="s">
        <v>99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2.8" customHeight="1">
      <c r="A63" s="35"/>
      <c r="B63" s="36"/>
      <c r="C63" s="170" t="s">
        <v>68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100</v>
      </c>
    </row>
    <row r="64" hidden="1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/>
    <row r="67" hidden="1"/>
    <row r="68" hidden="1"/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101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Oprava staničních kolejí v ŽST Lovosice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93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94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95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 02 - ŽST Lovosice SK č. 119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21</v>
      </c>
      <c r="D79" s="37"/>
      <c r="E79" s="37"/>
      <c r="F79" s="24" t="str">
        <f>F14</f>
        <v xml:space="preserve"> </v>
      </c>
      <c r="G79" s="37"/>
      <c r="H79" s="37"/>
      <c r="I79" s="29" t="s">
        <v>23</v>
      </c>
      <c r="J79" s="69" t="str">
        <f>IF(J14="","",J14)</f>
        <v>30. 6. 2020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5.15" customHeight="1">
      <c r="A81" s="35"/>
      <c r="B81" s="36"/>
      <c r="C81" s="29" t="s">
        <v>25</v>
      </c>
      <c r="D81" s="37"/>
      <c r="E81" s="37"/>
      <c r="F81" s="24" t="str">
        <f>E17</f>
        <v xml:space="preserve"> </v>
      </c>
      <c r="G81" s="37"/>
      <c r="H81" s="37"/>
      <c r="I81" s="29" t="s">
        <v>30</v>
      </c>
      <c r="J81" s="33" t="str">
        <f>E23</f>
        <v xml:space="preserve"> 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28</v>
      </c>
      <c r="D82" s="37"/>
      <c r="E82" s="37"/>
      <c r="F82" s="24" t="str">
        <f>IF(E20="","",E20)</f>
        <v>Vyplň údaj</v>
      </c>
      <c r="G82" s="37"/>
      <c r="H82" s="37"/>
      <c r="I82" s="29" t="s">
        <v>32</v>
      </c>
      <c r="J82" s="33" t="str">
        <f>E26</f>
        <v>Věra Trnková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102</v>
      </c>
      <c r="D84" s="174" t="s">
        <v>55</v>
      </c>
      <c r="E84" s="174" t="s">
        <v>51</v>
      </c>
      <c r="F84" s="174" t="s">
        <v>52</v>
      </c>
      <c r="G84" s="174" t="s">
        <v>103</v>
      </c>
      <c r="H84" s="174" t="s">
        <v>104</v>
      </c>
      <c r="I84" s="174" t="s">
        <v>105</v>
      </c>
      <c r="J84" s="175" t="s">
        <v>99</v>
      </c>
      <c r="K84" s="176" t="s">
        <v>106</v>
      </c>
      <c r="L84" s="177"/>
      <c r="M84" s="89" t="s">
        <v>19</v>
      </c>
      <c r="N84" s="90" t="s">
        <v>40</v>
      </c>
      <c r="O84" s="90" t="s">
        <v>107</v>
      </c>
      <c r="P84" s="90" t="s">
        <v>108</v>
      </c>
      <c r="Q84" s="90" t="s">
        <v>109</v>
      </c>
      <c r="R84" s="90" t="s">
        <v>110</v>
      </c>
      <c r="S84" s="90" t="s">
        <v>111</v>
      </c>
      <c r="T84" s="91" t="s">
        <v>112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113</v>
      </c>
      <c r="D85" s="37"/>
      <c r="E85" s="37"/>
      <c r="F85" s="37"/>
      <c r="G85" s="37"/>
      <c r="H85" s="37"/>
      <c r="I85" s="37"/>
      <c r="J85" s="178">
        <f>BK85</f>
        <v>0</v>
      </c>
      <c r="K85" s="37"/>
      <c r="L85" s="41"/>
      <c r="M85" s="92"/>
      <c r="N85" s="179"/>
      <c r="O85" s="93"/>
      <c r="P85" s="180">
        <f>SUM(P86:P206)</f>
        <v>0</v>
      </c>
      <c r="Q85" s="93"/>
      <c r="R85" s="180">
        <f>SUM(R86:R206)</f>
        <v>1396.3003200000001</v>
      </c>
      <c r="S85" s="93"/>
      <c r="T85" s="181">
        <f>SUM(T86:T206)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69</v>
      </c>
      <c r="AU85" s="14" t="s">
        <v>100</v>
      </c>
      <c r="BK85" s="182">
        <f>SUM(BK86:BK206)</f>
        <v>0</v>
      </c>
    </row>
    <row r="86" s="2" customFormat="1" ht="14.4" customHeight="1">
      <c r="A86" s="35"/>
      <c r="B86" s="36"/>
      <c r="C86" s="183" t="s">
        <v>74</v>
      </c>
      <c r="D86" s="183" t="s">
        <v>114</v>
      </c>
      <c r="E86" s="184" t="s">
        <v>115</v>
      </c>
      <c r="F86" s="185" t="s">
        <v>116</v>
      </c>
      <c r="G86" s="186" t="s">
        <v>117</v>
      </c>
      <c r="H86" s="187">
        <v>0.90800000000000003</v>
      </c>
      <c r="I86" s="188"/>
      <c r="J86" s="189">
        <f>ROUND(I86*H86,2)</f>
        <v>0</v>
      </c>
      <c r="K86" s="190"/>
      <c r="L86" s="41"/>
      <c r="M86" s="191" t="s">
        <v>19</v>
      </c>
      <c r="N86" s="192" t="s">
        <v>41</v>
      </c>
      <c r="O86" s="81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5" t="s">
        <v>118</v>
      </c>
      <c r="AT86" s="195" t="s">
        <v>114</v>
      </c>
      <c r="AU86" s="195" t="s">
        <v>70</v>
      </c>
      <c r="AY86" s="14" t="s">
        <v>119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4" t="s">
        <v>74</v>
      </c>
      <c r="BK86" s="196">
        <f>ROUND(I86*H86,2)</f>
        <v>0</v>
      </c>
      <c r="BL86" s="14" t="s">
        <v>118</v>
      </c>
      <c r="BM86" s="195" t="s">
        <v>339</v>
      </c>
    </row>
    <row r="87" s="2" customFormat="1">
      <c r="A87" s="35"/>
      <c r="B87" s="36"/>
      <c r="C87" s="37"/>
      <c r="D87" s="197" t="s">
        <v>121</v>
      </c>
      <c r="E87" s="37"/>
      <c r="F87" s="198" t="s">
        <v>122</v>
      </c>
      <c r="G87" s="37"/>
      <c r="H87" s="37"/>
      <c r="I87" s="199"/>
      <c r="J87" s="37"/>
      <c r="K87" s="37"/>
      <c r="L87" s="41"/>
      <c r="M87" s="200"/>
      <c r="N87" s="201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121</v>
      </c>
      <c r="AU87" s="14" t="s">
        <v>70</v>
      </c>
    </row>
    <row r="88" s="10" customFormat="1">
      <c r="A88" s="10"/>
      <c r="B88" s="202"/>
      <c r="C88" s="203"/>
      <c r="D88" s="197" t="s">
        <v>123</v>
      </c>
      <c r="E88" s="204" t="s">
        <v>19</v>
      </c>
      <c r="F88" s="205" t="s">
        <v>340</v>
      </c>
      <c r="G88" s="203"/>
      <c r="H88" s="204" t="s">
        <v>19</v>
      </c>
      <c r="I88" s="206"/>
      <c r="J88" s="203"/>
      <c r="K88" s="203"/>
      <c r="L88" s="207"/>
      <c r="M88" s="208"/>
      <c r="N88" s="209"/>
      <c r="O88" s="209"/>
      <c r="P88" s="209"/>
      <c r="Q88" s="209"/>
      <c r="R88" s="209"/>
      <c r="S88" s="209"/>
      <c r="T88" s="2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1" t="s">
        <v>123</v>
      </c>
      <c r="AU88" s="211" t="s">
        <v>70</v>
      </c>
      <c r="AV88" s="10" t="s">
        <v>74</v>
      </c>
      <c r="AW88" s="10" t="s">
        <v>31</v>
      </c>
      <c r="AX88" s="10" t="s">
        <v>70</v>
      </c>
      <c r="AY88" s="211" t="s">
        <v>119</v>
      </c>
    </row>
    <row r="89" s="11" customFormat="1">
      <c r="A89" s="11"/>
      <c r="B89" s="212"/>
      <c r="C89" s="213"/>
      <c r="D89" s="197" t="s">
        <v>123</v>
      </c>
      <c r="E89" s="214" t="s">
        <v>19</v>
      </c>
      <c r="F89" s="215" t="s">
        <v>341</v>
      </c>
      <c r="G89" s="213"/>
      <c r="H89" s="216">
        <v>0.90800000000000003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T89" s="222" t="s">
        <v>123</v>
      </c>
      <c r="AU89" s="222" t="s">
        <v>70</v>
      </c>
      <c r="AV89" s="11" t="s">
        <v>78</v>
      </c>
      <c r="AW89" s="11" t="s">
        <v>31</v>
      </c>
      <c r="AX89" s="11" t="s">
        <v>74</v>
      </c>
      <c r="AY89" s="222" t="s">
        <v>119</v>
      </c>
    </row>
    <row r="90" s="2" customFormat="1" ht="14.4" customHeight="1">
      <c r="A90" s="35"/>
      <c r="B90" s="36"/>
      <c r="C90" s="183" t="s">
        <v>78</v>
      </c>
      <c r="D90" s="183" t="s">
        <v>114</v>
      </c>
      <c r="E90" s="184" t="s">
        <v>126</v>
      </c>
      <c r="F90" s="185" t="s">
        <v>127</v>
      </c>
      <c r="G90" s="186" t="s">
        <v>117</v>
      </c>
      <c r="H90" s="187">
        <v>0.90800000000000003</v>
      </c>
      <c r="I90" s="188"/>
      <c r="J90" s="189">
        <f>ROUND(I90*H90,2)</f>
        <v>0</v>
      </c>
      <c r="K90" s="190"/>
      <c r="L90" s="41"/>
      <c r="M90" s="191" t="s">
        <v>19</v>
      </c>
      <c r="N90" s="192" t="s">
        <v>41</v>
      </c>
      <c r="O90" s="81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5" t="s">
        <v>118</v>
      </c>
      <c r="AT90" s="195" t="s">
        <v>114</v>
      </c>
      <c r="AU90" s="195" t="s">
        <v>70</v>
      </c>
      <c r="AY90" s="14" t="s">
        <v>119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4" t="s">
        <v>74</v>
      </c>
      <c r="BK90" s="196">
        <f>ROUND(I90*H90,2)</f>
        <v>0</v>
      </c>
      <c r="BL90" s="14" t="s">
        <v>118</v>
      </c>
      <c r="BM90" s="195" t="s">
        <v>342</v>
      </c>
    </row>
    <row r="91" s="2" customFormat="1">
      <c r="A91" s="35"/>
      <c r="B91" s="36"/>
      <c r="C91" s="37"/>
      <c r="D91" s="197" t="s">
        <v>121</v>
      </c>
      <c r="E91" s="37"/>
      <c r="F91" s="198" t="s">
        <v>129</v>
      </c>
      <c r="G91" s="37"/>
      <c r="H91" s="37"/>
      <c r="I91" s="199"/>
      <c r="J91" s="37"/>
      <c r="K91" s="37"/>
      <c r="L91" s="41"/>
      <c r="M91" s="200"/>
      <c r="N91" s="201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121</v>
      </c>
      <c r="AU91" s="14" t="s">
        <v>70</v>
      </c>
    </row>
    <row r="92" s="2" customFormat="1" ht="14.4" customHeight="1">
      <c r="A92" s="35"/>
      <c r="B92" s="36"/>
      <c r="C92" s="223" t="s">
        <v>130</v>
      </c>
      <c r="D92" s="223" t="s">
        <v>131</v>
      </c>
      <c r="E92" s="224" t="s">
        <v>132</v>
      </c>
      <c r="F92" s="225" t="s">
        <v>133</v>
      </c>
      <c r="G92" s="226" t="s">
        <v>134</v>
      </c>
      <c r="H92" s="227">
        <v>3000</v>
      </c>
      <c r="I92" s="228"/>
      <c r="J92" s="229">
        <f>ROUND(I92*H92,2)</f>
        <v>0</v>
      </c>
      <c r="K92" s="230"/>
      <c r="L92" s="231"/>
      <c r="M92" s="232" t="s">
        <v>19</v>
      </c>
      <c r="N92" s="233" t="s">
        <v>41</v>
      </c>
      <c r="O92" s="81"/>
      <c r="P92" s="193">
        <f>O92*H92</f>
        <v>0</v>
      </c>
      <c r="Q92" s="193">
        <v>0.00018000000000000001</v>
      </c>
      <c r="R92" s="193">
        <f>Q92*H92</f>
        <v>0.54000000000000004</v>
      </c>
      <c r="S92" s="193">
        <v>0</v>
      </c>
      <c r="T92" s="19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5" t="s">
        <v>135</v>
      </c>
      <c r="AT92" s="195" t="s">
        <v>131</v>
      </c>
      <c r="AU92" s="195" t="s">
        <v>70</v>
      </c>
      <c r="AY92" s="14" t="s">
        <v>119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4" t="s">
        <v>74</v>
      </c>
      <c r="BK92" s="196">
        <f>ROUND(I92*H92,2)</f>
        <v>0</v>
      </c>
      <c r="BL92" s="14" t="s">
        <v>118</v>
      </c>
      <c r="BM92" s="195" t="s">
        <v>343</v>
      </c>
    </row>
    <row r="93" s="2" customFormat="1">
      <c r="A93" s="35"/>
      <c r="B93" s="36"/>
      <c r="C93" s="37"/>
      <c r="D93" s="197" t="s">
        <v>121</v>
      </c>
      <c r="E93" s="37"/>
      <c r="F93" s="198" t="s">
        <v>133</v>
      </c>
      <c r="G93" s="37"/>
      <c r="H93" s="37"/>
      <c r="I93" s="199"/>
      <c r="J93" s="37"/>
      <c r="K93" s="37"/>
      <c r="L93" s="41"/>
      <c r="M93" s="200"/>
      <c r="N93" s="201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121</v>
      </c>
      <c r="AU93" s="14" t="s">
        <v>70</v>
      </c>
    </row>
    <row r="94" s="2" customFormat="1" ht="14.4" customHeight="1">
      <c r="A94" s="35"/>
      <c r="B94" s="36"/>
      <c r="C94" s="183" t="s">
        <v>118</v>
      </c>
      <c r="D94" s="183" t="s">
        <v>114</v>
      </c>
      <c r="E94" s="184" t="s">
        <v>137</v>
      </c>
      <c r="F94" s="185" t="s">
        <v>138</v>
      </c>
      <c r="G94" s="186" t="s">
        <v>134</v>
      </c>
      <c r="H94" s="187">
        <v>1500</v>
      </c>
      <c r="I94" s="188"/>
      <c r="J94" s="189">
        <f>ROUND(I94*H94,2)</f>
        <v>0</v>
      </c>
      <c r="K94" s="190"/>
      <c r="L94" s="41"/>
      <c r="M94" s="191" t="s">
        <v>19</v>
      </c>
      <c r="N94" s="192" t="s">
        <v>41</v>
      </c>
      <c r="O94" s="81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5" t="s">
        <v>118</v>
      </c>
      <c r="AT94" s="195" t="s">
        <v>114</v>
      </c>
      <c r="AU94" s="195" t="s">
        <v>70</v>
      </c>
      <c r="AY94" s="14" t="s">
        <v>119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4" t="s">
        <v>74</v>
      </c>
      <c r="BK94" s="196">
        <f>ROUND(I94*H94,2)</f>
        <v>0</v>
      </c>
      <c r="BL94" s="14" t="s">
        <v>118</v>
      </c>
      <c r="BM94" s="195" t="s">
        <v>344</v>
      </c>
    </row>
    <row r="95" s="2" customFormat="1">
      <c r="A95" s="35"/>
      <c r="B95" s="36"/>
      <c r="C95" s="37"/>
      <c r="D95" s="197" t="s">
        <v>121</v>
      </c>
      <c r="E95" s="37"/>
      <c r="F95" s="198" t="s">
        <v>140</v>
      </c>
      <c r="G95" s="37"/>
      <c r="H95" s="37"/>
      <c r="I95" s="199"/>
      <c r="J95" s="37"/>
      <c r="K95" s="37"/>
      <c r="L95" s="41"/>
      <c r="M95" s="200"/>
      <c r="N95" s="201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121</v>
      </c>
      <c r="AU95" s="14" t="s">
        <v>70</v>
      </c>
    </row>
    <row r="96" s="10" customFormat="1">
      <c r="A96" s="10"/>
      <c r="B96" s="202"/>
      <c r="C96" s="203"/>
      <c r="D96" s="197" t="s">
        <v>123</v>
      </c>
      <c r="E96" s="204" t="s">
        <v>19</v>
      </c>
      <c r="F96" s="205" t="s">
        <v>141</v>
      </c>
      <c r="G96" s="203"/>
      <c r="H96" s="204" t="s">
        <v>19</v>
      </c>
      <c r="I96" s="206"/>
      <c r="J96" s="203"/>
      <c r="K96" s="203"/>
      <c r="L96" s="207"/>
      <c r="M96" s="208"/>
      <c r="N96" s="209"/>
      <c r="O96" s="209"/>
      <c r="P96" s="209"/>
      <c r="Q96" s="209"/>
      <c r="R96" s="209"/>
      <c r="S96" s="209"/>
      <c r="T96" s="2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1" t="s">
        <v>123</v>
      </c>
      <c r="AU96" s="211" t="s">
        <v>70</v>
      </c>
      <c r="AV96" s="10" t="s">
        <v>74</v>
      </c>
      <c r="AW96" s="10" t="s">
        <v>31</v>
      </c>
      <c r="AX96" s="10" t="s">
        <v>70</v>
      </c>
      <c r="AY96" s="211" t="s">
        <v>119</v>
      </c>
    </row>
    <row r="97" s="11" customFormat="1">
      <c r="A97" s="11"/>
      <c r="B97" s="212"/>
      <c r="C97" s="213"/>
      <c r="D97" s="197" t="s">
        <v>123</v>
      </c>
      <c r="E97" s="214" t="s">
        <v>19</v>
      </c>
      <c r="F97" s="215" t="s">
        <v>142</v>
      </c>
      <c r="G97" s="213"/>
      <c r="H97" s="216">
        <v>1500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22" t="s">
        <v>123</v>
      </c>
      <c r="AU97" s="222" t="s">
        <v>70</v>
      </c>
      <c r="AV97" s="11" t="s">
        <v>78</v>
      </c>
      <c r="AW97" s="11" t="s">
        <v>31</v>
      </c>
      <c r="AX97" s="11" t="s">
        <v>74</v>
      </c>
      <c r="AY97" s="222" t="s">
        <v>119</v>
      </c>
    </row>
    <row r="98" s="2" customFormat="1" ht="14.4" customHeight="1">
      <c r="A98" s="35"/>
      <c r="B98" s="36"/>
      <c r="C98" s="183" t="s">
        <v>143</v>
      </c>
      <c r="D98" s="183" t="s">
        <v>114</v>
      </c>
      <c r="E98" s="184" t="s">
        <v>144</v>
      </c>
      <c r="F98" s="185" t="s">
        <v>145</v>
      </c>
      <c r="G98" s="186" t="s">
        <v>134</v>
      </c>
      <c r="H98" s="187">
        <v>12</v>
      </c>
      <c r="I98" s="188"/>
      <c r="J98" s="189">
        <f>ROUND(I98*H98,2)</f>
        <v>0</v>
      </c>
      <c r="K98" s="190"/>
      <c r="L98" s="41"/>
      <c r="M98" s="191" t="s">
        <v>19</v>
      </c>
      <c r="N98" s="192" t="s">
        <v>41</v>
      </c>
      <c r="O98" s="81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5" t="s">
        <v>118</v>
      </c>
      <c r="AT98" s="195" t="s">
        <v>114</v>
      </c>
      <c r="AU98" s="195" t="s">
        <v>70</v>
      </c>
      <c r="AY98" s="14" t="s">
        <v>119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4" t="s">
        <v>74</v>
      </c>
      <c r="BK98" s="196">
        <f>ROUND(I98*H98,2)</f>
        <v>0</v>
      </c>
      <c r="BL98" s="14" t="s">
        <v>118</v>
      </c>
      <c r="BM98" s="195" t="s">
        <v>345</v>
      </c>
    </row>
    <row r="99" s="2" customFormat="1">
      <c r="A99" s="35"/>
      <c r="B99" s="36"/>
      <c r="C99" s="37"/>
      <c r="D99" s="197" t="s">
        <v>121</v>
      </c>
      <c r="E99" s="37"/>
      <c r="F99" s="198" t="s">
        <v>147</v>
      </c>
      <c r="G99" s="37"/>
      <c r="H99" s="37"/>
      <c r="I99" s="199"/>
      <c r="J99" s="37"/>
      <c r="K99" s="37"/>
      <c r="L99" s="41"/>
      <c r="M99" s="200"/>
      <c r="N99" s="201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121</v>
      </c>
      <c r="AU99" s="14" t="s">
        <v>70</v>
      </c>
    </row>
    <row r="100" s="11" customFormat="1">
      <c r="A100" s="11"/>
      <c r="B100" s="212"/>
      <c r="C100" s="213"/>
      <c r="D100" s="197" t="s">
        <v>123</v>
      </c>
      <c r="E100" s="214" t="s">
        <v>19</v>
      </c>
      <c r="F100" s="215" t="s">
        <v>346</v>
      </c>
      <c r="G100" s="213"/>
      <c r="H100" s="216">
        <v>12</v>
      </c>
      <c r="I100" s="217"/>
      <c r="J100" s="213"/>
      <c r="K100" s="213"/>
      <c r="L100" s="218"/>
      <c r="M100" s="219"/>
      <c r="N100" s="220"/>
      <c r="O100" s="220"/>
      <c r="P100" s="220"/>
      <c r="Q100" s="220"/>
      <c r="R100" s="220"/>
      <c r="S100" s="220"/>
      <c r="T100" s="22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22" t="s">
        <v>123</v>
      </c>
      <c r="AU100" s="222" t="s">
        <v>70</v>
      </c>
      <c r="AV100" s="11" t="s">
        <v>78</v>
      </c>
      <c r="AW100" s="11" t="s">
        <v>31</v>
      </c>
      <c r="AX100" s="11" t="s">
        <v>74</v>
      </c>
      <c r="AY100" s="222" t="s">
        <v>119</v>
      </c>
    </row>
    <row r="101" s="2" customFormat="1" ht="14.4" customHeight="1">
      <c r="A101" s="35"/>
      <c r="B101" s="36"/>
      <c r="C101" s="223" t="s">
        <v>149</v>
      </c>
      <c r="D101" s="223" t="s">
        <v>131</v>
      </c>
      <c r="E101" s="224" t="s">
        <v>150</v>
      </c>
      <c r="F101" s="225" t="s">
        <v>151</v>
      </c>
      <c r="G101" s="226" t="s">
        <v>134</v>
      </c>
      <c r="H101" s="227">
        <v>12</v>
      </c>
      <c r="I101" s="228"/>
      <c r="J101" s="229">
        <f>ROUND(I101*H101,2)</f>
        <v>0</v>
      </c>
      <c r="K101" s="230"/>
      <c r="L101" s="231"/>
      <c r="M101" s="232" t="s">
        <v>19</v>
      </c>
      <c r="N101" s="233" t="s">
        <v>41</v>
      </c>
      <c r="O101" s="81"/>
      <c r="P101" s="193">
        <f>O101*H101</f>
        <v>0</v>
      </c>
      <c r="Q101" s="193">
        <v>0.28306999999999999</v>
      </c>
      <c r="R101" s="193">
        <f>Q101*H101</f>
        <v>3.3968400000000001</v>
      </c>
      <c r="S101" s="193">
        <v>0</v>
      </c>
      <c r="T101" s="19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5" t="s">
        <v>135</v>
      </c>
      <c r="AT101" s="195" t="s">
        <v>131</v>
      </c>
      <c r="AU101" s="195" t="s">
        <v>70</v>
      </c>
      <c r="AY101" s="14" t="s">
        <v>119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4" t="s">
        <v>74</v>
      </c>
      <c r="BK101" s="196">
        <f>ROUND(I101*H101,2)</f>
        <v>0</v>
      </c>
      <c r="BL101" s="14" t="s">
        <v>118</v>
      </c>
      <c r="BM101" s="195" t="s">
        <v>347</v>
      </c>
    </row>
    <row r="102" s="2" customFormat="1">
      <c r="A102" s="35"/>
      <c r="B102" s="36"/>
      <c r="C102" s="37"/>
      <c r="D102" s="197" t="s">
        <v>121</v>
      </c>
      <c r="E102" s="37"/>
      <c r="F102" s="198" t="s">
        <v>151</v>
      </c>
      <c r="G102" s="37"/>
      <c r="H102" s="37"/>
      <c r="I102" s="199"/>
      <c r="J102" s="37"/>
      <c r="K102" s="37"/>
      <c r="L102" s="41"/>
      <c r="M102" s="200"/>
      <c r="N102" s="201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121</v>
      </c>
      <c r="AU102" s="14" t="s">
        <v>70</v>
      </c>
    </row>
    <row r="103" s="10" customFormat="1">
      <c r="A103" s="10"/>
      <c r="B103" s="202"/>
      <c r="C103" s="203"/>
      <c r="D103" s="197" t="s">
        <v>123</v>
      </c>
      <c r="E103" s="204" t="s">
        <v>19</v>
      </c>
      <c r="F103" s="205" t="s">
        <v>348</v>
      </c>
      <c r="G103" s="203"/>
      <c r="H103" s="204" t="s">
        <v>19</v>
      </c>
      <c r="I103" s="206"/>
      <c r="J103" s="203"/>
      <c r="K103" s="203"/>
      <c r="L103" s="207"/>
      <c r="M103" s="208"/>
      <c r="N103" s="209"/>
      <c r="O103" s="209"/>
      <c r="P103" s="209"/>
      <c r="Q103" s="209"/>
      <c r="R103" s="209"/>
      <c r="S103" s="209"/>
      <c r="T103" s="2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1" t="s">
        <v>123</v>
      </c>
      <c r="AU103" s="211" t="s">
        <v>70</v>
      </c>
      <c r="AV103" s="10" t="s">
        <v>74</v>
      </c>
      <c r="AW103" s="10" t="s">
        <v>31</v>
      </c>
      <c r="AX103" s="10" t="s">
        <v>70</v>
      </c>
      <c r="AY103" s="211" t="s">
        <v>119</v>
      </c>
    </row>
    <row r="104" s="11" customFormat="1">
      <c r="A104" s="11"/>
      <c r="B104" s="212"/>
      <c r="C104" s="213"/>
      <c r="D104" s="197" t="s">
        <v>123</v>
      </c>
      <c r="E104" s="214" t="s">
        <v>19</v>
      </c>
      <c r="F104" s="215" t="s">
        <v>176</v>
      </c>
      <c r="G104" s="213"/>
      <c r="H104" s="216">
        <v>12</v>
      </c>
      <c r="I104" s="217"/>
      <c r="J104" s="213"/>
      <c r="K104" s="213"/>
      <c r="L104" s="218"/>
      <c r="M104" s="219"/>
      <c r="N104" s="220"/>
      <c r="O104" s="220"/>
      <c r="P104" s="220"/>
      <c r="Q104" s="220"/>
      <c r="R104" s="220"/>
      <c r="S104" s="220"/>
      <c r="T104" s="22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T104" s="222" t="s">
        <v>123</v>
      </c>
      <c r="AU104" s="222" t="s">
        <v>70</v>
      </c>
      <c r="AV104" s="11" t="s">
        <v>78</v>
      </c>
      <c r="AW104" s="11" t="s">
        <v>31</v>
      </c>
      <c r="AX104" s="11" t="s">
        <v>74</v>
      </c>
      <c r="AY104" s="222" t="s">
        <v>119</v>
      </c>
    </row>
    <row r="105" s="2" customFormat="1" ht="14.4" customHeight="1">
      <c r="A105" s="35"/>
      <c r="B105" s="36"/>
      <c r="C105" s="223" t="s">
        <v>153</v>
      </c>
      <c r="D105" s="223" t="s">
        <v>131</v>
      </c>
      <c r="E105" s="224" t="s">
        <v>154</v>
      </c>
      <c r="F105" s="225" t="s">
        <v>155</v>
      </c>
      <c r="G105" s="226" t="s">
        <v>134</v>
      </c>
      <c r="H105" s="227">
        <v>4</v>
      </c>
      <c r="I105" s="228"/>
      <c r="J105" s="229">
        <f>ROUND(I105*H105,2)</f>
        <v>0</v>
      </c>
      <c r="K105" s="230"/>
      <c r="L105" s="231"/>
      <c r="M105" s="232" t="s">
        <v>19</v>
      </c>
      <c r="N105" s="233" t="s">
        <v>41</v>
      </c>
      <c r="O105" s="81"/>
      <c r="P105" s="193">
        <f>O105*H105</f>
        <v>0</v>
      </c>
      <c r="Q105" s="193">
        <v>0.00021000000000000001</v>
      </c>
      <c r="R105" s="193">
        <f>Q105*H105</f>
        <v>0.00084000000000000003</v>
      </c>
      <c r="S105" s="193">
        <v>0</v>
      </c>
      <c r="T105" s="19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5" t="s">
        <v>135</v>
      </c>
      <c r="AT105" s="195" t="s">
        <v>131</v>
      </c>
      <c r="AU105" s="195" t="s">
        <v>70</v>
      </c>
      <c r="AY105" s="14" t="s">
        <v>119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4" t="s">
        <v>74</v>
      </c>
      <c r="BK105" s="196">
        <f>ROUND(I105*H105,2)</f>
        <v>0</v>
      </c>
      <c r="BL105" s="14" t="s">
        <v>118</v>
      </c>
      <c r="BM105" s="195" t="s">
        <v>349</v>
      </c>
    </row>
    <row r="106" s="2" customFormat="1">
      <c r="A106" s="35"/>
      <c r="B106" s="36"/>
      <c r="C106" s="37"/>
      <c r="D106" s="197" t="s">
        <v>121</v>
      </c>
      <c r="E106" s="37"/>
      <c r="F106" s="198" t="s">
        <v>155</v>
      </c>
      <c r="G106" s="37"/>
      <c r="H106" s="37"/>
      <c r="I106" s="199"/>
      <c r="J106" s="37"/>
      <c r="K106" s="37"/>
      <c r="L106" s="41"/>
      <c r="M106" s="200"/>
      <c r="N106" s="201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121</v>
      </c>
      <c r="AU106" s="14" t="s">
        <v>70</v>
      </c>
    </row>
    <row r="107" s="2" customFormat="1" ht="14.4" customHeight="1">
      <c r="A107" s="35"/>
      <c r="B107" s="36"/>
      <c r="C107" s="223" t="s">
        <v>135</v>
      </c>
      <c r="D107" s="223" t="s">
        <v>131</v>
      </c>
      <c r="E107" s="224" t="s">
        <v>350</v>
      </c>
      <c r="F107" s="225" t="s">
        <v>351</v>
      </c>
      <c r="G107" s="226" t="s">
        <v>134</v>
      </c>
      <c r="H107" s="227">
        <v>20</v>
      </c>
      <c r="I107" s="228"/>
      <c r="J107" s="229">
        <f>ROUND(I107*H107,2)</f>
        <v>0</v>
      </c>
      <c r="K107" s="230"/>
      <c r="L107" s="231"/>
      <c r="M107" s="232" t="s">
        <v>19</v>
      </c>
      <c r="N107" s="233" t="s">
        <v>41</v>
      </c>
      <c r="O107" s="81"/>
      <c r="P107" s="193">
        <f>O107*H107</f>
        <v>0</v>
      </c>
      <c r="Q107" s="193">
        <v>0.00018000000000000001</v>
      </c>
      <c r="R107" s="193">
        <f>Q107*H107</f>
        <v>0.0036000000000000003</v>
      </c>
      <c r="S107" s="193">
        <v>0</v>
      </c>
      <c r="T107" s="19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5" t="s">
        <v>135</v>
      </c>
      <c r="AT107" s="195" t="s">
        <v>131</v>
      </c>
      <c r="AU107" s="195" t="s">
        <v>70</v>
      </c>
      <c r="AY107" s="14" t="s">
        <v>119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4" t="s">
        <v>74</v>
      </c>
      <c r="BK107" s="196">
        <f>ROUND(I107*H107,2)</f>
        <v>0</v>
      </c>
      <c r="BL107" s="14" t="s">
        <v>118</v>
      </c>
      <c r="BM107" s="195" t="s">
        <v>352</v>
      </c>
    </row>
    <row r="108" s="2" customFormat="1">
      <c r="A108" s="35"/>
      <c r="B108" s="36"/>
      <c r="C108" s="37"/>
      <c r="D108" s="197" t="s">
        <v>121</v>
      </c>
      <c r="E108" s="37"/>
      <c r="F108" s="198" t="s">
        <v>351</v>
      </c>
      <c r="G108" s="37"/>
      <c r="H108" s="37"/>
      <c r="I108" s="199"/>
      <c r="J108" s="37"/>
      <c r="K108" s="37"/>
      <c r="L108" s="41"/>
      <c r="M108" s="200"/>
      <c r="N108" s="201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121</v>
      </c>
      <c r="AU108" s="14" t="s">
        <v>70</v>
      </c>
    </row>
    <row r="109" s="2" customFormat="1" ht="14.4" customHeight="1">
      <c r="A109" s="35"/>
      <c r="B109" s="36"/>
      <c r="C109" s="223" t="s">
        <v>160</v>
      </c>
      <c r="D109" s="223" t="s">
        <v>131</v>
      </c>
      <c r="E109" s="224" t="s">
        <v>157</v>
      </c>
      <c r="F109" s="225" t="s">
        <v>158</v>
      </c>
      <c r="G109" s="226" t="s">
        <v>134</v>
      </c>
      <c r="H109" s="227">
        <v>48</v>
      </c>
      <c r="I109" s="228"/>
      <c r="J109" s="229">
        <f>ROUND(I109*H109,2)</f>
        <v>0</v>
      </c>
      <c r="K109" s="230"/>
      <c r="L109" s="231"/>
      <c r="M109" s="232" t="s">
        <v>19</v>
      </c>
      <c r="N109" s="233" t="s">
        <v>41</v>
      </c>
      <c r="O109" s="81"/>
      <c r="P109" s="193">
        <f>O109*H109</f>
        <v>0</v>
      </c>
      <c r="Q109" s="193">
        <v>0.00123</v>
      </c>
      <c r="R109" s="193">
        <f>Q109*H109</f>
        <v>0.059039999999999995</v>
      </c>
      <c r="S109" s="193">
        <v>0</v>
      </c>
      <c r="T109" s="19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5" t="s">
        <v>135</v>
      </c>
      <c r="AT109" s="195" t="s">
        <v>131</v>
      </c>
      <c r="AU109" s="195" t="s">
        <v>70</v>
      </c>
      <c r="AY109" s="14" t="s">
        <v>119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4" t="s">
        <v>74</v>
      </c>
      <c r="BK109" s="196">
        <f>ROUND(I109*H109,2)</f>
        <v>0</v>
      </c>
      <c r="BL109" s="14" t="s">
        <v>118</v>
      </c>
      <c r="BM109" s="195" t="s">
        <v>353</v>
      </c>
    </row>
    <row r="110" s="2" customFormat="1">
      <c r="A110" s="35"/>
      <c r="B110" s="36"/>
      <c r="C110" s="37"/>
      <c r="D110" s="197" t="s">
        <v>121</v>
      </c>
      <c r="E110" s="37"/>
      <c r="F110" s="198" t="s">
        <v>158</v>
      </c>
      <c r="G110" s="37"/>
      <c r="H110" s="37"/>
      <c r="I110" s="199"/>
      <c r="J110" s="37"/>
      <c r="K110" s="37"/>
      <c r="L110" s="41"/>
      <c r="M110" s="200"/>
      <c r="N110" s="201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121</v>
      </c>
      <c r="AU110" s="14" t="s">
        <v>70</v>
      </c>
    </row>
    <row r="111" s="2" customFormat="1" ht="14.4" customHeight="1">
      <c r="A111" s="35"/>
      <c r="B111" s="36"/>
      <c r="C111" s="183" t="s">
        <v>166</v>
      </c>
      <c r="D111" s="183" t="s">
        <v>114</v>
      </c>
      <c r="E111" s="184" t="s">
        <v>161</v>
      </c>
      <c r="F111" s="185" t="s">
        <v>162</v>
      </c>
      <c r="G111" s="186" t="s">
        <v>163</v>
      </c>
      <c r="H111" s="187">
        <v>10</v>
      </c>
      <c r="I111" s="188"/>
      <c r="J111" s="189">
        <f>ROUND(I111*H111,2)</f>
        <v>0</v>
      </c>
      <c r="K111" s="190"/>
      <c r="L111" s="41"/>
      <c r="M111" s="191" t="s">
        <v>19</v>
      </c>
      <c r="N111" s="192" t="s">
        <v>41</v>
      </c>
      <c r="O111" s="81"/>
      <c r="P111" s="193">
        <f>O111*H111</f>
        <v>0</v>
      </c>
      <c r="Q111" s="193">
        <v>0</v>
      </c>
      <c r="R111" s="193">
        <f>Q111*H111</f>
        <v>0</v>
      </c>
      <c r="S111" s="193">
        <v>0</v>
      </c>
      <c r="T111" s="19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5" t="s">
        <v>118</v>
      </c>
      <c r="AT111" s="195" t="s">
        <v>114</v>
      </c>
      <c r="AU111" s="195" t="s">
        <v>70</v>
      </c>
      <c r="AY111" s="14" t="s">
        <v>119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4" t="s">
        <v>74</v>
      </c>
      <c r="BK111" s="196">
        <f>ROUND(I111*H111,2)</f>
        <v>0</v>
      </c>
      <c r="BL111" s="14" t="s">
        <v>118</v>
      </c>
      <c r="BM111" s="195" t="s">
        <v>354</v>
      </c>
    </row>
    <row r="112" s="2" customFormat="1">
      <c r="A112" s="35"/>
      <c r="B112" s="36"/>
      <c r="C112" s="37"/>
      <c r="D112" s="197" t="s">
        <v>121</v>
      </c>
      <c r="E112" s="37"/>
      <c r="F112" s="198" t="s">
        <v>165</v>
      </c>
      <c r="G112" s="37"/>
      <c r="H112" s="37"/>
      <c r="I112" s="199"/>
      <c r="J112" s="37"/>
      <c r="K112" s="37"/>
      <c r="L112" s="41"/>
      <c r="M112" s="200"/>
      <c r="N112" s="201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121</v>
      </c>
      <c r="AU112" s="14" t="s">
        <v>70</v>
      </c>
    </row>
    <row r="113" s="2" customFormat="1" ht="14.4" customHeight="1">
      <c r="A113" s="35"/>
      <c r="B113" s="36"/>
      <c r="C113" s="183" t="s">
        <v>171</v>
      </c>
      <c r="D113" s="183" t="s">
        <v>114</v>
      </c>
      <c r="E113" s="184" t="s">
        <v>167</v>
      </c>
      <c r="F113" s="185" t="s">
        <v>168</v>
      </c>
      <c r="G113" s="186" t="s">
        <v>163</v>
      </c>
      <c r="H113" s="187">
        <v>4</v>
      </c>
      <c r="I113" s="188"/>
      <c r="J113" s="189">
        <f>ROUND(I113*H113,2)</f>
        <v>0</v>
      </c>
      <c r="K113" s="190"/>
      <c r="L113" s="41"/>
      <c r="M113" s="191" t="s">
        <v>19</v>
      </c>
      <c r="N113" s="192" t="s">
        <v>41</v>
      </c>
      <c r="O113" s="81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5" t="s">
        <v>118</v>
      </c>
      <c r="AT113" s="195" t="s">
        <v>114</v>
      </c>
      <c r="AU113" s="195" t="s">
        <v>70</v>
      </c>
      <c r="AY113" s="14" t="s">
        <v>119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4" t="s">
        <v>74</v>
      </c>
      <c r="BK113" s="196">
        <f>ROUND(I113*H113,2)</f>
        <v>0</v>
      </c>
      <c r="BL113" s="14" t="s">
        <v>118</v>
      </c>
      <c r="BM113" s="195" t="s">
        <v>355</v>
      </c>
    </row>
    <row r="114" s="2" customFormat="1">
      <c r="A114" s="35"/>
      <c r="B114" s="36"/>
      <c r="C114" s="37"/>
      <c r="D114" s="197" t="s">
        <v>121</v>
      </c>
      <c r="E114" s="37"/>
      <c r="F114" s="198" t="s">
        <v>170</v>
      </c>
      <c r="G114" s="37"/>
      <c r="H114" s="37"/>
      <c r="I114" s="199"/>
      <c r="J114" s="37"/>
      <c r="K114" s="37"/>
      <c r="L114" s="41"/>
      <c r="M114" s="200"/>
      <c r="N114" s="201"/>
      <c r="O114" s="81"/>
      <c r="P114" s="81"/>
      <c r="Q114" s="81"/>
      <c r="R114" s="81"/>
      <c r="S114" s="81"/>
      <c r="T114" s="82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121</v>
      </c>
      <c r="AU114" s="14" t="s">
        <v>70</v>
      </c>
    </row>
    <row r="115" s="2" customFormat="1" ht="14.4" customHeight="1">
      <c r="A115" s="35"/>
      <c r="B115" s="36"/>
      <c r="C115" s="183" t="s">
        <v>176</v>
      </c>
      <c r="D115" s="183" t="s">
        <v>114</v>
      </c>
      <c r="E115" s="184" t="s">
        <v>172</v>
      </c>
      <c r="F115" s="185" t="s">
        <v>173</v>
      </c>
      <c r="G115" s="186" t="s">
        <v>163</v>
      </c>
      <c r="H115" s="187">
        <v>16</v>
      </c>
      <c r="I115" s="188"/>
      <c r="J115" s="189">
        <f>ROUND(I115*H115,2)</f>
        <v>0</v>
      </c>
      <c r="K115" s="190"/>
      <c r="L115" s="41"/>
      <c r="M115" s="191" t="s">
        <v>19</v>
      </c>
      <c r="N115" s="192" t="s">
        <v>41</v>
      </c>
      <c r="O115" s="81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5" t="s">
        <v>118</v>
      </c>
      <c r="AT115" s="195" t="s">
        <v>114</v>
      </c>
      <c r="AU115" s="195" t="s">
        <v>70</v>
      </c>
      <c r="AY115" s="14" t="s">
        <v>119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4" t="s">
        <v>74</v>
      </c>
      <c r="BK115" s="196">
        <f>ROUND(I115*H115,2)</f>
        <v>0</v>
      </c>
      <c r="BL115" s="14" t="s">
        <v>118</v>
      </c>
      <c r="BM115" s="195" t="s">
        <v>356</v>
      </c>
    </row>
    <row r="116" s="2" customFormat="1">
      <c r="A116" s="35"/>
      <c r="B116" s="36"/>
      <c r="C116" s="37"/>
      <c r="D116" s="197" t="s">
        <v>121</v>
      </c>
      <c r="E116" s="37"/>
      <c r="F116" s="198" t="s">
        <v>175</v>
      </c>
      <c r="G116" s="37"/>
      <c r="H116" s="37"/>
      <c r="I116" s="199"/>
      <c r="J116" s="37"/>
      <c r="K116" s="37"/>
      <c r="L116" s="41"/>
      <c r="M116" s="200"/>
      <c r="N116" s="201"/>
      <c r="O116" s="81"/>
      <c r="P116" s="81"/>
      <c r="Q116" s="81"/>
      <c r="R116" s="81"/>
      <c r="S116" s="81"/>
      <c r="T116" s="82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121</v>
      </c>
      <c r="AU116" s="14" t="s">
        <v>70</v>
      </c>
    </row>
    <row r="117" s="2" customFormat="1" ht="24.15" customHeight="1">
      <c r="A117" s="35"/>
      <c r="B117" s="36"/>
      <c r="C117" s="183" t="s">
        <v>183</v>
      </c>
      <c r="D117" s="183" t="s">
        <v>114</v>
      </c>
      <c r="E117" s="184" t="s">
        <v>177</v>
      </c>
      <c r="F117" s="185" t="s">
        <v>178</v>
      </c>
      <c r="G117" s="186" t="s">
        <v>179</v>
      </c>
      <c r="H117" s="187">
        <v>1860</v>
      </c>
      <c r="I117" s="188"/>
      <c r="J117" s="189">
        <f>ROUND(I117*H117,2)</f>
        <v>0</v>
      </c>
      <c r="K117" s="190"/>
      <c r="L117" s="41"/>
      <c r="M117" s="191" t="s">
        <v>19</v>
      </c>
      <c r="N117" s="192" t="s">
        <v>41</v>
      </c>
      <c r="O117" s="81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5" t="s">
        <v>118</v>
      </c>
      <c r="AT117" s="195" t="s">
        <v>114</v>
      </c>
      <c r="AU117" s="195" t="s">
        <v>70</v>
      </c>
      <c r="AY117" s="14" t="s">
        <v>119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4" t="s">
        <v>74</v>
      </c>
      <c r="BK117" s="196">
        <f>ROUND(I117*H117,2)</f>
        <v>0</v>
      </c>
      <c r="BL117" s="14" t="s">
        <v>118</v>
      </c>
      <c r="BM117" s="195" t="s">
        <v>357</v>
      </c>
    </row>
    <row r="118" s="2" customFormat="1">
      <c r="A118" s="35"/>
      <c r="B118" s="36"/>
      <c r="C118" s="37"/>
      <c r="D118" s="197" t="s">
        <v>121</v>
      </c>
      <c r="E118" s="37"/>
      <c r="F118" s="198" t="s">
        <v>181</v>
      </c>
      <c r="G118" s="37"/>
      <c r="H118" s="37"/>
      <c r="I118" s="199"/>
      <c r="J118" s="37"/>
      <c r="K118" s="37"/>
      <c r="L118" s="41"/>
      <c r="M118" s="200"/>
      <c r="N118" s="201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121</v>
      </c>
      <c r="AU118" s="14" t="s">
        <v>70</v>
      </c>
    </row>
    <row r="119" s="11" customFormat="1">
      <c r="A119" s="11"/>
      <c r="B119" s="212"/>
      <c r="C119" s="213"/>
      <c r="D119" s="197" t="s">
        <v>123</v>
      </c>
      <c r="E119" s="214" t="s">
        <v>19</v>
      </c>
      <c r="F119" s="215" t="s">
        <v>182</v>
      </c>
      <c r="G119" s="213"/>
      <c r="H119" s="216">
        <v>1860</v>
      </c>
      <c r="I119" s="217"/>
      <c r="J119" s="213"/>
      <c r="K119" s="213"/>
      <c r="L119" s="218"/>
      <c r="M119" s="219"/>
      <c r="N119" s="220"/>
      <c r="O119" s="220"/>
      <c r="P119" s="220"/>
      <c r="Q119" s="220"/>
      <c r="R119" s="220"/>
      <c r="S119" s="220"/>
      <c r="T119" s="22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T119" s="222" t="s">
        <v>123</v>
      </c>
      <c r="AU119" s="222" t="s">
        <v>70</v>
      </c>
      <c r="AV119" s="11" t="s">
        <v>78</v>
      </c>
      <c r="AW119" s="11" t="s">
        <v>31</v>
      </c>
      <c r="AX119" s="11" t="s">
        <v>74</v>
      </c>
      <c r="AY119" s="222" t="s">
        <v>119</v>
      </c>
    </row>
    <row r="120" s="2" customFormat="1" ht="14.4" customHeight="1">
      <c r="A120" s="35"/>
      <c r="B120" s="36"/>
      <c r="C120" s="183" t="s">
        <v>188</v>
      </c>
      <c r="D120" s="183" t="s">
        <v>114</v>
      </c>
      <c r="E120" s="184" t="s">
        <v>184</v>
      </c>
      <c r="F120" s="185" t="s">
        <v>185</v>
      </c>
      <c r="G120" s="186" t="s">
        <v>163</v>
      </c>
      <c r="H120" s="187">
        <v>6</v>
      </c>
      <c r="I120" s="188"/>
      <c r="J120" s="189">
        <f>ROUND(I120*H120,2)</f>
        <v>0</v>
      </c>
      <c r="K120" s="190"/>
      <c r="L120" s="41"/>
      <c r="M120" s="191" t="s">
        <v>19</v>
      </c>
      <c r="N120" s="192" t="s">
        <v>41</v>
      </c>
      <c r="O120" s="81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5" t="s">
        <v>118</v>
      </c>
      <c r="AT120" s="195" t="s">
        <v>114</v>
      </c>
      <c r="AU120" s="195" t="s">
        <v>70</v>
      </c>
      <c r="AY120" s="14" t="s">
        <v>119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4" t="s">
        <v>74</v>
      </c>
      <c r="BK120" s="196">
        <f>ROUND(I120*H120,2)</f>
        <v>0</v>
      </c>
      <c r="BL120" s="14" t="s">
        <v>118</v>
      </c>
      <c r="BM120" s="195" t="s">
        <v>358</v>
      </c>
    </row>
    <row r="121" s="2" customFormat="1">
      <c r="A121" s="35"/>
      <c r="B121" s="36"/>
      <c r="C121" s="37"/>
      <c r="D121" s="197" t="s">
        <v>121</v>
      </c>
      <c r="E121" s="37"/>
      <c r="F121" s="198" t="s">
        <v>187</v>
      </c>
      <c r="G121" s="37"/>
      <c r="H121" s="37"/>
      <c r="I121" s="199"/>
      <c r="J121" s="37"/>
      <c r="K121" s="37"/>
      <c r="L121" s="41"/>
      <c r="M121" s="200"/>
      <c r="N121" s="201"/>
      <c r="O121" s="81"/>
      <c r="P121" s="81"/>
      <c r="Q121" s="81"/>
      <c r="R121" s="81"/>
      <c r="S121" s="81"/>
      <c r="T121" s="82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121</v>
      </c>
      <c r="AU121" s="14" t="s">
        <v>70</v>
      </c>
    </row>
    <row r="122" s="2" customFormat="1" ht="14.4" customHeight="1">
      <c r="A122" s="35"/>
      <c r="B122" s="36"/>
      <c r="C122" s="183" t="s">
        <v>8</v>
      </c>
      <c r="D122" s="183" t="s">
        <v>114</v>
      </c>
      <c r="E122" s="184" t="s">
        <v>189</v>
      </c>
      <c r="F122" s="185" t="s">
        <v>190</v>
      </c>
      <c r="G122" s="186" t="s">
        <v>191</v>
      </c>
      <c r="H122" s="187">
        <v>750</v>
      </c>
      <c r="I122" s="188"/>
      <c r="J122" s="189">
        <f>ROUND(I122*H122,2)</f>
        <v>0</v>
      </c>
      <c r="K122" s="190"/>
      <c r="L122" s="41"/>
      <c r="M122" s="191" t="s">
        <v>19</v>
      </c>
      <c r="N122" s="192" t="s">
        <v>41</v>
      </c>
      <c r="O122" s="81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5" t="s">
        <v>118</v>
      </c>
      <c r="AT122" s="195" t="s">
        <v>114</v>
      </c>
      <c r="AU122" s="195" t="s">
        <v>70</v>
      </c>
      <c r="AY122" s="14" t="s">
        <v>119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4" t="s">
        <v>74</v>
      </c>
      <c r="BK122" s="196">
        <f>ROUND(I122*H122,2)</f>
        <v>0</v>
      </c>
      <c r="BL122" s="14" t="s">
        <v>118</v>
      </c>
      <c r="BM122" s="195" t="s">
        <v>359</v>
      </c>
    </row>
    <row r="123" s="2" customFormat="1">
      <c r="A123" s="35"/>
      <c r="B123" s="36"/>
      <c r="C123" s="37"/>
      <c r="D123" s="197" t="s">
        <v>121</v>
      </c>
      <c r="E123" s="37"/>
      <c r="F123" s="198" t="s">
        <v>193</v>
      </c>
      <c r="G123" s="37"/>
      <c r="H123" s="37"/>
      <c r="I123" s="199"/>
      <c r="J123" s="37"/>
      <c r="K123" s="37"/>
      <c r="L123" s="41"/>
      <c r="M123" s="200"/>
      <c r="N123" s="201"/>
      <c r="O123" s="81"/>
      <c r="P123" s="81"/>
      <c r="Q123" s="81"/>
      <c r="R123" s="81"/>
      <c r="S123" s="81"/>
      <c r="T123" s="82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121</v>
      </c>
      <c r="AU123" s="14" t="s">
        <v>70</v>
      </c>
    </row>
    <row r="124" s="11" customFormat="1">
      <c r="A124" s="11"/>
      <c r="B124" s="212"/>
      <c r="C124" s="213"/>
      <c r="D124" s="197" t="s">
        <v>123</v>
      </c>
      <c r="E124" s="214" t="s">
        <v>19</v>
      </c>
      <c r="F124" s="215" t="s">
        <v>194</v>
      </c>
      <c r="G124" s="213"/>
      <c r="H124" s="216">
        <v>750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T124" s="222" t="s">
        <v>123</v>
      </c>
      <c r="AU124" s="222" t="s">
        <v>70</v>
      </c>
      <c r="AV124" s="11" t="s">
        <v>78</v>
      </c>
      <c r="AW124" s="11" t="s">
        <v>31</v>
      </c>
      <c r="AX124" s="11" t="s">
        <v>74</v>
      </c>
      <c r="AY124" s="222" t="s">
        <v>119</v>
      </c>
    </row>
    <row r="125" s="2" customFormat="1" ht="14.4" customHeight="1">
      <c r="A125" s="35"/>
      <c r="B125" s="36"/>
      <c r="C125" s="183" t="s">
        <v>202</v>
      </c>
      <c r="D125" s="183" t="s">
        <v>114</v>
      </c>
      <c r="E125" s="184" t="s">
        <v>195</v>
      </c>
      <c r="F125" s="185" t="s">
        <v>196</v>
      </c>
      <c r="G125" s="186" t="s">
        <v>191</v>
      </c>
      <c r="H125" s="187">
        <v>849</v>
      </c>
      <c r="I125" s="188"/>
      <c r="J125" s="189">
        <f>ROUND(I125*H125,2)</f>
        <v>0</v>
      </c>
      <c r="K125" s="190"/>
      <c r="L125" s="41"/>
      <c r="M125" s="191" t="s">
        <v>19</v>
      </c>
      <c r="N125" s="192" t="s">
        <v>41</v>
      </c>
      <c r="O125" s="81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5" t="s">
        <v>118</v>
      </c>
      <c r="AT125" s="195" t="s">
        <v>114</v>
      </c>
      <c r="AU125" s="195" t="s">
        <v>70</v>
      </c>
      <c r="AY125" s="14" t="s">
        <v>119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4" t="s">
        <v>74</v>
      </c>
      <c r="BK125" s="196">
        <f>ROUND(I125*H125,2)</f>
        <v>0</v>
      </c>
      <c r="BL125" s="14" t="s">
        <v>118</v>
      </c>
      <c r="BM125" s="195" t="s">
        <v>360</v>
      </c>
    </row>
    <row r="126" s="2" customFormat="1">
      <c r="A126" s="35"/>
      <c r="B126" s="36"/>
      <c r="C126" s="37"/>
      <c r="D126" s="197" t="s">
        <v>121</v>
      </c>
      <c r="E126" s="37"/>
      <c r="F126" s="198" t="s">
        <v>198</v>
      </c>
      <c r="G126" s="37"/>
      <c r="H126" s="37"/>
      <c r="I126" s="199"/>
      <c r="J126" s="37"/>
      <c r="K126" s="37"/>
      <c r="L126" s="41"/>
      <c r="M126" s="200"/>
      <c r="N126" s="201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121</v>
      </c>
      <c r="AU126" s="14" t="s">
        <v>70</v>
      </c>
    </row>
    <row r="127" s="11" customFormat="1">
      <c r="A127" s="11"/>
      <c r="B127" s="212"/>
      <c r="C127" s="213"/>
      <c r="D127" s="197" t="s">
        <v>123</v>
      </c>
      <c r="E127" s="214" t="s">
        <v>19</v>
      </c>
      <c r="F127" s="215" t="s">
        <v>199</v>
      </c>
      <c r="G127" s="213"/>
      <c r="H127" s="216">
        <v>750</v>
      </c>
      <c r="I127" s="217"/>
      <c r="J127" s="213"/>
      <c r="K127" s="213"/>
      <c r="L127" s="218"/>
      <c r="M127" s="219"/>
      <c r="N127" s="220"/>
      <c r="O127" s="220"/>
      <c r="P127" s="220"/>
      <c r="Q127" s="220"/>
      <c r="R127" s="220"/>
      <c r="S127" s="220"/>
      <c r="T127" s="22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22" t="s">
        <v>123</v>
      </c>
      <c r="AU127" s="222" t="s">
        <v>70</v>
      </c>
      <c r="AV127" s="11" t="s">
        <v>78</v>
      </c>
      <c r="AW127" s="11" t="s">
        <v>31</v>
      </c>
      <c r="AX127" s="11" t="s">
        <v>70</v>
      </c>
      <c r="AY127" s="222" t="s">
        <v>119</v>
      </c>
    </row>
    <row r="128" s="11" customFormat="1">
      <c r="A128" s="11"/>
      <c r="B128" s="212"/>
      <c r="C128" s="213"/>
      <c r="D128" s="197" t="s">
        <v>123</v>
      </c>
      <c r="E128" s="214" t="s">
        <v>19</v>
      </c>
      <c r="F128" s="215" t="s">
        <v>200</v>
      </c>
      <c r="G128" s="213"/>
      <c r="H128" s="216">
        <v>99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T128" s="222" t="s">
        <v>123</v>
      </c>
      <c r="AU128" s="222" t="s">
        <v>70</v>
      </c>
      <c r="AV128" s="11" t="s">
        <v>78</v>
      </c>
      <c r="AW128" s="11" t="s">
        <v>31</v>
      </c>
      <c r="AX128" s="11" t="s">
        <v>70</v>
      </c>
      <c r="AY128" s="222" t="s">
        <v>119</v>
      </c>
    </row>
    <row r="129" s="12" customFormat="1">
      <c r="A129" s="12"/>
      <c r="B129" s="234"/>
      <c r="C129" s="235"/>
      <c r="D129" s="197" t="s">
        <v>123</v>
      </c>
      <c r="E129" s="236" t="s">
        <v>19</v>
      </c>
      <c r="F129" s="237" t="s">
        <v>201</v>
      </c>
      <c r="G129" s="235"/>
      <c r="H129" s="238">
        <v>849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4" t="s">
        <v>123</v>
      </c>
      <c r="AU129" s="244" t="s">
        <v>70</v>
      </c>
      <c r="AV129" s="12" t="s">
        <v>118</v>
      </c>
      <c r="AW129" s="12" t="s">
        <v>31</v>
      </c>
      <c r="AX129" s="12" t="s">
        <v>74</v>
      </c>
      <c r="AY129" s="244" t="s">
        <v>119</v>
      </c>
    </row>
    <row r="130" s="2" customFormat="1" ht="14.4" customHeight="1">
      <c r="A130" s="35"/>
      <c r="B130" s="36"/>
      <c r="C130" s="223" t="s">
        <v>208</v>
      </c>
      <c r="D130" s="223" t="s">
        <v>131</v>
      </c>
      <c r="E130" s="224" t="s">
        <v>203</v>
      </c>
      <c r="F130" s="225" t="s">
        <v>204</v>
      </c>
      <c r="G130" s="226" t="s">
        <v>205</v>
      </c>
      <c r="H130" s="227">
        <v>1273.5</v>
      </c>
      <c r="I130" s="228"/>
      <c r="J130" s="229">
        <f>ROUND(I130*H130,2)</f>
        <v>0</v>
      </c>
      <c r="K130" s="230"/>
      <c r="L130" s="231"/>
      <c r="M130" s="232" t="s">
        <v>19</v>
      </c>
      <c r="N130" s="233" t="s">
        <v>41</v>
      </c>
      <c r="O130" s="81"/>
      <c r="P130" s="193">
        <f>O130*H130</f>
        <v>0</v>
      </c>
      <c r="Q130" s="193">
        <v>1</v>
      </c>
      <c r="R130" s="193">
        <f>Q130*H130</f>
        <v>1273.5</v>
      </c>
      <c r="S130" s="193">
        <v>0</v>
      </c>
      <c r="T130" s="19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5" t="s">
        <v>135</v>
      </c>
      <c r="AT130" s="195" t="s">
        <v>131</v>
      </c>
      <c r="AU130" s="195" t="s">
        <v>70</v>
      </c>
      <c r="AY130" s="14" t="s">
        <v>119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4" t="s">
        <v>74</v>
      </c>
      <c r="BK130" s="196">
        <f>ROUND(I130*H130,2)</f>
        <v>0</v>
      </c>
      <c r="BL130" s="14" t="s">
        <v>118</v>
      </c>
      <c r="BM130" s="195" t="s">
        <v>361</v>
      </c>
    </row>
    <row r="131" s="2" customFormat="1">
      <c r="A131" s="35"/>
      <c r="B131" s="36"/>
      <c r="C131" s="37"/>
      <c r="D131" s="197" t="s">
        <v>121</v>
      </c>
      <c r="E131" s="37"/>
      <c r="F131" s="198" t="s">
        <v>204</v>
      </c>
      <c r="G131" s="37"/>
      <c r="H131" s="37"/>
      <c r="I131" s="199"/>
      <c r="J131" s="37"/>
      <c r="K131" s="37"/>
      <c r="L131" s="41"/>
      <c r="M131" s="200"/>
      <c r="N131" s="201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121</v>
      </c>
      <c r="AU131" s="14" t="s">
        <v>70</v>
      </c>
    </row>
    <row r="132" s="11" customFormat="1">
      <c r="A132" s="11"/>
      <c r="B132" s="212"/>
      <c r="C132" s="213"/>
      <c r="D132" s="197" t="s">
        <v>123</v>
      </c>
      <c r="E132" s="214" t="s">
        <v>19</v>
      </c>
      <c r="F132" s="215" t="s">
        <v>207</v>
      </c>
      <c r="G132" s="213"/>
      <c r="H132" s="216">
        <v>1273.5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T132" s="222" t="s">
        <v>123</v>
      </c>
      <c r="AU132" s="222" t="s">
        <v>70</v>
      </c>
      <c r="AV132" s="11" t="s">
        <v>78</v>
      </c>
      <c r="AW132" s="11" t="s">
        <v>31</v>
      </c>
      <c r="AX132" s="11" t="s">
        <v>74</v>
      </c>
      <c r="AY132" s="222" t="s">
        <v>119</v>
      </c>
    </row>
    <row r="133" s="2" customFormat="1" ht="14.4" customHeight="1">
      <c r="A133" s="35"/>
      <c r="B133" s="36"/>
      <c r="C133" s="183" t="s">
        <v>215</v>
      </c>
      <c r="D133" s="183" t="s">
        <v>114</v>
      </c>
      <c r="E133" s="184" t="s">
        <v>209</v>
      </c>
      <c r="F133" s="185" t="s">
        <v>210</v>
      </c>
      <c r="G133" s="186" t="s">
        <v>211</v>
      </c>
      <c r="H133" s="187">
        <v>1365</v>
      </c>
      <c r="I133" s="188"/>
      <c r="J133" s="189">
        <f>ROUND(I133*H133,2)</f>
        <v>0</v>
      </c>
      <c r="K133" s="190"/>
      <c r="L133" s="41"/>
      <c r="M133" s="191" t="s">
        <v>19</v>
      </c>
      <c r="N133" s="192" t="s">
        <v>41</v>
      </c>
      <c r="O133" s="81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5" t="s">
        <v>118</v>
      </c>
      <c r="AT133" s="195" t="s">
        <v>114</v>
      </c>
      <c r="AU133" s="195" t="s">
        <v>70</v>
      </c>
      <c r="AY133" s="14" t="s">
        <v>119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4" t="s">
        <v>74</v>
      </c>
      <c r="BK133" s="196">
        <f>ROUND(I133*H133,2)</f>
        <v>0</v>
      </c>
      <c r="BL133" s="14" t="s">
        <v>118</v>
      </c>
      <c r="BM133" s="195" t="s">
        <v>362</v>
      </c>
    </row>
    <row r="134" s="2" customFormat="1">
      <c r="A134" s="35"/>
      <c r="B134" s="36"/>
      <c r="C134" s="37"/>
      <c r="D134" s="197" t="s">
        <v>121</v>
      </c>
      <c r="E134" s="37"/>
      <c r="F134" s="198" t="s">
        <v>213</v>
      </c>
      <c r="G134" s="37"/>
      <c r="H134" s="37"/>
      <c r="I134" s="199"/>
      <c r="J134" s="37"/>
      <c r="K134" s="37"/>
      <c r="L134" s="41"/>
      <c r="M134" s="200"/>
      <c r="N134" s="201"/>
      <c r="O134" s="81"/>
      <c r="P134" s="81"/>
      <c r="Q134" s="81"/>
      <c r="R134" s="81"/>
      <c r="S134" s="81"/>
      <c r="T134" s="82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121</v>
      </c>
      <c r="AU134" s="14" t="s">
        <v>70</v>
      </c>
    </row>
    <row r="135" s="11" customFormat="1">
      <c r="A135" s="11"/>
      <c r="B135" s="212"/>
      <c r="C135" s="213"/>
      <c r="D135" s="197" t="s">
        <v>123</v>
      </c>
      <c r="E135" s="214" t="s">
        <v>19</v>
      </c>
      <c r="F135" s="215" t="s">
        <v>363</v>
      </c>
      <c r="G135" s="213"/>
      <c r="H135" s="216">
        <v>1365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T135" s="222" t="s">
        <v>123</v>
      </c>
      <c r="AU135" s="222" t="s">
        <v>70</v>
      </c>
      <c r="AV135" s="11" t="s">
        <v>78</v>
      </c>
      <c r="AW135" s="11" t="s">
        <v>31</v>
      </c>
      <c r="AX135" s="11" t="s">
        <v>74</v>
      </c>
      <c r="AY135" s="222" t="s">
        <v>119</v>
      </c>
    </row>
    <row r="136" s="2" customFormat="1" ht="14.4" customHeight="1">
      <c r="A136" s="35"/>
      <c r="B136" s="36"/>
      <c r="C136" s="183" t="s">
        <v>220</v>
      </c>
      <c r="D136" s="183" t="s">
        <v>114</v>
      </c>
      <c r="E136" s="184" t="s">
        <v>216</v>
      </c>
      <c r="F136" s="185" t="s">
        <v>217</v>
      </c>
      <c r="G136" s="186" t="s">
        <v>211</v>
      </c>
      <c r="H136" s="187">
        <v>1365</v>
      </c>
      <c r="I136" s="188"/>
      <c r="J136" s="189">
        <f>ROUND(I136*H136,2)</f>
        <v>0</v>
      </c>
      <c r="K136" s="190"/>
      <c r="L136" s="41"/>
      <c r="M136" s="191" t="s">
        <v>19</v>
      </c>
      <c r="N136" s="192" t="s">
        <v>41</v>
      </c>
      <c r="O136" s="81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5" t="s">
        <v>118</v>
      </c>
      <c r="AT136" s="195" t="s">
        <v>114</v>
      </c>
      <c r="AU136" s="195" t="s">
        <v>70</v>
      </c>
      <c r="AY136" s="14" t="s">
        <v>119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4" t="s">
        <v>74</v>
      </c>
      <c r="BK136" s="196">
        <f>ROUND(I136*H136,2)</f>
        <v>0</v>
      </c>
      <c r="BL136" s="14" t="s">
        <v>118</v>
      </c>
      <c r="BM136" s="195" t="s">
        <v>364</v>
      </c>
    </row>
    <row r="137" s="2" customFormat="1">
      <c r="A137" s="35"/>
      <c r="B137" s="36"/>
      <c r="C137" s="37"/>
      <c r="D137" s="197" t="s">
        <v>121</v>
      </c>
      <c r="E137" s="37"/>
      <c r="F137" s="198" t="s">
        <v>219</v>
      </c>
      <c r="G137" s="37"/>
      <c r="H137" s="37"/>
      <c r="I137" s="199"/>
      <c r="J137" s="37"/>
      <c r="K137" s="37"/>
      <c r="L137" s="41"/>
      <c r="M137" s="200"/>
      <c r="N137" s="201"/>
      <c r="O137" s="81"/>
      <c r="P137" s="81"/>
      <c r="Q137" s="81"/>
      <c r="R137" s="81"/>
      <c r="S137" s="81"/>
      <c r="T137" s="82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121</v>
      </c>
      <c r="AU137" s="14" t="s">
        <v>70</v>
      </c>
    </row>
    <row r="138" s="11" customFormat="1">
      <c r="A138" s="11"/>
      <c r="B138" s="212"/>
      <c r="C138" s="213"/>
      <c r="D138" s="197" t="s">
        <v>123</v>
      </c>
      <c r="E138" s="214" t="s">
        <v>19</v>
      </c>
      <c r="F138" s="215" t="s">
        <v>363</v>
      </c>
      <c r="G138" s="213"/>
      <c r="H138" s="216">
        <v>1365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T138" s="222" t="s">
        <v>123</v>
      </c>
      <c r="AU138" s="222" t="s">
        <v>70</v>
      </c>
      <c r="AV138" s="11" t="s">
        <v>78</v>
      </c>
      <c r="AW138" s="11" t="s">
        <v>31</v>
      </c>
      <c r="AX138" s="11" t="s">
        <v>74</v>
      </c>
      <c r="AY138" s="222" t="s">
        <v>119</v>
      </c>
    </row>
    <row r="139" s="2" customFormat="1" ht="14.4" customHeight="1">
      <c r="A139" s="35"/>
      <c r="B139" s="36"/>
      <c r="C139" s="223" t="s">
        <v>225</v>
      </c>
      <c r="D139" s="223" t="s">
        <v>131</v>
      </c>
      <c r="E139" s="224" t="s">
        <v>221</v>
      </c>
      <c r="F139" s="225" t="s">
        <v>222</v>
      </c>
      <c r="G139" s="226" t="s">
        <v>205</v>
      </c>
      <c r="H139" s="227">
        <v>118.8</v>
      </c>
      <c r="I139" s="228"/>
      <c r="J139" s="229">
        <f>ROUND(I139*H139,2)</f>
        <v>0</v>
      </c>
      <c r="K139" s="230"/>
      <c r="L139" s="231"/>
      <c r="M139" s="232" t="s">
        <v>19</v>
      </c>
      <c r="N139" s="233" t="s">
        <v>41</v>
      </c>
      <c r="O139" s="81"/>
      <c r="P139" s="193">
        <f>O139*H139</f>
        <v>0</v>
      </c>
      <c r="Q139" s="193">
        <v>1</v>
      </c>
      <c r="R139" s="193">
        <f>Q139*H139</f>
        <v>118.8</v>
      </c>
      <c r="S139" s="193">
        <v>0</v>
      </c>
      <c r="T139" s="19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5" t="s">
        <v>135</v>
      </c>
      <c r="AT139" s="195" t="s">
        <v>131</v>
      </c>
      <c r="AU139" s="195" t="s">
        <v>70</v>
      </c>
      <c r="AY139" s="14" t="s">
        <v>119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4" t="s">
        <v>74</v>
      </c>
      <c r="BK139" s="196">
        <f>ROUND(I139*H139,2)</f>
        <v>0</v>
      </c>
      <c r="BL139" s="14" t="s">
        <v>118</v>
      </c>
      <c r="BM139" s="195" t="s">
        <v>365</v>
      </c>
    </row>
    <row r="140" s="2" customFormat="1">
      <c r="A140" s="35"/>
      <c r="B140" s="36"/>
      <c r="C140" s="37"/>
      <c r="D140" s="197" t="s">
        <v>121</v>
      </c>
      <c r="E140" s="37"/>
      <c r="F140" s="198" t="s">
        <v>222</v>
      </c>
      <c r="G140" s="37"/>
      <c r="H140" s="37"/>
      <c r="I140" s="199"/>
      <c r="J140" s="37"/>
      <c r="K140" s="37"/>
      <c r="L140" s="41"/>
      <c r="M140" s="200"/>
      <c r="N140" s="201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121</v>
      </c>
      <c r="AU140" s="14" t="s">
        <v>70</v>
      </c>
    </row>
    <row r="141" s="11" customFormat="1">
      <c r="A141" s="11"/>
      <c r="B141" s="212"/>
      <c r="C141" s="213"/>
      <c r="D141" s="197" t="s">
        <v>123</v>
      </c>
      <c r="E141" s="214" t="s">
        <v>19</v>
      </c>
      <c r="F141" s="215" t="s">
        <v>366</v>
      </c>
      <c r="G141" s="213"/>
      <c r="H141" s="216">
        <v>118.8</v>
      </c>
      <c r="I141" s="217"/>
      <c r="J141" s="213"/>
      <c r="K141" s="213"/>
      <c r="L141" s="218"/>
      <c r="M141" s="219"/>
      <c r="N141" s="220"/>
      <c r="O141" s="220"/>
      <c r="P141" s="220"/>
      <c r="Q141" s="220"/>
      <c r="R141" s="220"/>
      <c r="S141" s="220"/>
      <c r="T141" s="22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T141" s="222" t="s">
        <v>123</v>
      </c>
      <c r="AU141" s="222" t="s">
        <v>70</v>
      </c>
      <c r="AV141" s="11" t="s">
        <v>78</v>
      </c>
      <c r="AW141" s="11" t="s">
        <v>31</v>
      </c>
      <c r="AX141" s="11" t="s">
        <v>74</v>
      </c>
      <c r="AY141" s="222" t="s">
        <v>119</v>
      </c>
    </row>
    <row r="142" s="2" customFormat="1" ht="24.15" customHeight="1">
      <c r="A142" s="35"/>
      <c r="B142" s="36"/>
      <c r="C142" s="183" t="s">
        <v>7</v>
      </c>
      <c r="D142" s="183" t="s">
        <v>114</v>
      </c>
      <c r="E142" s="184" t="s">
        <v>226</v>
      </c>
      <c r="F142" s="185" t="s">
        <v>227</v>
      </c>
      <c r="G142" s="186" t="s">
        <v>205</v>
      </c>
      <c r="H142" s="187">
        <v>1392.3</v>
      </c>
      <c r="I142" s="188"/>
      <c r="J142" s="189">
        <f>ROUND(I142*H142,2)</f>
        <v>0</v>
      </c>
      <c r="K142" s="190"/>
      <c r="L142" s="41"/>
      <c r="M142" s="191" t="s">
        <v>19</v>
      </c>
      <c r="N142" s="192" t="s">
        <v>41</v>
      </c>
      <c r="O142" s="81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5" t="s">
        <v>118</v>
      </c>
      <c r="AT142" s="195" t="s">
        <v>114</v>
      </c>
      <c r="AU142" s="195" t="s">
        <v>70</v>
      </c>
      <c r="AY142" s="14" t="s">
        <v>119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4" t="s">
        <v>74</v>
      </c>
      <c r="BK142" s="196">
        <f>ROUND(I142*H142,2)</f>
        <v>0</v>
      </c>
      <c r="BL142" s="14" t="s">
        <v>118</v>
      </c>
      <c r="BM142" s="195" t="s">
        <v>367</v>
      </c>
    </row>
    <row r="143" s="2" customFormat="1">
      <c r="A143" s="35"/>
      <c r="B143" s="36"/>
      <c r="C143" s="37"/>
      <c r="D143" s="197" t="s">
        <v>121</v>
      </c>
      <c r="E143" s="37"/>
      <c r="F143" s="198" t="s">
        <v>229</v>
      </c>
      <c r="G143" s="37"/>
      <c r="H143" s="37"/>
      <c r="I143" s="199"/>
      <c r="J143" s="37"/>
      <c r="K143" s="37"/>
      <c r="L143" s="41"/>
      <c r="M143" s="200"/>
      <c r="N143" s="201"/>
      <c r="O143" s="81"/>
      <c r="P143" s="81"/>
      <c r="Q143" s="81"/>
      <c r="R143" s="81"/>
      <c r="S143" s="81"/>
      <c r="T143" s="82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121</v>
      </c>
      <c r="AU143" s="14" t="s">
        <v>70</v>
      </c>
    </row>
    <row r="144" s="11" customFormat="1">
      <c r="A144" s="11"/>
      <c r="B144" s="212"/>
      <c r="C144" s="213"/>
      <c r="D144" s="197" t="s">
        <v>123</v>
      </c>
      <c r="E144" s="214" t="s">
        <v>19</v>
      </c>
      <c r="F144" s="215" t="s">
        <v>230</v>
      </c>
      <c r="G144" s="213"/>
      <c r="H144" s="216">
        <v>1273.5</v>
      </c>
      <c r="I144" s="217"/>
      <c r="J144" s="213"/>
      <c r="K144" s="213"/>
      <c r="L144" s="218"/>
      <c r="M144" s="219"/>
      <c r="N144" s="220"/>
      <c r="O144" s="220"/>
      <c r="P144" s="220"/>
      <c r="Q144" s="220"/>
      <c r="R144" s="220"/>
      <c r="S144" s="220"/>
      <c r="T144" s="22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T144" s="222" t="s">
        <v>123</v>
      </c>
      <c r="AU144" s="222" t="s">
        <v>70</v>
      </c>
      <c r="AV144" s="11" t="s">
        <v>78</v>
      </c>
      <c r="AW144" s="11" t="s">
        <v>31</v>
      </c>
      <c r="AX144" s="11" t="s">
        <v>70</v>
      </c>
      <c r="AY144" s="222" t="s">
        <v>119</v>
      </c>
    </row>
    <row r="145" s="11" customFormat="1">
      <c r="A145" s="11"/>
      <c r="B145" s="212"/>
      <c r="C145" s="213"/>
      <c r="D145" s="197" t="s">
        <v>123</v>
      </c>
      <c r="E145" s="214" t="s">
        <v>19</v>
      </c>
      <c r="F145" s="215" t="s">
        <v>368</v>
      </c>
      <c r="G145" s="213"/>
      <c r="H145" s="216">
        <v>118.8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T145" s="222" t="s">
        <v>123</v>
      </c>
      <c r="AU145" s="222" t="s">
        <v>70</v>
      </c>
      <c r="AV145" s="11" t="s">
        <v>78</v>
      </c>
      <c r="AW145" s="11" t="s">
        <v>31</v>
      </c>
      <c r="AX145" s="11" t="s">
        <v>70</v>
      </c>
      <c r="AY145" s="222" t="s">
        <v>119</v>
      </c>
    </row>
    <row r="146" s="12" customFormat="1">
      <c r="A146" s="12"/>
      <c r="B146" s="234"/>
      <c r="C146" s="235"/>
      <c r="D146" s="197" t="s">
        <v>123</v>
      </c>
      <c r="E146" s="236" t="s">
        <v>19</v>
      </c>
      <c r="F146" s="237" t="s">
        <v>201</v>
      </c>
      <c r="G146" s="235"/>
      <c r="H146" s="238">
        <v>1392.3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4" t="s">
        <v>123</v>
      </c>
      <c r="AU146" s="244" t="s">
        <v>70</v>
      </c>
      <c r="AV146" s="12" t="s">
        <v>118</v>
      </c>
      <c r="AW146" s="12" t="s">
        <v>31</v>
      </c>
      <c r="AX146" s="12" t="s">
        <v>74</v>
      </c>
      <c r="AY146" s="244" t="s">
        <v>119</v>
      </c>
    </row>
    <row r="147" s="2" customFormat="1" ht="14.4" customHeight="1">
      <c r="A147" s="35"/>
      <c r="B147" s="36"/>
      <c r="C147" s="183" t="s">
        <v>237</v>
      </c>
      <c r="D147" s="183" t="s">
        <v>114</v>
      </c>
      <c r="E147" s="184" t="s">
        <v>232</v>
      </c>
      <c r="F147" s="185" t="s">
        <v>233</v>
      </c>
      <c r="G147" s="186" t="s">
        <v>117</v>
      </c>
      <c r="H147" s="187">
        <v>1.8600000000000001</v>
      </c>
      <c r="I147" s="188"/>
      <c r="J147" s="189">
        <f>ROUND(I147*H147,2)</f>
        <v>0</v>
      </c>
      <c r="K147" s="190"/>
      <c r="L147" s="41"/>
      <c r="M147" s="191" t="s">
        <v>19</v>
      </c>
      <c r="N147" s="192" t="s">
        <v>41</v>
      </c>
      <c r="O147" s="81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5" t="s">
        <v>118</v>
      </c>
      <c r="AT147" s="195" t="s">
        <v>114</v>
      </c>
      <c r="AU147" s="195" t="s">
        <v>70</v>
      </c>
      <c r="AY147" s="14" t="s">
        <v>119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4" t="s">
        <v>74</v>
      </c>
      <c r="BK147" s="196">
        <f>ROUND(I147*H147,2)</f>
        <v>0</v>
      </c>
      <c r="BL147" s="14" t="s">
        <v>118</v>
      </c>
      <c r="BM147" s="195" t="s">
        <v>369</v>
      </c>
    </row>
    <row r="148" s="2" customFormat="1">
      <c r="A148" s="35"/>
      <c r="B148" s="36"/>
      <c r="C148" s="37"/>
      <c r="D148" s="197" t="s">
        <v>121</v>
      </c>
      <c r="E148" s="37"/>
      <c r="F148" s="198" t="s">
        <v>235</v>
      </c>
      <c r="G148" s="37"/>
      <c r="H148" s="37"/>
      <c r="I148" s="199"/>
      <c r="J148" s="37"/>
      <c r="K148" s="37"/>
      <c r="L148" s="41"/>
      <c r="M148" s="200"/>
      <c r="N148" s="201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121</v>
      </c>
      <c r="AU148" s="14" t="s">
        <v>70</v>
      </c>
    </row>
    <row r="149" s="11" customFormat="1">
      <c r="A149" s="11"/>
      <c r="B149" s="212"/>
      <c r="C149" s="213"/>
      <c r="D149" s="197" t="s">
        <v>123</v>
      </c>
      <c r="E149" s="214" t="s">
        <v>19</v>
      </c>
      <c r="F149" s="215" t="s">
        <v>236</v>
      </c>
      <c r="G149" s="213"/>
      <c r="H149" s="216">
        <v>1.8600000000000001</v>
      </c>
      <c r="I149" s="217"/>
      <c r="J149" s="213"/>
      <c r="K149" s="213"/>
      <c r="L149" s="218"/>
      <c r="M149" s="219"/>
      <c r="N149" s="220"/>
      <c r="O149" s="220"/>
      <c r="P149" s="220"/>
      <c r="Q149" s="220"/>
      <c r="R149" s="220"/>
      <c r="S149" s="220"/>
      <c r="T149" s="22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T149" s="222" t="s">
        <v>123</v>
      </c>
      <c r="AU149" s="222" t="s">
        <v>70</v>
      </c>
      <c r="AV149" s="11" t="s">
        <v>78</v>
      </c>
      <c r="AW149" s="11" t="s">
        <v>31</v>
      </c>
      <c r="AX149" s="11" t="s">
        <v>74</v>
      </c>
      <c r="AY149" s="222" t="s">
        <v>119</v>
      </c>
    </row>
    <row r="150" s="2" customFormat="1" ht="14.4" customHeight="1">
      <c r="A150" s="35"/>
      <c r="B150" s="36"/>
      <c r="C150" s="183" t="s">
        <v>242</v>
      </c>
      <c r="D150" s="183" t="s">
        <v>114</v>
      </c>
      <c r="E150" s="184" t="s">
        <v>238</v>
      </c>
      <c r="F150" s="185" t="s">
        <v>239</v>
      </c>
      <c r="G150" s="186" t="s">
        <v>134</v>
      </c>
      <c r="H150" s="187">
        <v>362</v>
      </c>
      <c r="I150" s="188"/>
      <c r="J150" s="189">
        <f>ROUND(I150*H150,2)</f>
        <v>0</v>
      </c>
      <c r="K150" s="190"/>
      <c r="L150" s="41"/>
      <c r="M150" s="191" t="s">
        <v>19</v>
      </c>
      <c r="N150" s="192" t="s">
        <v>41</v>
      </c>
      <c r="O150" s="81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5" t="s">
        <v>118</v>
      </c>
      <c r="AT150" s="195" t="s">
        <v>114</v>
      </c>
      <c r="AU150" s="195" t="s">
        <v>70</v>
      </c>
      <c r="AY150" s="14" t="s">
        <v>119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4" t="s">
        <v>74</v>
      </c>
      <c r="BK150" s="196">
        <f>ROUND(I150*H150,2)</f>
        <v>0</v>
      </c>
      <c r="BL150" s="14" t="s">
        <v>118</v>
      </c>
      <c r="BM150" s="195" t="s">
        <v>370</v>
      </c>
    </row>
    <row r="151" s="2" customFormat="1">
      <c r="A151" s="35"/>
      <c r="B151" s="36"/>
      <c r="C151" s="37"/>
      <c r="D151" s="197" t="s">
        <v>121</v>
      </c>
      <c r="E151" s="37"/>
      <c r="F151" s="198" t="s">
        <v>241</v>
      </c>
      <c r="G151" s="37"/>
      <c r="H151" s="37"/>
      <c r="I151" s="199"/>
      <c r="J151" s="37"/>
      <c r="K151" s="37"/>
      <c r="L151" s="41"/>
      <c r="M151" s="200"/>
      <c r="N151" s="201"/>
      <c r="O151" s="81"/>
      <c r="P151" s="81"/>
      <c r="Q151" s="81"/>
      <c r="R151" s="81"/>
      <c r="S151" s="81"/>
      <c r="T151" s="82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121</v>
      </c>
      <c r="AU151" s="14" t="s">
        <v>70</v>
      </c>
    </row>
    <row r="152" s="2" customFormat="1" ht="14.4" customHeight="1">
      <c r="A152" s="35"/>
      <c r="B152" s="36"/>
      <c r="C152" s="183" t="s">
        <v>251</v>
      </c>
      <c r="D152" s="183" t="s">
        <v>114</v>
      </c>
      <c r="E152" s="184" t="s">
        <v>243</v>
      </c>
      <c r="F152" s="185" t="s">
        <v>244</v>
      </c>
      <c r="G152" s="186" t="s">
        <v>205</v>
      </c>
      <c r="H152" s="187">
        <v>7.5019999999999998</v>
      </c>
      <c r="I152" s="188"/>
      <c r="J152" s="189">
        <f>ROUND(I152*H152,2)</f>
        <v>0</v>
      </c>
      <c r="K152" s="190"/>
      <c r="L152" s="41"/>
      <c r="M152" s="191" t="s">
        <v>19</v>
      </c>
      <c r="N152" s="192" t="s">
        <v>41</v>
      </c>
      <c r="O152" s="81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5" t="s">
        <v>118</v>
      </c>
      <c r="AT152" s="195" t="s">
        <v>114</v>
      </c>
      <c r="AU152" s="195" t="s">
        <v>70</v>
      </c>
      <c r="AY152" s="14" t="s">
        <v>119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4" t="s">
        <v>74</v>
      </c>
      <c r="BK152" s="196">
        <f>ROUND(I152*H152,2)</f>
        <v>0</v>
      </c>
      <c r="BL152" s="14" t="s">
        <v>118</v>
      </c>
      <c r="BM152" s="195" t="s">
        <v>371</v>
      </c>
    </row>
    <row r="153" s="2" customFormat="1">
      <c r="A153" s="35"/>
      <c r="B153" s="36"/>
      <c r="C153" s="37"/>
      <c r="D153" s="197" t="s">
        <v>121</v>
      </c>
      <c r="E153" s="37"/>
      <c r="F153" s="198" t="s">
        <v>246</v>
      </c>
      <c r="G153" s="37"/>
      <c r="H153" s="37"/>
      <c r="I153" s="199"/>
      <c r="J153" s="37"/>
      <c r="K153" s="37"/>
      <c r="L153" s="41"/>
      <c r="M153" s="200"/>
      <c r="N153" s="201"/>
      <c r="O153" s="81"/>
      <c r="P153" s="81"/>
      <c r="Q153" s="81"/>
      <c r="R153" s="81"/>
      <c r="S153" s="81"/>
      <c r="T153" s="82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121</v>
      </c>
      <c r="AU153" s="14" t="s">
        <v>70</v>
      </c>
    </row>
    <row r="154" s="10" customFormat="1">
      <c r="A154" s="10"/>
      <c r="B154" s="202"/>
      <c r="C154" s="203"/>
      <c r="D154" s="197" t="s">
        <v>123</v>
      </c>
      <c r="E154" s="204" t="s">
        <v>19</v>
      </c>
      <c r="F154" s="205" t="s">
        <v>247</v>
      </c>
      <c r="G154" s="203"/>
      <c r="H154" s="204" t="s">
        <v>19</v>
      </c>
      <c r="I154" s="206"/>
      <c r="J154" s="203"/>
      <c r="K154" s="203"/>
      <c r="L154" s="207"/>
      <c r="M154" s="208"/>
      <c r="N154" s="209"/>
      <c r="O154" s="209"/>
      <c r="P154" s="209"/>
      <c r="Q154" s="209"/>
      <c r="R154" s="209"/>
      <c r="S154" s="209"/>
      <c r="T154" s="2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11" t="s">
        <v>123</v>
      </c>
      <c r="AU154" s="211" t="s">
        <v>70</v>
      </c>
      <c r="AV154" s="10" t="s">
        <v>74</v>
      </c>
      <c r="AW154" s="10" t="s">
        <v>31</v>
      </c>
      <c r="AX154" s="10" t="s">
        <v>70</v>
      </c>
      <c r="AY154" s="211" t="s">
        <v>119</v>
      </c>
    </row>
    <row r="155" s="11" customFormat="1">
      <c r="A155" s="11"/>
      <c r="B155" s="212"/>
      <c r="C155" s="213"/>
      <c r="D155" s="197" t="s">
        <v>123</v>
      </c>
      <c r="E155" s="214" t="s">
        <v>19</v>
      </c>
      <c r="F155" s="215" t="s">
        <v>248</v>
      </c>
      <c r="G155" s="213"/>
      <c r="H155" s="216">
        <v>7.2960000000000003</v>
      </c>
      <c r="I155" s="217"/>
      <c r="J155" s="213"/>
      <c r="K155" s="213"/>
      <c r="L155" s="218"/>
      <c r="M155" s="219"/>
      <c r="N155" s="220"/>
      <c r="O155" s="220"/>
      <c r="P155" s="220"/>
      <c r="Q155" s="220"/>
      <c r="R155" s="220"/>
      <c r="S155" s="220"/>
      <c r="T155" s="22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T155" s="222" t="s">
        <v>123</v>
      </c>
      <c r="AU155" s="222" t="s">
        <v>70</v>
      </c>
      <c r="AV155" s="11" t="s">
        <v>78</v>
      </c>
      <c r="AW155" s="11" t="s">
        <v>31</v>
      </c>
      <c r="AX155" s="11" t="s">
        <v>70</v>
      </c>
      <c r="AY155" s="222" t="s">
        <v>119</v>
      </c>
    </row>
    <row r="156" s="10" customFormat="1">
      <c r="A156" s="10"/>
      <c r="B156" s="202"/>
      <c r="C156" s="203"/>
      <c r="D156" s="197" t="s">
        <v>123</v>
      </c>
      <c r="E156" s="204" t="s">
        <v>19</v>
      </c>
      <c r="F156" s="205" t="s">
        <v>372</v>
      </c>
      <c r="G156" s="203"/>
      <c r="H156" s="204" t="s">
        <v>19</v>
      </c>
      <c r="I156" s="206"/>
      <c r="J156" s="203"/>
      <c r="K156" s="203"/>
      <c r="L156" s="207"/>
      <c r="M156" s="208"/>
      <c r="N156" s="209"/>
      <c r="O156" s="209"/>
      <c r="P156" s="209"/>
      <c r="Q156" s="209"/>
      <c r="R156" s="209"/>
      <c r="S156" s="209"/>
      <c r="T156" s="2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11" t="s">
        <v>123</v>
      </c>
      <c r="AU156" s="211" t="s">
        <v>70</v>
      </c>
      <c r="AV156" s="10" t="s">
        <v>74</v>
      </c>
      <c r="AW156" s="10" t="s">
        <v>31</v>
      </c>
      <c r="AX156" s="10" t="s">
        <v>70</v>
      </c>
      <c r="AY156" s="211" t="s">
        <v>119</v>
      </c>
    </row>
    <row r="157" s="11" customFormat="1">
      <c r="A157" s="11"/>
      <c r="B157" s="212"/>
      <c r="C157" s="213"/>
      <c r="D157" s="197" t="s">
        <v>123</v>
      </c>
      <c r="E157" s="214" t="s">
        <v>19</v>
      </c>
      <c r="F157" s="215" t="s">
        <v>373</v>
      </c>
      <c r="G157" s="213"/>
      <c r="H157" s="216">
        <v>0.20599999999999999</v>
      </c>
      <c r="I157" s="217"/>
      <c r="J157" s="213"/>
      <c r="K157" s="213"/>
      <c r="L157" s="218"/>
      <c r="M157" s="219"/>
      <c r="N157" s="220"/>
      <c r="O157" s="220"/>
      <c r="P157" s="220"/>
      <c r="Q157" s="220"/>
      <c r="R157" s="220"/>
      <c r="S157" s="220"/>
      <c r="T157" s="22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T157" s="222" t="s">
        <v>123</v>
      </c>
      <c r="AU157" s="222" t="s">
        <v>70</v>
      </c>
      <c r="AV157" s="11" t="s">
        <v>78</v>
      </c>
      <c r="AW157" s="11" t="s">
        <v>31</v>
      </c>
      <c r="AX157" s="11" t="s">
        <v>70</v>
      </c>
      <c r="AY157" s="222" t="s">
        <v>119</v>
      </c>
    </row>
    <row r="158" s="12" customFormat="1">
      <c r="A158" s="12"/>
      <c r="B158" s="234"/>
      <c r="C158" s="235"/>
      <c r="D158" s="197" t="s">
        <v>123</v>
      </c>
      <c r="E158" s="236" t="s">
        <v>19</v>
      </c>
      <c r="F158" s="237" t="s">
        <v>201</v>
      </c>
      <c r="G158" s="235"/>
      <c r="H158" s="238">
        <v>7.5019999999999998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44" t="s">
        <v>123</v>
      </c>
      <c r="AU158" s="244" t="s">
        <v>70</v>
      </c>
      <c r="AV158" s="12" t="s">
        <v>118</v>
      </c>
      <c r="AW158" s="12" t="s">
        <v>31</v>
      </c>
      <c r="AX158" s="12" t="s">
        <v>74</v>
      </c>
      <c r="AY158" s="244" t="s">
        <v>119</v>
      </c>
    </row>
    <row r="159" s="2" customFormat="1" ht="24.15" customHeight="1">
      <c r="A159" s="35"/>
      <c r="B159" s="36"/>
      <c r="C159" s="183" t="s">
        <v>258</v>
      </c>
      <c r="D159" s="183" t="s">
        <v>114</v>
      </c>
      <c r="E159" s="184" t="s">
        <v>252</v>
      </c>
      <c r="F159" s="185" t="s">
        <v>253</v>
      </c>
      <c r="G159" s="186" t="s">
        <v>205</v>
      </c>
      <c r="H159" s="187">
        <v>7.5019999999999998</v>
      </c>
      <c r="I159" s="188"/>
      <c r="J159" s="189">
        <f>ROUND(I159*H159,2)</f>
        <v>0</v>
      </c>
      <c r="K159" s="190"/>
      <c r="L159" s="41"/>
      <c r="M159" s="191" t="s">
        <v>19</v>
      </c>
      <c r="N159" s="192" t="s">
        <v>41</v>
      </c>
      <c r="O159" s="81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5" t="s">
        <v>118</v>
      </c>
      <c r="AT159" s="195" t="s">
        <v>114</v>
      </c>
      <c r="AU159" s="195" t="s">
        <v>70</v>
      </c>
      <c r="AY159" s="14" t="s">
        <v>119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4" t="s">
        <v>74</v>
      </c>
      <c r="BK159" s="196">
        <f>ROUND(I159*H159,2)</f>
        <v>0</v>
      </c>
      <c r="BL159" s="14" t="s">
        <v>118</v>
      </c>
      <c r="BM159" s="195" t="s">
        <v>374</v>
      </c>
    </row>
    <row r="160" s="2" customFormat="1">
      <c r="A160" s="35"/>
      <c r="B160" s="36"/>
      <c r="C160" s="37"/>
      <c r="D160" s="197" t="s">
        <v>121</v>
      </c>
      <c r="E160" s="37"/>
      <c r="F160" s="198" t="s">
        <v>255</v>
      </c>
      <c r="G160" s="37"/>
      <c r="H160" s="37"/>
      <c r="I160" s="199"/>
      <c r="J160" s="37"/>
      <c r="K160" s="37"/>
      <c r="L160" s="41"/>
      <c r="M160" s="200"/>
      <c r="N160" s="201"/>
      <c r="O160" s="81"/>
      <c r="P160" s="81"/>
      <c r="Q160" s="81"/>
      <c r="R160" s="81"/>
      <c r="S160" s="81"/>
      <c r="T160" s="82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121</v>
      </c>
      <c r="AU160" s="14" t="s">
        <v>70</v>
      </c>
    </row>
    <row r="161" s="11" customFormat="1">
      <c r="A161" s="11"/>
      <c r="B161" s="212"/>
      <c r="C161" s="213"/>
      <c r="D161" s="197" t="s">
        <v>123</v>
      </c>
      <c r="E161" s="214" t="s">
        <v>19</v>
      </c>
      <c r="F161" s="215" t="s">
        <v>256</v>
      </c>
      <c r="G161" s="213"/>
      <c r="H161" s="216">
        <v>7.2960000000000003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T161" s="222" t="s">
        <v>123</v>
      </c>
      <c r="AU161" s="222" t="s">
        <v>70</v>
      </c>
      <c r="AV161" s="11" t="s">
        <v>78</v>
      </c>
      <c r="AW161" s="11" t="s">
        <v>31</v>
      </c>
      <c r="AX161" s="11" t="s">
        <v>70</v>
      </c>
      <c r="AY161" s="222" t="s">
        <v>119</v>
      </c>
    </row>
    <row r="162" s="11" customFormat="1">
      <c r="A162" s="11"/>
      <c r="B162" s="212"/>
      <c r="C162" s="213"/>
      <c r="D162" s="197" t="s">
        <v>123</v>
      </c>
      <c r="E162" s="214" t="s">
        <v>19</v>
      </c>
      <c r="F162" s="215" t="s">
        <v>375</v>
      </c>
      <c r="G162" s="213"/>
      <c r="H162" s="216">
        <v>0.20599999999999999</v>
      </c>
      <c r="I162" s="217"/>
      <c r="J162" s="213"/>
      <c r="K162" s="213"/>
      <c r="L162" s="218"/>
      <c r="M162" s="219"/>
      <c r="N162" s="220"/>
      <c r="O162" s="220"/>
      <c r="P162" s="220"/>
      <c r="Q162" s="220"/>
      <c r="R162" s="220"/>
      <c r="S162" s="220"/>
      <c r="T162" s="22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T162" s="222" t="s">
        <v>123</v>
      </c>
      <c r="AU162" s="222" t="s">
        <v>70</v>
      </c>
      <c r="AV162" s="11" t="s">
        <v>78</v>
      </c>
      <c r="AW162" s="11" t="s">
        <v>31</v>
      </c>
      <c r="AX162" s="11" t="s">
        <v>70</v>
      </c>
      <c r="AY162" s="222" t="s">
        <v>119</v>
      </c>
    </row>
    <row r="163" s="12" customFormat="1">
      <c r="A163" s="12"/>
      <c r="B163" s="234"/>
      <c r="C163" s="235"/>
      <c r="D163" s="197" t="s">
        <v>123</v>
      </c>
      <c r="E163" s="236" t="s">
        <v>19</v>
      </c>
      <c r="F163" s="237" t="s">
        <v>201</v>
      </c>
      <c r="G163" s="235"/>
      <c r="H163" s="238">
        <v>7.5019999999999998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44" t="s">
        <v>123</v>
      </c>
      <c r="AU163" s="244" t="s">
        <v>70</v>
      </c>
      <c r="AV163" s="12" t="s">
        <v>118</v>
      </c>
      <c r="AW163" s="12" t="s">
        <v>31</v>
      </c>
      <c r="AX163" s="12" t="s">
        <v>74</v>
      </c>
      <c r="AY163" s="244" t="s">
        <v>119</v>
      </c>
    </row>
    <row r="164" s="2" customFormat="1" ht="24.15" customHeight="1">
      <c r="A164" s="35"/>
      <c r="B164" s="36"/>
      <c r="C164" s="183" t="s">
        <v>264</v>
      </c>
      <c r="D164" s="183" t="s">
        <v>114</v>
      </c>
      <c r="E164" s="184" t="s">
        <v>226</v>
      </c>
      <c r="F164" s="185" t="s">
        <v>227</v>
      </c>
      <c r="G164" s="186" t="s">
        <v>205</v>
      </c>
      <c r="H164" s="187">
        <v>1473.3900000000001</v>
      </c>
      <c r="I164" s="188"/>
      <c r="J164" s="189">
        <f>ROUND(I164*H164,2)</f>
        <v>0</v>
      </c>
      <c r="K164" s="190"/>
      <c r="L164" s="41"/>
      <c r="M164" s="191" t="s">
        <v>19</v>
      </c>
      <c r="N164" s="192" t="s">
        <v>41</v>
      </c>
      <c r="O164" s="81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5" t="s">
        <v>118</v>
      </c>
      <c r="AT164" s="195" t="s">
        <v>114</v>
      </c>
      <c r="AU164" s="195" t="s">
        <v>70</v>
      </c>
      <c r="AY164" s="14" t="s">
        <v>119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4" t="s">
        <v>74</v>
      </c>
      <c r="BK164" s="196">
        <f>ROUND(I164*H164,2)</f>
        <v>0</v>
      </c>
      <c r="BL164" s="14" t="s">
        <v>118</v>
      </c>
      <c r="BM164" s="195" t="s">
        <v>376</v>
      </c>
    </row>
    <row r="165" s="2" customFormat="1">
      <c r="A165" s="35"/>
      <c r="B165" s="36"/>
      <c r="C165" s="37"/>
      <c r="D165" s="197" t="s">
        <v>121</v>
      </c>
      <c r="E165" s="37"/>
      <c r="F165" s="198" t="s">
        <v>229</v>
      </c>
      <c r="G165" s="37"/>
      <c r="H165" s="37"/>
      <c r="I165" s="199"/>
      <c r="J165" s="37"/>
      <c r="K165" s="37"/>
      <c r="L165" s="41"/>
      <c r="M165" s="200"/>
      <c r="N165" s="201"/>
      <c r="O165" s="81"/>
      <c r="P165" s="81"/>
      <c r="Q165" s="81"/>
      <c r="R165" s="81"/>
      <c r="S165" s="81"/>
      <c r="T165" s="82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121</v>
      </c>
      <c r="AU165" s="14" t="s">
        <v>70</v>
      </c>
    </row>
    <row r="166" s="10" customFormat="1">
      <c r="A166" s="10"/>
      <c r="B166" s="202"/>
      <c r="C166" s="203"/>
      <c r="D166" s="197" t="s">
        <v>123</v>
      </c>
      <c r="E166" s="204" t="s">
        <v>19</v>
      </c>
      <c r="F166" s="205" t="s">
        <v>260</v>
      </c>
      <c r="G166" s="203"/>
      <c r="H166" s="204" t="s">
        <v>19</v>
      </c>
      <c r="I166" s="206"/>
      <c r="J166" s="203"/>
      <c r="K166" s="203"/>
      <c r="L166" s="207"/>
      <c r="M166" s="208"/>
      <c r="N166" s="209"/>
      <c r="O166" s="209"/>
      <c r="P166" s="209"/>
      <c r="Q166" s="209"/>
      <c r="R166" s="209"/>
      <c r="S166" s="209"/>
      <c r="T166" s="2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11" t="s">
        <v>123</v>
      </c>
      <c r="AU166" s="211" t="s">
        <v>70</v>
      </c>
      <c r="AV166" s="10" t="s">
        <v>74</v>
      </c>
      <c r="AW166" s="10" t="s">
        <v>31</v>
      </c>
      <c r="AX166" s="10" t="s">
        <v>70</v>
      </c>
      <c r="AY166" s="211" t="s">
        <v>119</v>
      </c>
    </row>
    <row r="167" s="11" customFormat="1">
      <c r="A167" s="11"/>
      <c r="B167" s="212"/>
      <c r="C167" s="213"/>
      <c r="D167" s="197" t="s">
        <v>123</v>
      </c>
      <c r="E167" s="214" t="s">
        <v>19</v>
      </c>
      <c r="F167" s="215" t="s">
        <v>261</v>
      </c>
      <c r="G167" s="213"/>
      <c r="H167" s="216">
        <v>1472.8499999999999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T167" s="222" t="s">
        <v>123</v>
      </c>
      <c r="AU167" s="222" t="s">
        <v>70</v>
      </c>
      <c r="AV167" s="11" t="s">
        <v>78</v>
      </c>
      <c r="AW167" s="11" t="s">
        <v>31</v>
      </c>
      <c r="AX167" s="11" t="s">
        <v>70</v>
      </c>
      <c r="AY167" s="222" t="s">
        <v>119</v>
      </c>
    </row>
    <row r="168" s="10" customFormat="1">
      <c r="A168" s="10"/>
      <c r="B168" s="202"/>
      <c r="C168" s="203"/>
      <c r="D168" s="197" t="s">
        <v>123</v>
      </c>
      <c r="E168" s="204" t="s">
        <v>19</v>
      </c>
      <c r="F168" s="205" t="s">
        <v>262</v>
      </c>
      <c r="G168" s="203"/>
      <c r="H168" s="204" t="s">
        <v>19</v>
      </c>
      <c r="I168" s="206"/>
      <c r="J168" s="203"/>
      <c r="K168" s="203"/>
      <c r="L168" s="207"/>
      <c r="M168" s="208"/>
      <c r="N168" s="209"/>
      <c r="O168" s="209"/>
      <c r="P168" s="209"/>
      <c r="Q168" s="209"/>
      <c r="R168" s="209"/>
      <c r="S168" s="209"/>
      <c r="T168" s="2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11" t="s">
        <v>123</v>
      </c>
      <c r="AU168" s="211" t="s">
        <v>70</v>
      </c>
      <c r="AV168" s="10" t="s">
        <v>74</v>
      </c>
      <c r="AW168" s="10" t="s">
        <v>31</v>
      </c>
      <c r="AX168" s="10" t="s">
        <v>70</v>
      </c>
      <c r="AY168" s="211" t="s">
        <v>119</v>
      </c>
    </row>
    <row r="169" s="11" customFormat="1">
      <c r="A169" s="11"/>
      <c r="B169" s="212"/>
      <c r="C169" s="213"/>
      <c r="D169" s="197" t="s">
        <v>123</v>
      </c>
      <c r="E169" s="214" t="s">
        <v>19</v>
      </c>
      <c r="F169" s="215" t="s">
        <v>263</v>
      </c>
      <c r="G169" s="213"/>
      <c r="H169" s="216">
        <v>0.54000000000000004</v>
      </c>
      <c r="I169" s="217"/>
      <c r="J169" s="213"/>
      <c r="K169" s="213"/>
      <c r="L169" s="218"/>
      <c r="M169" s="219"/>
      <c r="N169" s="220"/>
      <c r="O169" s="220"/>
      <c r="P169" s="220"/>
      <c r="Q169" s="220"/>
      <c r="R169" s="220"/>
      <c r="S169" s="220"/>
      <c r="T169" s="22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T169" s="222" t="s">
        <v>123</v>
      </c>
      <c r="AU169" s="222" t="s">
        <v>70</v>
      </c>
      <c r="AV169" s="11" t="s">
        <v>78</v>
      </c>
      <c r="AW169" s="11" t="s">
        <v>31</v>
      </c>
      <c r="AX169" s="11" t="s">
        <v>70</v>
      </c>
      <c r="AY169" s="222" t="s">
        <v>119</v>
      </c>
    </row>
    <row r="170" s="12" customFormat="1">
      <c r="A170" s="12"/>
      <c r="B170" s="234"/>
      <c r="C170" s="235"/>
      <c r="D170" s="197" t="s">
        <v>123</v>
      </c>
      <c r="E170" s="236" t="s">
        <v>19</v>
      </c>
      <c r="F170" s="237" t="s">
        <v>201</v>
      </c>
      <c r="G170" s="235"/>
      <c r="H170" s="238">
        <v>1473.3900000000001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44" t="s">
        <v>123</v>
      </c>
      <c r="AU170" s="244" t="s">
        <v>70</v>
      </c>
      <c r="AV170" s="12" t="s">
        <v>118</v>
      </c>
      <c r="AW170" s="12" t="s">
        <v>31</v>
      </c>
      <c r="AX170" s="12" t="s">
        <v>74</v>
      </c>
      <c r="AY170" s="244" t="s">
        <v>119</v>
      </c>
    </row>
    <row r="171" s="2" customFormat="1" ht="14.4" customHeight="1">
      <c r="A171" s="35"/>
      <c r="B171" s="36"/>
      <c r="C171" s="183" t="s">
        <v>269</v>
      </c>
      <c r="D171" s="183" t="s">
        <v>114</v>
      </c>
      <c r="E171" s="184" t="s">
        <v>265</v>
      </c>
      <c r="F171" s="185" t="s">
        <v>266</v>
      </c>
      <c r="G171" s="186" t="s">
        <v>205</v>
      </c>
      <c r="H171" s="187">
        <v>0.54000000000000004</v>
      </c>
      <c r="I171" s="188"/>
      <c r="J171" s="189">
        <f>ROUND(I171*H171,2)</f>
        <v>0</v>
      </c>
      <c r="K171" s="190"/>
      <c r="L171" s="41"/>
      <c r="M171" s="191" t="s">
        <v>19</v>
      </c>
      <c r="N171" s="192" t="s">
        <v>41</v>
      </c>
      <c r="O171" s="81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5" t="s">
        <v>118</v>
      </c>
      <c r="AT171" s="195" t="s">
        <v>114</v>
      </c>
      <c r="AU171" s="195" t="s">
        <v>70</v>
      </c>
      <c r="AY171" s="14" t="s">
        <v>119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4" t="s">
        <v>74</v>
      </c>
      <c r="BK171" s="196">
        <f>ROUND(I171*H171,2)</f>
        <v>0</v>
      </c>
      <c r="BL171" s="14" t="s">
        <v>118</v>
      </c>
      <c r="BM171" s="195" t="s">
        <v>377</v>
      </c>
    </row>
    <row r="172" s="2" customFormat="1">
      <c r="A172" s="35"/>
      <c r="B172" s="36"/>
      <c r="C172" s="37"/>
      <c r="D172" s="197" t="s">
        <v>121</v>
      </c>
      <c r="E172" s="37"/>
      <c r="F172" s="198" t="s">
        <v>268</v>
      </c>
      <c r="G172" s="37"/>
      <c r="H172" s="37"/>
      <c r="I172" s="199"/>
      <c r="J172" s="37"/>
      <c r="K172" s="37"/>
      <c r="L172" s="41"/>
      <c r="M172" s="200"/>
      <c r="N172" s="201"/>
      <c r="O172" s="81"/>
      <c r="P172" s="81"/>
      <c r="Q172" s="81"/>
      <c r="R172" s="81"/>
      <c r="S172" s="81"/>
      <c r="T172" s="82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121</v>
      </c>
      <c r="AU172" s="14" t="s">
        <v>70</v>
      </c>
    </row>
    <row r="173" s="2" customFormat="1" ht="14.4" customHeight="1">
      <c r="A173" s="35"/>
      <c r="B173" s="36"/>
      <c r="C173" s="183" t="s">
        <v>274</v>
      </c>
      <c r="D173" s="183" t="s">
        <v>114</v>
      </c>
      <c r="E173" s="184" t="s">
        <v>270</v>
      </c>
      <c r="F173" s="185" t="s">
        <v>271</v>
      </c>
      <c r="G173" s="186" t="s">
        <v>205</v>
      </c>
      <c r="H173" s="187">
        <v>1472.8499999999999</v>
      </c>
      <c r="I173" s="188"/>
      <c r="J173" s="189">
        <f>ROUND(I173*H173,2)</f>
        <v>0</v>
      </c>
      <c r="K173" s="190"/>
      <c r="L173" s="41"/>
      <c r="M173" s="191" t="s">
        <v>19</v>
      </c>
      <c r="N173" s="192" t="s">
        <v>41</v>
      </c>
      <c r="O173" s="81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5" t="s">
        <v>118</v>
      </c>
      <c r="AT173" s="195" t="s">
        <v>114</v>
      </c>
      <c r="AU173" s="195" t="s">
        <v>70</v>
      </c>
      <c r="AY173" s="14" t="s">
        <v>119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4" t="s">
        <v>74</v>
      </c>
      <c r="BK173" s="196">
        <f>ROUND(I173*H173,2)</f>
        <v>0</v>
      </c>
      <c r="BL173" s="14" t="s">
        <v>118</v>
      </c>
      <c r="BM173" s="195" t="s">
        <v>378</v>
      </c>
    </row>
    <row r="174" s="2" customFormat="1">
      <c r="A174" s="35"/>
      <c r="B174" s="36"/>
      <c r="C174" s="37"/>
      <c r="D174" s="197" t="s">
        <v>121</v>
      </c>
      <c r="E174" s="37"/>
      <c r="F174" s="198" t="s">
        <v>273</v>
      </c>
      <c r="G174" s="37"/>
      <c r="H174" s="37"/>
      <c r="I174" s="199"/>
      <c r="J174" s="37"/>
      <c r="K174" s="37"/>
      <c r="L174" s="41"/>
      <c r="M174" s="200"/>
      <c r="N174" s="201"/>
      <c r="O174" s="81"/>
      <c r="P174" s="81"/>
      <c r="Q174" s="81"/>
      <c r="R174" s="81"/>
      <c r="S174" s="81"/>
      <c r="T174" s="82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121</v>
      </c>
      <c r="AU174" s="14" t="s">
        <v>70</v>
      </c>
    </row>
    <row r="175" s="2" customFormat="1" ht="14.4" customHeight="1">
      <c r="A175" s="35"/>
      <c r="B175" s="36"/>
      <c r="C175" s="183" t="s">
        <v>283</v>
      </c>
      <c r="D175" s="183" t="s">
        <v>114</v>
      </c>
      <c r="E175" s="184" t="s">
        <v>275</v>
      </c>
      <c r="F175" s="185" t="s">
        <v>276</v>
      </c>
      <c r="G175" s="186" t="s">
        <v>205</v>
      </c>
      <c r="H175" s="187">
        <v>682.27499999999998</v>
      </c>
      <c r="I175" s="188"/>
      <c r="J175" s="189">
        <f>ROUND(I175*H175,2)</f>
        <v>0</v>
      </c>
      <c r="K175" s="190"/>
      <c r="L175" s="41"/>
      <c r="M175" s="191" t="s">
        <v>19</v>
      </c>
      <c r="N175" s="192" t="s">
        <v>41</v>
      </c>
      <c r="O175" s="81"/>
      <c r="P175" s="193">
        <f>O175*H175</f>
        <v>0</v>
      </c>
      <c r="Q175" s="193">
        <v>0</v>
      </c>
      <c r="R175" s="193">
        <f>Q175*H175</f>
        <v>0</v>
      </c>
      <c r="S175" s="193">
        <v>0</v>
      </c>
      <c r="T175" s="19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5" t="s">
        <v>118</v>
      </c>
      <c r="AT175" s="195" t="s">
        <v>114</v>
      </c>
      <c r="AU175" s="195" t="s">
        <v>70</v>
      </c>
      <c r="AY175" s="14" t="s">
        <v>119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4" t="s">
        <v>74</v>
      </c>
      <c r="BK175" s="196">
        <f>ROUND(I175*H175,2)</f>
        <v>0</v>
      </c>
      <c r="BL175" s="14" t="s">
        <v>118</v>
      </c>
      <c r="BM175" s="195" t="s">
        <v>379</v>
      </c>
    </row>
    <row r="176" s="2" customFormat="1">
      <c r="A176" s="35"/>
      <c r="B176" s="36"/>
      <c r="C176" s="37"/>
      <c r="D176" s="197" t="s">
        <v>121</v>
      </c>
      <c r="E176" s="37"/>
      <c r="F176" s="198" t="s">
        <v>278</v>
      </c>
      <c r="G176" s="37"/>
      <c r="H176" s="37"/>
      <c r="I176" s="199"/>
      <c r="J176" s="37"/>
      <c r="K176" s="37"/>
      <c r="L176" s="41"/>
      <c r="M176" s="200"/>
      <c r="N176" s="201"/>
      <c r="O176" s="81"/>
      <c r="P176" s="81"/>
      <c r="Q176" s="81"/>
      <c r="R176" s="81"/>
      <c r="S176" s="81"/>
      <c r="T176" s="82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121</v>
      </c>
      <c r="AU176" s="14" t="s">
        <v>70</v>
      </c>
    </row>
    <row r="177" s="10" customFormat="1">
      <c r="A177" s="10"/>
      <c r="B177" s="202"/>
      <c r="C177" s="203"/>
      <c r="D177" s="197" t="s">
        <v>123</v>
      </c>
      <c r="E177" s="204" t="s">
        <v>19</v>
      </c>
      <c r="F177" s="205" t="s">
        <v>279</v>
      </c>
      <c r="G177" s="203"/>
      <c r="H177" s="204" t="s">
        <v>19</v>
      </c>
      <c r="I177" s="206"/>
      <c r="J177" s="203"/>
      <c r="K177" s="203"/>
      <c r="L177" s="207"/>
      <c r="M177" s="208"/>
      <c r="N177" s="209"/>
      <c r="O177" s="209"/>
      <c r="P177" s="209"/>
      <c r="Q177" s="209"/>
      <c r="R177" s="209"/>
      <c r="S177" s="209"/>
      <c r="T177" s="2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11" t="s">
        <v>123</v>
      </c>
      <c r="AU177" s="211" t="s">
        <v>70</v>
      </c>
      <c r="AV177" s="10" t="s">
        <v>74</v>
      </c>
      <c r="AW177" s="10" t="s">
        <v>31</v>
      </c>
      <c r="AX177" s="10" t="s">
        <v>70</v>
      </c>
      <c r="AY177" s="211" t="s">
        <v>119</v>
      </c>
    </row>
    <row r="178" s="11" customFormat="1">
      <c r="A178" s="11"/>
      <c r="B178" s="212"/>
      <c r="C178" s="213"/>
      <c r="D178" s="197" t="s">
        <v>123</v>
      </c>
      <c r="E178" s="214" t="s">
        <v>19</v>
      </c>
      <c r="F178" s="215" t="s">
        <v>280</v>
      </c>
      <c r="G178" s="213"/>
      <c r="H178" s="216">
        <v>226.27500000000001</v>
      </c>
      <c r="I178" s="217"/>
      <c r="J178" s="213"/>
      <c r="K178" s="213"/>
      <c r="L178" s="218"/>
      <c r="M178" s="219"/>
      <c r="N178" s="220"/>
      <c r="O178" s="220"/>
      <c r="P178" s="220"/>
      <c r="Q178" s="220"/>
      <c r="R178" s="220"/>
      <c r="S178" s="220"/>
      <c r="T178" s="22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T178" s="222" t="s">
        <v>123</v>
      </c>
      <c r="AU178" s="222" t="s">
        <v>70</v>
      </c>
      <c r="AV178" s="11" t="s">
        <v>78</v>
      </c>
      <c r="AW178" s="11" t="s">
        <v>31</v>
      </c>
      <c r="AX178" s="11" t="s">
        <v>70</v>
      </c>
      <c r="AY178" s="222" t="s">
        <v>119</v>
      </c>
    </row>
    <row r="179" s="10" customFormat="1">
      <c r="A179" s="10"/>
      <c r="B179" s="202"/>
      <c r="C179" s="203"/>
      <c r="D179" s="197" t="s">
        <v>123</v>
      </c>
      <c r="E179" s="204" t="s">
        <v>19</v>
      </c>
      <c r="F179" s="205" t="s">
        <v>281</v>
      </c>
      <c r="G179" s="203"/>
      <c r="H179" s="204" t="s">
        <v>19</v>
      </c>
      <c r="I179" s="206"/>
      <c r="J179" s="203"/>
      <c r="K179" s="203"/>
      <c r="L179" s="207"/>
      <c r="M179" s="208"/>
      <c r="N179" s="209"/>
      <c r="O179" s="209"/>
      <c r="P179" s="209"/>
      <c r="Q179" s="209"/>
      <c r="R179" s="209"/>
      <c r="S179" s="209"/>
      <c r="T179" s="2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11" t="s">
        <v>123</v>
      </c>
      <c r="AU179" s="211" t="s">
        <v>70</v>
      </c>
      <c r="AV179" s="10" t="s">
        <v>74</v>
      </c>
      <c r="AW179" s="10" t="s">
        <v>31</v>
      </c>
      <c r="AX179" s="10" t="s">
        <v>70</v>
      </c>
      <c r="AY179" s="211" t="s">
        <v>119</v>
      </c>
    </row>
    <row r="180" s="11" customFormat="1">
      <c r="A180" s="11"/>
      <c r="B180" s="212"/>
      <c r="C180" s="213"/>
      <c r="D180" s="197" t="s">
        <v>123</v>
      </c>
      <c r="E180" s="214" t="s">
        <v>19</v>
      </c>
      <c r="F180" s="215" t="s">
        <v>282</v>
      </c>
      <c r="G180" s="213"/>
      <c r="H180" s="216">
        <v>456</v>
      </c>
      <c r="I180" s="217"/>
      <c r="J180" s="213"/>
      <c r="K180" s="213"/>
      <c r="L180" s="218"/>
      <c r="M180" s="219"/>
      <c r="N180" s="220"/>
      <c r="O180" s="220"/>
      <c r="P180" s="220"/>
      <c r="Q180" s="220"/>
      <c r="R180" s="220"/>
      <c r="S180" s="220"/>
      <c r="T180" s="22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T180" s="222" t="s">
        <v>123</v>
      </c>
      <c r="AU180" s="222" t="s">
        <v>70</v>
      </c>
      <c r="AV180" s="11" t="s">
        <v>78</v>
      </c>
      <c r="AW180" s="11" t="s">
        <v>31</v>
      </c>
      <c r="AX180" s="11" t="s">
        <v>70</v>
      </c>
      <c r="AY180" s="222" t="s">
        <v>119</v>
      </c>
    </row>
    <row r="181" s="12" customFormat="1">
      <c r="A181" s="12"/>
      <c r="B181" s="234"/>
      <c r="C181" s="235"/>
      <c r="D181" s="197" t="s">
        <v>123</v>
      </c>
      <c r="E181" s="236" t="s">
        <v>19</v>
      </c>
      <c r="F181" s="237" t="s">
        <v>201</v>
      </c>
      <c r="G181" s="235"/>
      <c r="H181" s="238">
        <v>682.27499999999998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44" t="s">
        <v>123</v>
      </c>
      <c r="AU181" s="244" t="s">
        <v>70</v>
      </c>
      <c r="AV181" s="12" t="s">
        <v>118</v>
      </c>
      <c r="AW181" s="12" t="s">
        <v>31</v>
      </c>
      <c r="AX181" s="12" t="s">
        <v>74</v>
      </c>
      <c r="AY181" s="244" t="s">
        <v>119</v>
      </c>
    </row>
    <row r="182" s="2" customFormat="1" ht="24.15" customHeight="1">
      <c r="A182" s="35"/>
      <c r="B182" s="36"/>
      <c r="C182" s="183" t="s">
        <v>290</v>
      </c>
      <c r="D182" s="183" t="s">
        <v>114</v>
      </c>
      <c r="E182" s="184" t="s">
        <v>284</v>
      </c>
      <c r="F182" s="185" t="s">
        <v>285</v>
      </c>
      <c r="G182" s="186" t="s">
        <v>205</v>
      </c>
      <c r="H182" s="187">
        <v>0.56599999999999995</v>
      </c>
      <c r="I182" s="188"/>
      <c r="J182" s="189">
        <f>ROUND(I182*H182,2)</f>
        <v>0</v>
      </c>
      <c r="K182" s="190"/>
      <c r="L182" s="41"/>
      <c r="M182" s="191" t="s">
        <v>19</v>
      </c>
      <c r="N182" s="192" t="s">
        <v>41</v>
      </c>
      <c r="O182" s="81"/>
      <c r="P182" s="193">
        <f>O182*H182</f>
        <v>0</v>
      </c>
      <c r="Q182" s="193">
        <v>0</v>
      </c>
      <c r="R182" s="193">
        <f>Q182*H182</f>
        <v>0</v>
      </c>
      <c r="S182" s="193">
        <v>0</v>
      </c>
      <c r="T182" s="19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5" t="s">
        <v>118</v>
      </c>
      <c r="AT182" s="195" t="s">
        <v>114</v>
      </c>
      <c r="AU182" s="195" t="s">
        <v>70</v>
      </c>
      <c r="AY182" s="14" t="s">
        <v>119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4" t="s">
        <v>74</v>
      </c>
      <c r="BK182" s="196">
        <f>ROUND(I182*H182,2)</f>
        <v>0</v>
      </c>
      <c r="BL182" s="14" t="s">
        <v>118</v>
      </c>
      <c r="BM182" s="195" t="s">
        <v>380</v>
      </c>
    </row>
    <row r="183" s="2" customFormat="1">
      <c r="A183" s="35"/>
      <c r="B183" s="36"/>
      <c r="C183" s="37"/>
      <c r="D183" s="197" t="s">
        <v>121</v>
      </c>
      <c r="E183" s="37"/>
      <c r="F183" s="198" t="s">
        <v>287</v>
      </c>
      <c r="G183" s="37"/>
      <c r="H183" s="37"/>
      <c r="I183" s="199"/>
      <c r="J183" s="37"/>
      <c r="K183" s="37"/>
      <c r="L183" s="41"/>
      <c r="M183" s="200"/>
      <c r="N183" s="201"/>
      <c r="O183" s="81"/>
      <c r="P183" s="81"/>
      <c r="Q183" s="81"/>
      <c r="R183" s="81"/>
      <c r="S183" s="81"/>
      <c r="T183" s="82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121</v>
      </c>
      <c r="AU183" s="14" t="s">
        <v>70</v>
      </c>
    </row>
    <row r="184" s="10" customFormat="1">
      <c r="A184" s="10"/>
      <c r="B184" s="202"/>
      <c r="C184" s="203"/>
      <c r="D184" s="197" t="s">
        <v>123</v>
      </c>
      <c r="E184" s="204" t="s">
        <v>19</v>
      </c>
      <c r="F184" s="205" t="s">
        <v>288</v>
      </c>
      <c r="G184" s="203"/>
      <c r="H184" s="204" t="s">
        <v>19</v>
      </c>
      <c r="I184" s="206"/>
      <c r="J184" s="203"/>
      <c r="K184" s="203"/>
      <c r="L184" s="207"/>
      <c r="M184" s="208"/>
      <c r="N184" s="209"/>
      <c r="O184" s="209"/>
      <c r="P184" s="209"/>
      <c r="Q184" s="209"/>
      <c r="R184" s="209"/>
      <c r="S184" s="209"/>
      <c r="T184" s="2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1" t="s">
        <v>123</v>
      </c>
      <c r="AU184" s="211" t="s">
        <v>70</v>
      </c>
      <c r="AV184" s="10" t="s">
        <v>74</v>
      </c>
      <c r="AW184" s="10" t="s">
        <v>31</v>
      </c>
      <c r="AX184" s="10" t="s">
        <v>70</v>
      </c>
      <c r="AY184" s="211" t="s">
        <v>119</v>
      </c>
    </row>
    <row r="185" s="11" customFormat="1">
      <c r="A185" s="11"/>
      <c r="B185" s="212"/>
      <c r="C185" s="213"/>
      <c r="D185" s="197" t="s">
        <v>123</v>
      </c>
      <c r="E185" s="214" t="s">
        <v>19</v>
      </c>
      <c r="F185" s="215" t="s">
        <v>289</v>
      </c>
      <c r="G185" s="213"/>
      <c r="H185" s="216">
        <v>0.56599999999999995</v>
      </c>
      <c r="I185" s="217"/>
      <c r="J185" s="213"/>
      <c r="K185" s="213"/>
      <c r="L185" s="218"/>
      <c r="M185" s="219"/>
      <c r="N185" s="220"/>
      <c r="O185" s="220"/>
      <c r="P185" s="220"/>
      <c r="Q185" s="220"/>
      <c r="R185" s="220"/>
      <c r="S185" s="220"/>
      <c r="T185" s="22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T185" s="222" t="s">
        <v>123</v>
      </c>
      <c r="AU185" s="222" t="s">
        <v>70</v>
      </c>
      <c r="AV185" s="11" t="s">
        <v>78</v>
      </c>
      <c r="AW185" s="11" t="s">
        <v>31</v>
      </c>
      <c r="AX185" s="11" t="s">
        <v>74</v>
      </c>
      <c r="AY185" s="222" t="s">
        <v>119</v>
      </c>
    </row>
    <row r="186" s="2" customFormat="1" ht="24.15" customHeight="1">
      <c r="A186" s="35"/>
      <c r="B186" s="36"/>
      <c r="C186" s="183" t="s">
        <v>296</v>
      </c>
      <c r="D186" s="183" t="s">
        <v>114</v>
      </c>
      <c r="E186" s="184" t="s">
        <v>291</v>
      </c>
      <c r="F186" s="185" t="s">
        <v>292</v>
      </c>
      <c r="G186" s="186" t="s">
        <v>205</v>
      </c>
      <c r="H186" s="187">
        <v>456</v>
      </c>
      <c r="I186" s="188"/>
      <c r="J186" s="189">
        <f>ROUND(I186*H186,2)</f>
        <v>0</v>
      </c>
      <c r="K186" s="190"/>
      <c r="L186" s="41"/>
      <c r="M186" s="191" t="s">
        <v>19</v>
      </c>
      <c r="N186" s="192" t="s">
        <v>41</v>
      </c>
      <c r="O186" s="81"/>
      <c r="P186" s="193">
        <f>O186*H186</f>
        <v>0</v>
      </c>
      <c r="Q186" s="193">
        <v>0</v>
      </c>
      <c r="R186" s="193">
        <f>Q186*H186</f>
        <v>0</v>
      </c>
      <c r="S186" s="193">
        <v>0</v>
      </c>
      <c r="T186" s="19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5" t="s">
        <v>118</v>
      </c>
      <c r="AT186" s="195" t="s">
        <v>114</v>
      </c>
      <c r="AU186" s="195" t="s">
        <v>70</v>
      </c>
      <c r="AY186" s="14" t="s">
        <v>119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4" t="s">
        <v>74</v>
      </c>
      <c r="BK186" s="196">
        <f>ROUND(I186*H186,2)</f>
        <v>0</v>
      </c>
      <c r="BL186" s="14" t="s">
        <v>118</v>
      </c>
      <c r="BM186" s="195" t="s">
        <v>381</v>
      </c>
    </row>
    <row r="187" s="2" customFormat="1">
      <c r="A187" s="35"/>
      <c r="B187" s="36"/>
      <c r="C187" s="37"/>
      <c r="D187" s="197" t="s">
        <v>121</v>
      </c>
      <c r="E187" s="37"/>
      <c r="F187" s="198" t="s">
        <v>294</v>
      </c>
      <c r="G187" s="37"/>
      <c r="H187" s="37"/>
      <c r="I187" s="199"/>
      <c r="J187" s="37"/>
      <c r="K187" s="37"/>
      <c r="L187" s="41"/>
      <c r="M187" s="200"/>
      <c r="N187" s="201"/>
      <c r="O187" s="81"/>
      <c r="P187" s="81"/>
      <c r="Q187" s="81"/>
      <c r="R187" s="81"/>
      <c r="S187" s="81"/>
      <c r="T187" s="82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121</v>
      </c>
      <c r="AU187" s="14" t="s">
        <v>70</v>
      </c>
    </row>
    <row r="188" s="10" customFormat="1">
      <c r="A188" s="10"/>
      <c r="B188" s="202"/>
      <c r="C188" s="203"/>
      <c r="D188" s="197" t="s">
        <v>123</v>
      </c>
      <c r="E188" s="204" t="s">
        <v>19</v>
      </c>
      <c r="F188" s="205" t="s">
        <v>295</v>
      </c>
      <c r="G188" s="203"/>
      <c r="H188" s="204" t="s">
        <v>19</v>
      </c>
      <c r="I188" s="206"/>
      <c r="J188" s="203"/>
      <c r="K188" s="203"/>
      <c r="L188" s="207"/>
      <c r="M188" s="208"/>
      <c r="N188" s="209"/>
      <c r="O188" s="209"/>
      <c r="P188" s="209"/>
      <c r="Q188" s="209"/>
      <c r="R188" s="209"/>
      <c r="S188" s="209"/>
      <c r="T188" s="2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11" t="s">
        <v>123</v>
      </c>
      <c r="AU188" s="211" t="s">
        <v>70</v>
      </c>
      <c r="AV188" s="10" t="s">
        <v>74</v>
      </c>
      <c r="AW188" s="10" t="s">
        <v>31</v>
      </c>
      <c r="AX188" s="10" t="s">
        <v>70</v>
      </c>
      <c r="AY188" s="211" t="s">
        <v>119</v>
      </c>
    </row>
    <row r="189" s="11" customFormat="1">
      <c r="A189" s="11"/>
      <c r="B189" s="212"/>
      <c r="C189" s="213"/>
      <c r="D189" s="197" t="s">
        <v>123</v>
      </c>
      <c r="E189" s="214" t="s">
        <v>19</v>
      </c>
      <c r="F189" s="215" t="s">
        <v>282</v>
      </c>
      <c r="G189" s="213"/>
      <c r="H189" s="216">
        <v>456</v>
      </c>
      <c r="I189" s="217"/>
      <c r="J189" s="213"/>
      <c r="K189" s="213"/>
      <c r="L189" s="218"/>
      <c r="M189" s="219"/>
      <c r="N189" s="220"/>
      <c r="O189" s="220"/>
      <c r="P189" s="220"/>
      <c r="Q189" s="220"/>
      <c r="R189" s="220"/>
      <c r="S189" s="220"/>
      <c r="T189" s="22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T189" s="222" t="s">
        <v>123</v>
      </c>
      <c r="AU189" s="222" t="s">
        <v>70</v>
      </c>
      <c r="AV189" s="11" t="s">
        <v>78</v>
      </c>
      <c r="AW189" s="11" t="s">
        <v>31</v>
      </c>
      <c r="AX189" s="11" t="s">
        <v>74</v>
      </c>
      <c r="AY189" s="222" t="s">
        <v>119</v>
      </c>
    </row>
    <row r="190" s="2" customFormat="1" ht="24.15" customHeight="1">
      <c r="A190" s="35"/>
      <c r="B190" s="36"/>
      <c r="C190" s="183" t="s">
        <v>303</v>
      </c>
      <c r="D190" s="183" t="s">
        <v>114</v>
      </c>
      <c r="E190" s="184" t="s">
        <v>297</v>
      </c>
      <c r="F190" s="185" t="s">
        <v>298</v>
      </c>
      <c r="G190" s="186" t="s">
        <v>205</v>
      </c>
      <c r="H190" s="187">
        <v>408</v>
      </c>
      <c r="I190" s="188"/>
      <c r="J190" s="189">
        <f>ROUND(I190*H190,2)</f>
        <v>0</v>
      </c>
      <c r="K190" s="190"/>
      <c r="L190" s="41"/>
      <c r="M190" s="191" t="s">
        <v>19</v>
      </c>
      <c r="N190" s="192" t="s">
        <v>41</v>
      </c>
      <c r="O190" s="81"/>
      <c r="P190" s="193">
        <f>O190*H190</f>
        <v>0</v>
      </c>
      <c r="Q190" s="193">
        <v>0</v>
      </c>
      <c r="R190" s="193">
        <f>Q190*H190</f>
        <v>0</v>
      </c>
      <c r="S190" s="193">
        <v>0</v>
      </c>
      <c r="T190" s="19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5" t="s">
        <v>118</v>
      </c>
      <c r="AT190" s="195" t="s">
        <v>114</v>
      </c>
      <c r="AU190" s="195" t="s">
        <v>70</v>
      </c>
      <c r="AY190" s="14" t="s">
        <v>119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4" t="s">
        <v>74</v>
      </c>
      <c r="BK190" s="196">
        <f>ROUND(I190*H190,2)</f>
        <v>0</v>
      </c>
      <c r="BL190" s="14" t="s">
        <v>118</v>
      </c>
      <c r="BM190" s="195" t="s">
        <v>382</v>
      </c>
    </row>
    <row r="191" s="2" customFormat="1">
      <c r="A191" s="35"/>
      <c r="B191" s="36"/>
      <c r="C191" s="37"/>
      <c r="D191" s="197" t="s">
        <v>121</v>
      </c>
      <c r="E191" s="37"/>
      <c r="F191" s="198" t="s">
        <v>300</v>
      </c>
      <c r="G191" s="37"/>
      <c r="H191" s="37"/>
      <c r="I191" s="199"/>
      <c r="J191" s="37"/>
      <c r="K191" s="37"/>
      <c r="L191" s="41"/>
      <c r="M191" s="200"/>
      <c r="N191" s="201"/>
      <c r="O191" s="81"/>
      <c r="P191" s="81"/>
      <c r="Q191" s="81"/>
      <c r="R191" s="81"/>
      <c r="S191" s="81"/>
      <c r="T191" s="82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121</v>
      </c>
      <c r="AU191" s="14" t="s">
        <v>70</v>
      </c>
    </row>
    <row r="192" s="10" customFormat="1">
      <c r="A192" s="10"/>
      <c r="B192" s="202"/>
      <c r="C192" s="203"/>
      <c r="D192" s="197" t="s">
        <v>123</v>
      </c>
      <c r="E192" s="204" t="s">
        <v>19</v>
      </c>
      <c r="F192" s="205" t="s">
        <v>301</v>
      </c>
      <c r="G192" s="203"/>
      <c r="H192" s="204" t="s">
        <v>19</v>
      </c>
      <c r="I192" s="206"/>
      <c r="J192" s="203"/>
      <c r="K192" s="203"/>
      <c r="L192" s="207"/>
      <c r="M192" s="208"/>
      <c r="N192" s="209"/>
      <c r="O192" s="209"/>
      <c r="P192" s="209"/>
      <c r="Q192" s="209"/>
      <c r="R192" s="209"/>
      <c r="S192" s="209"/>
      <c r="T192" s="2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T192" s="211" t="s">
        <v>123</v>
      </c>
      <c r="AU192" s="211" t="s">
        <v>70</v>
      </c>
      <c r="AV192" s="10" t="s">
        <v>74</v>
      </c>
      <c r="AW192" s="10" t="s">
        <v>31</v>
      </c>
      <c r="AX192" s="10" t="s">
        <v>70</v>
      </c>
      <c r="AY192" s="211" t="s">
        <v>119</v>
      </c>
    </row>
    <row r="193" s="11" customFormat="1">
      <c r="A193" s="11"/>
      <c r="B193" s="212"/>
      <c r="C193" s="213"/>
      <c r="D193" s="197" t="s">
        <v>123</v>
      </c>
      <c r="E193" s="214" t="s">
        <v>19</v>
      </c>
      <c r="F193" s="215" t="s">
        <v>302</v>
      </c>
      <c r="G193" s="213"/>
      <c r="H193" s="216">
        <v>408</v>
      </c>
      <c r="I193" s="217"/>
      <c r="J193" s="213"/>
      <c r="K193" s="213"/>
      <c r="L193" s="218"/>
      <c r="M193" s="219"/>
      <c r="N193" s="220"/>
      <c r="O193" s="220"/>
      <c r="P193" s="220"/>
      <c r="Q193" s="220"/>
      <c r="R193" s="220"/>
      <c r="S193" s="220"/>
      <c r="T193" s="22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T193" s="222" t="s">
        <v>123</v>
      </c>
      <c r="AU193" s="222" t="s">
        <v>70</v>
      </c>
      <c r="AV193" s="11" t="s">
        <v>78</v>
      </c>
      <c r="AW193" s="11" t="s">
        <v>31</v>
      </c>
      <c r="AX193" s="11" t="s">
        <v>74</v>
      </c>
      <c r="AY193" s="222" t="s">
        <v>119</v>
      </c>
    </row>
    <row r="194" s="2" customFormat="1" ht="14.4" customHeight="1">
      <c r="A194" s="35"/>
      <c r="B194" s="36"/>
      <c r="C194" s="183" t="s">
        <v>308</v>
      </c>
      <c r="D194" s="183" t="s">
        <v>114</v>
      </c>
      <c r="E194" s="184" t="s">
        <v>304</v>
      </c>
      <c r="F194" s="185" t="s">
        <v>305</v>
      </c>
      <c r="G194" s="186" t="s">
        <v>205</v>
      </c>
      <c r="H194" s="187">
        <v>408</v>
      </c>
      <c r="I194" s="188"/>
      <c r="J194" s="189">
        <f>ROUND(I194*H194,2)</f>
        <v>0</v>
      </c>
      <c r="K194" s="190"/>
      <c r="L194" s="41"/>
      <c r="M194" s="191" t="s">
        <v>19</v>
      </c>
      <c r="N194" s="192" t="s">
        <v>41</v>
      </c>
      <c r="O194" s="81"/>
      <c r="P194" s="193">
        <f>O194*H194</f>
        <v>0</v>
      </c>
      <c r="Q194" s="193">
        <v>0</v>
      </c>
      <c r="R194" s="193">
        <f>Q194*H194</f>
        <v>0</v>
      </c>
      <c r="S194" s="193">
        <v>0</v>
      </c>
      <c r="T194" s="19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5" t="s">
        <v>118</v>
      </c>
      <c r="AT194" s="195" t="s">
        <v>114</v>
      </c>
      <c r="AU194" s="195" t="s">
        <v>70</v>
      </c>
      <c r="AY194" s="14" t="s">
        <v>119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14" t="s">
        <v>74</v>
      </c>
      <c r="BK194" s="196">
        <f>ROUND(I194*H194,2)</f>
        <v>0</v>
      </c>
      <c r="BL194" s="14" t="s">
        <v>118</v>
      </c>
      <c r="BM194" s="195" t="s">
        <v>383</v>
      </c>
    </row>
    <row r="195" s="2" customFormat="1">
      <c r="A195" s="35"/>
      <c r="B195" s="36"/>
      <c r="C195" s="37"/>
      <c r="D195" s="197" t="s">
        <v>121</v>
      </c>
      <c r="E195" s="37"/>
      <c r="F195" s="198" t="s">
        <v>307</v>
      </c>
      <c r="G195" s="37"/>
      <c r="H195" s="37"/>
      <c r="I195" s="199"/>
      <c r="J195" s="37"/>
      <c r="K195" s="37"/>
      <c r="L195" s="41"/>
      <c r="M195" s="200"/>
      <c r="N195" s="201"/>
      <c r="O195" s="81"/>
      <c r="P195" s="81"/>
      <c r="Q195" s="81"/>
      <c r="R195" s="81"/>
      <c r="S195" s="81"/>
      <c r="T195" s="82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121</v>
      </c>
      <c r="AU195" s="14" t="s">
        <v>70</v>
      </c>
    </row>
    <row r="196" s="2" customFormat="1" ht="24.15" customHeight="1">
      <c r="A196" s="35"/>
      <c r="B196" s="36"/>
      <c r="C196" s="183" t="s">
        <v>315</v>
      </c>
      <c r="D196" s="183" t="s">
        <v>114</v>
      </c>
      <c r="E196" s="184" t="s">
        <v>309</v>
      </c>
      <c r="F196" s="185" t="s">
        <v>310</v>
      </c>
      <c r="G196" s="186" t="s">
        <v>205</v>
      </c>
      <c r="H196" s="187">
        <v>0.010999999999999999</v>
      </c>
      <c r="I196" s="188"/>
      <c r="J196" s="189">
        <f>ROUND(I196*H196,2)</f>
        <v>0</v>
      </c>
      <c r="K196" s="190"/>
      <c r="L196" s="41"/>
      <c r="M196" s="191" t="s">
        <v>19</v>
      </c>
      <c r="N196" s="192" t="s">
        <v>41</v>
      </c>
      <c r="O196" s="81"/>
      <c r="P196" s="193">
        <f>O196*H196</f>
        <v>0</v>
      </c>
      <c r="Q196" s="193">
        <v>0</v>
      </c>
      <c r="R196" s="193">
        <f>Q196*H196</f>
        <v>0</v>
      </c>
      <c r="S196" s="193">
        <v>0</v>
      </c>
      <c r="T196" s="19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5" t="s">
        <v>118</v>
      </c>
      <c r="AT196" s="195" t="s">
        <v>114</v>
      </c>
      <c r="AU196" s="195" t="s">
        <v>70</v>
      </c>
      <c r="AY196" s="14" t="s">
        <v>119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4" t="s">
        <v>74</v>
      </c>
      <c r="BK196" s="196">
        <f>ROUND(I196*H196,2)</f>
        <v>0</v>
      </c>
      <c r="BL196" s="14" t="s">
        <v>118</v>
      </c>
      <c r="BM196" s="195" t="s">
        <v>384</v>
      </c>
    </row>
    <row r="197" s="2" customFormat="1">
      <c r="A197" s="35"/>
      <c r="B197" s="36"/>
      <c r="C197" s="37"/>
      <c r="D197" s="197" t="s">
        <v>121</v>
      </c>
      <c r="E197" s="37"/>
      <c r="F197" s="198" t="s">
        <v>312</v>
      </c>
      <c r="G197" s="37"/>
      <c r="H197" s="37"/>
      <c r="I197" s="199"/>
      <c r="J197" s="37"/>
      <c r="K197" s="37"/>
      <c r="L197" s="41"/>
      <c r="M197" s="200"/>
      <c r="N197" s="201"/>
      <c r="O197" s="81"/>
      <c r="P197" s="81"/>
      <c r="Q197" s="81"/>
      <c r="R197" s="81"/>
      <c r="S197" s="81"/>
      <c r="T197" s="82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121</v>
      </c>
      <c r="AU197" s="14" t="s">
        <v>70</v>
      </c>
    </row>
    <row r="198" s="10" customFormat="1">
      <c r="A198" s="10"/>
      <c r="B198" s="202"/>
      <c r="C198" s="203"/>
      <c r="D198" s="197" t="s">
        <v>123</v>
      </c>
      <c r="E198" s="204" t="s">
        <v>19</v>
      </c>
      <c r="F198" s="205" t="s">
        <v>313</v>
      </c>
      <c r="G198" s="203"/>
      <c r="H198" s="204" t="s">
        <v>19</v>
      </c>
      <c r="I198" s="206"/>
      <c r="J198" s="203"/>
      <c r="K198" s="203"/>
      <c r="L198" s="207"/>
      <c r="M198" s="208"/>
      <c r="N198" s="209"/>
      <c r="O198" s="209"/>
      <c r="P198" s="209"/>
      <c r="Q198" s="209"/>
      <c r="R198" s="209"/>
      <c r="S198" s="209"/>
      <c r="T198" s="2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T198" s="211" t="s">
        <v>123</v>
      </c>
      <c r="AU198" s="211" t="s">
        <v>70</v>
      </c>
      <c r="AV198" s="10" t="s">
        <v>74</v>
      </c>
      <c r="AW198" s="10" t="s">
        <v>31</v>
      </c>
      <c r="AX198" s="10" t="s">
        <v>70</v>
      </c>
      <c r="AY198" s="211" t="s">
        <v>119</v>
      </c>
    </row>
    <row r="199" s="11" customFormat="1">
      <c r="A199" s="11"/>
      <c r="B199" s="212"/>
      <c r="C199" s="213"/>
      <c r="D199" s="197" t="s">
        <v>123</v>
      </c>
      <c r="E199" s="214" t="s">
        <v>19</v>
      </c>
      <c r="F199" s="215" t="s">
        <v>314</v>
      </c>
      <c r="G199" s="213"/>
      <c r="H199" s="216">
        <v>0.010999999999999999</v>
      </c>
      <c r="I199" s="217"/>
      <c r="J199" s="213"/>
      <c r="K199" s="213"/>
      <c r="L199" s="218"/>
      <c r="M199" s="219"/>
      <c r="N199" s="220"/>
      <c r="O199" s="220"/>
      <c r="P199" s="220"/>
      <c r="Q199" s="220"/>
      <c r="R199" s="220"/>
      <c r="S199" s="220"/>
      <c r="T199" s="22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T199" s="222" t="s">
        <v>123</v>
      </c>
      <c r="AU199" s="222" t="s">
        <v>70</v>
      </c>
      <c r="AV199" s="11" t="s">
        <v>78</v>
      </c>
      <c r="AW199" s="11" t="s">
        <v>31</v>
      </c>
      <c r="AX199" s="11" t="s">
        <v>74</v>
      </c>
      <c r="AY199" s="222" t="s">
        <v>119</v>
      </c>
    </row>
    <row r="200" s="2" customFormat="1" ht="14.4" customHeight="1">
      <c r="A200" s="35"/>
      <c r="B200" s="36"/>
      <c r="C200" s="183" t="s">
        <v>322</v>
      </c>
      <c r="D200" s="183" t="s">
        <v>114</v>
      </c>
      <c r="E200" s="184" t="s">
        <v>323</v>
      </c>
      <c r="F200" s="185" t="s">
        <v>324</v>
      </c>
      <c r="G200" s="186" t="s">
        <v>134</v>
      </c>
      <c r="H200" s="187">
        <v>18</v>
      </c>
      <c r="I200" s="188"/>
      <c r="J200" s="189">
        <f>ROUND(I200*H200,2)</f>
        <v>0</v>
      </c>
      <c r="K200" s="190"/>
      <c r="L200" s="41"/>
      <c r="M200" s="191" t="s">
        <v>19</v>
      </c>
      <c r="N200" s="192" t="s">
        <v>41</v>
      </c>
      <c r="O200" s="81"/>
      <c r="P200" s="193">
        <f>O200*H200</f>
        <v>0</v>
      </c>
      <c r="Q200" s="193">
        <v>0</v>
      </c>
      <c r="R200" s="193">
        <f>Q200*H200</f>
        <v>0</v>
      </c>
      <c r="S200" s="193">
        <v>0</v>
      </c>
      <c r="T200" s="19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5" t="s">
        <v>118</v>
      </c>
      <c r="AT200" s="195" t="s">
        <v>114</v>
      </c>
      <c r="AU200" s="195" t="s">
        <v>70</v>
      </c>
      <c r="AY200" s="14" t="s">
        <v>119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4" t="s">
        <v>74</v>
      </c>
      <c r="BK200" s="196">
        <f>ROUND(I200*H200,2)</f>
        <v>0</v>
      </c>
      <c r="BL200" s="14" t="s">
        <v>118</v>
      </c>
      <c r="BM200" s="195" t="s">
        <v>385</v>
      </c>
    </row>
    <row r="201" s="2" customFormat="1">
      <c r="A201" s="35"/>
      <c r="B201" s="36"/>
      <c r="C201" s="37"/>
      <c r="D201" s="197" t="s">
        <v>121</v>
      </c>
      <c r="E201" s="37"/>
      <c r="F201" s="198" t="s">
        <v>326</v>
      </c>
      <c r="G201" s="37"/>
      <c r="H201" s="37"/>
      <c r="I201" s="199"/>
      <c r="J201" s="37"/>
      <c r="K201" s="37"/>
      <c r="L201" s="41"/>
      <c r="M201" s="200"/>
      <c r="N201" s="201"/>
      <c r="O201" s="81"/>
      <c r="P201" s="81"/>
      <c r="Q201" s="81"/>
      <c r="R201" s="81"/>
      <c r="S201" s="81"/>
      <c r="T201" s="82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121</v>
      </c>
      <c r="AU201" s="14" t="s">
        <v>70</v>
      </c>
    </row>
    <row r="202" s="11" customFormat="1">
      <c r="A202" s="11"/>
      <c r="B202" s="212"/>
      <c r="C202" s="213"/>
      <c r="D202" s="197" t="s">
        <v>123</v>
      </c>
      <c r="E202" s="214" t="s">
        <v>19</v>
      </c>
      <c r="F202" s="215" t="s">
        <v>327</v>
      </c>
      <c r="G202" s="213"/>
      <c r="H202" s="216">
        <v>18</v>
      </c>
      <c r="I202" s="217"/>
      <c r="J202" s="213"/>
      <c r="K202" s="213"/>
      <c r="L202" s="218"/>
      <c r="M202" s="219"/>
      <c r="N202" s="220"/>
      <c r="O202" s="220"/>
      <c r="P202" s="220"/>
      <c r="Q202" s="220"/>
      <c r="R202" s="220"/>
      <c r="S202" s="220"/>
      <c r="T202" s="22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T202" s="222" t="s">
        <v>123</v>
      </c>
      <c r="AU202" s="222" t="s">
        <v>70</v>
      </c>
      <c r="AV202" s="11" t="s">
        <v>78</v>
      </c>
      <c r="AW202" s="11" t="s">
        <v>31</v>
      </c>
      <c r="AX202" s="11" t="s">
        <v>74</v>
      </c>
      <c r="AY202" s="222" t="s">
        <v>119</v>
      </c>
    </row>
    <row r="203" s="2" customFormat="1" ht="14.4" customHeight="1">
      <c r="A203" s="35"/>
      <c r="B203" s="36"/>
      <c r="C203" s="183" t="s">
        <v>328</v>
      </c>
      <c r="D203" s="183" t="s">
        <v>114</v>
      </c>
      <c r="E203" s="184" t="s">
        <v>329</v>
      </c>
      <c r="F203" s="185" t="s">
        <v>330</v>
      </c>
      <c r="G203" s="186" t="s">
        <v>134</v>
      </c>
      <c r="H203" s="187">
        <v>2</v>
      </c>
      <c r="I203" s="188"/>
      <c r="J203" s="189">
        <f>ROUND(I203*H203,2)</f>
        <v>0</v>
      </c>
      <c r="K203" s="190"/>
      <c r="L203" s="41"/>
      <c r="M203" s="191" t="s">
        <v>19</v>
      </c>
      <c r="N203" s="192" t="s">
        <v>41</v>
      </c>
      <c r="O203" s="81"/>
      <c r="P203" s="193">
        <f>O203*H203</f>
        <v>0</v>
      </c>
      <c r="Q203" s="193">
        <v>0</v>
      </c>
      <c r="R203" s="193">
        <f>Q203*H203</f>
        <v>0</v>
      </c>
      <c r="S203" s="193">
        <v>0</v>
      </c>
      <c r="T203" s="19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5" t="s">
        <v>331</v>
      </c>
      <c r="AT203" s="195" t="s">
        <v>114</v>
      </c>
      <c r="AU203" s="195" t="s">
        <v>70</v>
      </c>
      <c r="AY203" s="14" t="s">
        <v>119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4" t="s">
        <v>74</v>
      </c>
      <c r="BK203" s="196">
        <f>ROUND(I203*H203,2)</f>
        <v>0</v>
      </c>
      <c r="BL203" s="14" t="s">
        <v>331</v>
      </c>
      <c r="BM203" s="195" t="s">
        <v>386</v>
      </c>
    </row>
    <row r="204" s="2" customFormat="1">
      <c r="A204" s="35"/>
      <c r="B204" s="36"/>
      <c r="C204" s="37"/>
      <c r="D204" s="197" t="s">
        <v>121</v>
      </c>
      <c r="E204" s="37"/>
      <c r="F204" s="198" t="s">
        <v>333</v>
      </c>
      <c r="G204" s="37"/>
      <c r="H204" s="37"/>
      <c r="I204" s="199"/>
      <c r="J204" s="37"/>
      <c r="K204" s="37"/>
      <c r="L204" s="41"/>
      <c r="M204" s="200"/>
      <c r="N204" s="201"/>
      <c r="O204" s="81"/>
      <c r="P204" s="81"/>
      <c r="Q204" s="81"/>
      <c r="R204" s="81"/>
      <c r="S204" s="81"/>
      <c r="T204" s="82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121</v>
      </c>
      <c r="AU204" s="14" t="s">
        <v>70</v>
      </c>
    </row>
    <row r="205" s="2" customFormat="1" ht="14.4" customHeight="1">
      <c r="A205" s="35"/>
      <c r="B205" s="36"/>
      <c r="C205" s="183" t="s">
        <v>334</v>
      </c>
      <c r="D205" s="183" t="s">
        <v>114</v>
      </c>
      <c r="E205" s="184" t="s">
        <v>335</v>
      </c>
      <c r="F205" s="185" t="s">
        <v>336</v>
      </c>
      <c r="G205" s="186" t="s">
        <v>134</v>
      </c>
      <c r="H205" s="187">
        <v>2</v>
      </c>
      <c r="I205" s="188"/>
      <c r="J205" s="189">
        <f>ROUND(I205*H205,2)</f>
        <v>0</v>
      </c>
      <c r="K205" s="190"/>
      <c r="L205" s="41"/>
      <c r="M205" s="191" t="s">
        <v>19</v>
      </c>
      <c r="N205" s="192" t="s">
        <v>41</v>
      </c>
      <c r="O205" s="81"/>
      <c r="P205" s="193">
        <f>O205*H205</f>
        <v>0</v>
      </c>
      <c r="Q205" s="193">
        <v>0</v>
      </c>
      <c r="R205" s="193">
        <f>Q205*H205</f>
        <v>0</v>
      </c>
      <c r="S205" s="193">
        <v>0</v>
      </c>
      <c r="T205" s="19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5" t="s">
        <v>331</v>
      </c>
      <c r="AT205" s="195" t="s">
        <v>114</v>
      </c>
      <c r="AU205" s="195" t="s">
        <v>70</v>
      </c>
      <c r="AY205" s="14" t="s">
        <v>119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4" t="s">
        <v>74</v>
      </c>
      <c r="BK205" s="196">
        <f>ROUND(I205*H205,2)</f>
        <v>0</v>
      </c>
      <c r="BL205" s="14" t="s">
        <v>331</v>
      </c>
      <c r="BM205" s="195" t="s">
        <v>387</v>
      </c>
    </row>
    <row r="206" s="2" customFormat="1">
      <c r="A206" s="35"/>
      <c r="B206" s="36"/>
      <c r="C206" s="37"/>
      <c r="D206" s="197" t="s">
        <v>121</v>
      </c>
      <c r="E206" s="37"/>
      <c r="F206" s="198" t="s">
        <v>336</v>
      </c>
      <c r="G206" s="37"/>
      <c r="H206" s="37"/>
      <c r="I206" s="199"/>
      <c r="J206" s="37"/>
      <c r="K206" s="37"/>
      <c r="L206" s="41"/>
      <c r="M206" s="245"/>
      <c r="N206" s="246"/>
      <c r="O206" s="247"/>
      <c r="P206" s="247"/>
      <c r="Q206" s="247"/>
      <c r="R206" s="247"/>
      <c r="S206" s="247"/>
      <c r="T206" s="248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121</v>
      </c>
      <c r="AU206" s="14" t="s">
        <v>70</v>
      </c>
    </row>
    <row r="207" s="2" customFormat="1" ht="6.96" customHeight="1">
      <c r="A207" s="35"/>
      <c r="B207" s="56"/>
      <c r="C207" s="57"/>
      <c r="D207" s="57"/>
      <c r="E207" s="57"/>
      <c r="F207" s="57"/>
      <c r="G207" s="57"/>
      <c r="H207" s="57"/>
      <c r="I207" s="57"/>
      <c r="J207" s="57"/>
      <c r="K207" s="57"/>
      <c r="L207" s="41"/>
      <c r="M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</row>
  </sheetData>
  <sheetProtection sheet="1" autoFilter="0" formatColumns="0" formatRows="0" objects="1" scenarios="1" spinCount="100000" saltValue="fo/oRZxJbZlyOYRY/TTrHexR4KwniNT6L52gbYenTPVfgIS897AhV2W6C9wQvDIWy1J09y8RWuJm53ubEqqupg==" hashValue="P6RbIDUF1tDnFl+rPhXHH5SauasNXQAI+9kZHOzwHx6E7ijPv9cEziAN7fbcIoqcsYpPlaj9rvquNN198H88UA==" algorithmName="SHA-512" password="CC35"/>
  <autoFilter ref="C84:K2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78</v>
      </c>
    </row>
    <row r="4" hidden="1" s="1" customFormat="1" ht="24.96" customHeight="1">
      <c r="B4" s="17"/>
      <c r="D4" s="137" t="s">
        <v>92</v>
      </c>
      <c r="L4" s="17"/>
      <c r="M4" s="13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9" t="s">
        <v>16</v>
      </c>
      <c r="L6" s="17"/>
    </row>
    <row r="7" hidden="1" s="1" customFormat="1" ht="16.5" customHeight="1">
      <c r="B7" s="17"/>
      <c r="E7" s="140" t="str">
        <f>'Rekapitulace stavby'!K6</f>
        <v>Oprava staničních kolejí v ŽST Lovosice</v>
      </c>
      <c r="F7" s="139"/>
      <c r="G7" s="139"/>
      <c r="H7" s="139"/>
      <c r="L7" s="17"/>
    </row>
    <row r="8" hidden="1" s="1" customFormat="1" ht="12" customHeight="1">
      <c r="B8" s="17"/>
      <c r="D8" s="139" t="s">
        <v>93</v>
      </c>
      <c r="L8" s="17"/>
    </row>
    <row r="9" hidden="1" s="2" customFormat="1" ht="16.5" customHeight="1">
      <c r="A9" s="35"/>
      <c r="B9" s="41"/>
      <c r="C9" s="35"/>
      <c r="D9" s="35"/>
      <c r="E9" s="140" t="s">
        <v>94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39" t="s">
        <v>95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2" t="s">
        <v>388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30. 6. 2020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tr">
        <f>IF('Rekapitulace stavby'!AN10="","",'Rekapitulace stavby'!AN10)</f>
        <v/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0" t="str">
        <f>IF('Rekapitulace stavby'!E11="","",'Rekapitulace stavby'!E11)</f>
        <v xml:space="preserve"> </v>
      </c>
      <c r="F17" s="35"/>
      <c r="G17" s="35"/>
      <c r="H17" s="35"/>
      <c r="I17" s="139" t="s">
        <v>27</v>
      </c>
      <c r="J17" s="130" t="str">
        <f>IF('Rekapitulace stavby'!AN11="","",'Rekapitulace stavby'!AN11)</f>
        <v/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39" t="s">
        <v>28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27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39" t="s">
        <v>30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27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39" t="s">
        <v>32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0" t="s">
        <v>33</v>
      </c>
      <c r="F26" s="35"/>
      <c r="G26" s="35"/>
      <c r="H26" s="35"/>
      <c r="I26" s="139" t="s">
        <v>27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39" t="s">
        <v>34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49" t="s">
        <v>36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1" t="s">
        <v>38</v>
      </c>
      <c r="G34" s="35"/>
      <c r="H34" s="35"/>
      <c r="I34" s="151" t="s">
        <v>37</v>
      </c>
      <c r="J34" s="151" t="s">
        <v>39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2" t="s">
        <v>40</v>
      </c>
      <c r="E35" s="139" t="s">
        <v>41</v>
      </c>
      <c r="F35" s="153">
        <f>ROUND((SUM(BE85:BE95)),  2)</f>
        <v>0</v>
      </c>
      <c r="G35" s="35"/>
      <c r="H35" s="35"/>
      <c r="I35" s="154">
        <v>0.20999999999999999</v>
      </c>
      <c r="J35" s="153">
        <f>ROUND(((SUM(BE85:BE95))*I35),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42</v>
      </c>
      <c r="F36" s="153">
        <f>ROUND((SUM(BF85:BF95)),  2)</f>
        <v>0</v>
      </c>
      <c r="G36" s="35"/>
      <c r="H36" s="35"/>
      <c r="I36" s="154">
        <v>0.14999999999999999</v>
      </c>
      <c r="J36" s="153">
        <f>ROUND(((SUM(BF85:BF95))*I36),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43</v>
      </c>
      <c r="F37" s="153">
        <f>ROUND((SUM(BG85:BG95)),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44</v>
      </c>
      <c r="F38" s="153">
        <f>ROUND((SUM(BH85:BH95)),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45</v>
      </c>
      <c r="F39" s="153">
        <f>ROUND((SUM(BI85:BI95)),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55"/>
      <c r="D41" s="156" t="s">
        <v>46</v>
      </c>
      <c r="E41" s="157"/>
      <c r="F41" s="157"/>
      <c r="G41" s="158" t="s">
        <v>47</v>
      </c>
      <c r="H41" s="159" t="s">
        <v>48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/>
    <row r="44" hidden="1"/>
    <row r="45" hidden="1"/>
    <row r="46" hidden="1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97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166" t="str">
        <f>E7</f>
        <v>Oprava staničních kolejí v ŽST Lovosice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1" customFormat="1" ht="12" customHeight="1">
      <c r="B51" s="18"/>
      <c r="C51" s="29" t="s">
        <v>93</v>
      </c>
      <c r="D51" s="19"/>
      <c r="E51" s="19"/>
      <c r="F51" s="19"/>
      <c r="G51" s="19"/>
      <c r="H51" s="19"/>
      <c r="I51" s="19"/>
      <c r="J51" s="19"/>
      <c r="K51" s="19"/>
      <c r="L51" s="17"/>
    </row>
    <row r="52" hidden="1" s="2" customFormat="1" ht="16.5" customHeight="1">
      <c r="A52" s="35"/>
      <c r="B52" s="36"/>
      <c r="C52" s="37"/>
      <c r="D52" s="37"/>
      <c r="E52" s="166" t="s">
        <v>94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12" customHeight="1">
      <c r="A53" s="35"/>
      <c r="B53" s="36"/>
      <c r="C53" s="29" t="s">
        <v>95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6.5" customHeight="1">
      <c r="A54" s="35"/>
      <c r="B54" s="36"/>
      <c r="C54" s="37"/>
      <c r="D54" s="37"/>
      <c r="E54" s="66" t="str">
        <f>E11</f>
        <v>SO 03 - Materiál dodávaný objednatelem NEOCEŇOVAT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30. 6. 2020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 xml:space="preserve"> </v>
      </c>
      <c r="G58" s="37"/>
      <c r="H58" s="37"/>
      <c r="I58" s="29" t="s">
        <v>30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15.15" customHeight="1">
      <c r="A59" s="35"/>
      <c r="B59" s="36"/>
      <c r="C59" s="29" t="s">
        <v>28</v>
      </c>
      <c r="D59" s="37"/>
      <c r="E59" s="37"/>
      <c r="F59" s="24" t="str">
        <f>IF(E20="","",E20)</f>
        <v>Vyplň údaj</v>
      </c>
      <c r="G59" s="37"/>
      <c r="H59" s="37"/>
      <c r="I59" s="29" t="s">
        <v>32</v>
      </c>
      <c r="J59" s="33" t="str">
        <f>E26</f>
        <v>Věra Trnková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9.28" customHeight="1">
      <c r="A61" s="35"/>
      <c r="B61" s="36"/>
      <c r="C61" s="167" t="s">
        <v>98</v>
      </c>
      <c r="D61" s="168"/>
      <c r="E61" s="168"/>
      <c r="F61" s="168"/>
      <c r="G61" s="168"/>
      <c r="H61" s="168"/>
      <c r="I61" s="168"/>
      <c r="J61" s="169" t="s">
        <v>99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2.8" customHeight="1">
      <c r="A63" s="35"/>
      <c r="B63" s="36"/>
      <c r="C63" s="170" t="s">
        <v>68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100</v>
      </c>
    </row>
    <row r="64" hidden="1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/>
    <row r="67" hidden="1"/>
    <row r="68" hidden="1"/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101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Oprava staničních kolejí v ŽST Lovosice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93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94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95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 03 - Materiál dodávaný objednatelem NEOCEŇOVAT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21</v>
      </c>
      <c r="D79" s="37"/>
      <c r="E79" s="37"/>
      <c r="F79" s="24" t="str">
        <f>F14</f>
        <v xml:space="preserve"> </v>
      </c>
      <c r="G79" s="37"/>
      <c r="H79" s="37"/>
      <c r="I79" s="29" t="s">
        <v>23</v>
      </c>
      <c r="J79" s="69" t="str">
        <f>IF(J14="","",J14)</f>
        <v>30. 6. 2020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5.15" customHeight="1">
      <c r="A81" s="35"/>
      <c r="B81" s="36"/>
      <c r="C81" s="29" t="s">
        <v>25</v>
      </c>
      <c r="D81" s="37"/>
      <c r="E81" s="37"/>
      <c r="F81" s="24" t="str">
        <f>E17</f>
        <v xml:space="preserve"> </v>
      </c>
      <c r="G81" s="37"/>
      <c r="H81" s="37"/>
      <c r="I81" s="29" t="s">
        <v>30</v>
      </c>
      <c r="J81" s="33" t="str">
        <f>E23</f>
        <v xml:space="preserve"> 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28</v>
      </c>
      <c r="D82" s="37"/>
      <c r="E82" s="37"/>
      <c r="F82" s="24" t="str">
        <f>IF(E20="","",E20)</f>
        <v>Vyplň údaj</v>
      </c>
      <c r="G82" s="37"/>
      <c r="H82" s="37"/>
      <c r="I82" s="29" t="s">
        <v>32</v>
      </c>
      <c r="J82" s="33" t="str">
        <f>E26</f>
        <v>Věra Trnková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102</v>
      </c>
      <c r="D84" s="174" t="s">
        <v>55</v>
      </c>
      <c r="E84" s="174" t="s">
        <v>51</v>
      </c>
      <c r="F84" s="174" t="s">
        <v>52</v>
      </c>
      <c r="G84" s="174" t="s">
        <v>103</v>
      </c>
      <c r="H84" s="174" t="s">
        <v>104</v>
      </c>
      <c r="I84" s="174" t="s">
        <v>105</v>
      </c>
      <c r="J84" s="175" t="s">
        <v>99</v>
      </c>
      <c r="K84" s="176" t="s">
        <v>106</v>
      </c>
      <c r="L84" s="177"/>
      <c r="M84" s="89" t="s">
        <v>19</v>
      </c>
      <c r="N84" s="90" t="s">
        <v>40</v>
      </c>
      <c r="O84" s="90" t="s">
        <v>107</v>
      </c>
      <c r="P84" s="90" t="s">
        <v>108</v>
      </c>
      <c r="Q84" s="90" t="s">
        <v>109</v>
      </c>
      <c r="R84" s="90" t="s">
        <v>110</v>
      </c>
      <c r="S84" s="90" t="s">
        <v>111</v>
      </c>
      <c r="T84" s="91" t="s">
        <v>112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113</v>
      </c>
      <c r="D85" s="37"/>
      <c r="E85" s="37"/>
      <c r="F85" s="37"/>
      <c r="G85" s="37"/>
      <c r="H85" s="37"/>
      <c r="I85" s="37"/>
      <c r="J85" s="178">
        <f>BK85</f>
        <v>0</v>
      </c>
      <c r="K85" s="37"/>
      <c r="L85" s="41"/>
      <c r="M85" s="92"/>
      <c r="N85" s="179"/>
      <c r="O85" s="93"/>
      <c r="P85" s="180">
        <f>SUM(P86:P95)</f>
        <v>0</v>
      </c>
      <c r="Q85" s="93"/>
      <c r="R85" s="180">
        <f>SUM(R86:R95)</f>
        <v>225.11250000000001</v>
      </c>
      <c r="S85" s="93"/>
      <c r="T85" s="181">
        <f>SUM(T86:T95)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69</v>
      </c>
      <c r="AU85" s="14" t="s">
        <v>100</v>
      </c>
      <c r="BK85" s="182">
        <f>SUM(BK86:BK95)</f>
        <v>0</v>
      </c>
    </row>
    <row r="86" s="2" customFormat="1" ht="14.4" customHeight="1">
      <c r="A86" s="35"/>
      <c r="B86" s="36"/>
      <c r="C86" s="223" t="s">
        <v>74</v>
      </c>
      <c r="D86" s="223" t="s">
        <v>131</v>
      </c>
      <c r="E86" s="224" t="s">
        <v>389</v>
      </c>
      <c r="F86" s="225" t="s">
        <v>390</v>
      </c>
      <c r="G86" s="226" t="s">
        <v>134</v>
      </c>
      <c r="H86" s="227">
        <v>3000</v>
      </c>
      <c r="I86" s="228"/>
      <c r="J86" s="229">
        <f>ROUND(I86*H86,2)</f>
        <v>0</v>
      </c>
      <c r="K86" s="230"/>
      <c r="L86" s="231"/>
      <c r="M86" s="232" t="s">
        <v>19</v>
      </c>
      <c r="N86" s="233" t="s">
        <v>41</v>
      </c>
      <c r="O86" s="81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5" t="s">
        <v>135</v>
      </c>
      <c r="AT86" s="195" t="s">
        <v>131</v>
      </c>
      <c r="AU86" s="195" t="s">
        <v>70</v>
      </c>
      <c r="AY86" s="14" t="s">
        <v>119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4" t="s">
        <v>74</v>
      </c>
      <c r="BK86" s="196">
        <f>ROUND(I86*H86,2)</f>
        <v>0</v>
      </c>
      <c r="BL86" s="14" t="s">
        <v>118</v>
      </c>
      <c r="BM86" s="195" t="s">
        <v>391</v>
      </c>
    </row>
    <row r="87" s="2" customFormat="1">
      <c r="A87" s="35"/>
      <c r="B87" s="36"/>
      <c r="C87" s="37"/>
      <c r="D87" s="197" t="s">
        <v>121</v>
      </c>
      <c r="E87" s="37"/>
      <c r="F87" s="198" t="s">
        <v>390</v>
      </c>
      <c r="G87" s="37"/>
      <c r="H87" s="37"/>
      <c r="I87" s="199"/>
      <c r="J87" s="37"/>
      <c r="K87" s="37"/>
      <c r="L87" s="41"/>
      <c r="M87" s="200"/>
      <c r="N87" s="201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121</v>
      </c>
      <c r="AU87" s="14" t="s">
        <v>70</v>
      </c>
    </row>
    <row r="88" s="11" customFormat="1">
      <c r="A88" s="11"/>
      <c r="B88" s="212"/>
      <c r="C88" s="213"/>
      <c r="D88" s="197" t="s">
        <v>123</v>
      </c>
      <c r="E88" s="214" t="s">
        <v>19</v>
      </c>
      <c r="F88" s="215" t="s">
        <v>392</v>
      </c>
      <c r="G88" s="213"/>
      <c r="H88" s="216">
        <v>1500</v>
      </c>
      <c r="I88" s="217"/>
      <c r="J88" s="213"/>
      <c r="K88" s="213"/>
      <c r="L88" s="218"/>
      <c r="M88" s="219"/>
      <c r="N88" s="220"/>
      <c r="O88" s="220"/>
      <c r="P88" s="220"/>
      <c r="Q88" s="220"/>
      <c r="R88" s="220"/>
      <c r="S88" s="220"/>
      <c r="T88" s="22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T88" s="222" t="s">
        <v>123</v>
      </c>
      <c r="AU88" s="222" t="s">
        <v>70</v>
      </c>
      <c r="AV88" s="11" t="s">
        <v>78</v>
      </c>
      <c r="AW88" s="11" t="s">
        <v>31</v>
      </c>
      <c r="AX88" s="11" t="s">
        <v>70</v>
      </c>
      <c r="AY88" s="222" t="s">
        <v>119</v>
      </c>
    </row>
    <row r="89" s="11" customFormat="1">
      <c r="A89" s="11"/>
      <c r="B89" s="212"/>
      <c r="C89" s="213"/>
      <c r="D89" s="197" t="s">
        <v>123</v>
      </c>
      <c r="E89" s="214" t="s">
        <v>19</v>
      </c>
      <c r="F89" s="215" t="s">
        <v>393</v>
      </c>
      <c r="G89" s="213"/>
      <c r="H89" s="216">
        <v>1500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T89" s="222" t="s">
        <v>123</v>
      </c>
      <c r="AU89" s="222" t="s">
        <v>70</v>
      </c>
      <c r="AV89" s="11" t="s">
        <v>78</v>
      </c>
      <c r="AW89" s="11" t="s">
        <v>31</v>
      </c>
      <c r="AX89" s="11" t="s">
        <v>70</v>
      </c>
      <c r="AY89" s="222" t="s">
        <v>119</v>
      </c>
    </row>
    <row r="90" s="12" customFormat="1">
      <c r="A90" s="12"/>
      <c r="B90" s="234"/>
      <c r="C90" s="235"/>
      <c r="D90" s="197" t="s">
        <v>123</v>
      </c>
      <c r="E90" s="236" t="s">
        <v>19</v>
      </c>
      <c r="F90" s="237" t="s">
        <v>201</v>
      </c>
      <c r="G90" s="235"/>
      <c r="H90" s="238">
        <v>3000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44" t="s">
        <v>123</v>
      </c>
      <c r="AU90" s="244" t="s">
        <v>70</v>
      </c>
      <c r="AV90" s="12" t="s">
        <v>118</v>
      </c>
      <c r="AW90" s="12" t="s">
        <v>31</v>
      </c>
      <c r="AX90" s="12" t="s">
        <v>74</v>
      </c>
      <c r="AY90" s="244" t="s">
        <v>119</v>
      </c>
    </row>
    <row r="91" s="2" customFormat="1" ht="14.4" customHeight="1">
      <c r="A91" s="35"/>
      <c r="B91" s="36"/>
      <c r="C91" s="223" t="s">
        <v>78</v>
      </c>
      <c r="D91" s="223" t="s">
        <v>131</v>
      </c>
      <c r="E91" s="224" t="s">
        <v>394</v>
      </c>
      <c r="F91" s="225" t="s">
        <v>395</v>
      </c>
      <c r="G91" s="226" t="s">
        <v>134</v>
      </c>
      <c r="H91" s="227">
        <v>50</v>
      </c>
      <c r="I91" s="228"/>
      <c r="J91" s="229">
        <f>ROUND(I91*H91,2)</f>
        <v>0</v>
      </c>
      <c r="K91" s="230"/>
      <c r="L91" s="231"/>
      <c r="M91" s="232" t="s">
        <v>19</v>
      </c>
      <c r="N91" s="233" t="s">
        <v>41</v>
      </c>
      <c r="O91" s="81"/>
      <c r="P91" s="193">
        <f>O91*H91</f>
        <v>0</v>
      </c>
      <c r="Q91" s="193">
        <v>4.5022500000000001</v>
      </c>
      <c r="R91" s="193">
        <f>Q91*H91</f>
        <v>225.11250000000001</v>
      </c>
      <c r="S91" s="193">
        <v>0</v>
      </c>
      <c r="T91" s="19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5" t="s">
        <v>135</v>
      </c>
      <c r="AT91" s="195" t="s">
        <v>131</v>
      </c>
      <c r="AU91" s="195" t="s">
        <v>70</v>
      </c>
      <c r="AY91" s="14" t="s">
        <v>119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4" t="s">
        <v>74</v>
      </c>
      <c r="BK91" s="196">
        <f>ROUND(I91*H91,2)</f>
        <v>0</v>
      </c>
      <c r="BL91" s="14" t="s">
        <v>118</v>
      </c>
      <c r="BM91" s="195" t="s">
        <v>396</v>
      </c>
    </row>
    <row r="92" s="2" customFormat="1">
      <c r="A92" s="35"/>
      <c r="B92" s="36"/>
      <c r="C92" s="37"/>
      <c r="D92" s="197" t="s">
        <v>121</v>
      </c>
      <c r="E92" s="37"/>
      <c r="F92" s="198" t="s">
        <v>395</v>
      </c>
      <c r="G92" s="37"/>
      <c r="H92" s="37"/>
      <c r="I92" s="199"/>
      <c r="J92" s="37"/>
      <c r="K92" s="37"/>
      <c r="L92" s="41"/>
      <c r="M92" s="200"/>
      <c r="N92" s="201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121</v>
      </c>
      <c r="AU92" s="14" t="s">
        <v>70</v>
      </c>
    </row>
    <row r="93" s="11" customFormat="1">
      <c r="A93" s="11"/>
      <c r="B93" s="212"/>
      <c r="C93" s="213"/>
      <c r="D93" s="197" t="s">
        <v>123</v>
      </c>
      <c r="E93" s="214" t="s">
        <v>19</v>
      </c>
      <c r="F93" s="215" t="s">
        <v>397</v>
      </c>
      <c r="G93" s="213"/>
      <c r="H93" s="216">
        <v>25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T93" s="222" t="s">
        <v>123</v>
      </c>
      <c r="AU93" s="222" t="s">
        <v>70</v>
      </c>
      <c r="AV93" s="11" t="s">
        <v>78</v>
      </c>
      <c r="AW93" s="11" t="s">
        <v>31</v>
      </c>
      <c r="AX93" s="11" t="s">
        <v>70</v>
      </c>
      <c r="AY93" s="222" t="s">
        <v>119</v>
      </c>
    </row>
    <row r="94" s="11" customFormat="1">
      <c r="A94" s="11"/>
      <c r="B94" s="212"/>
      <c r="C94" s="213"/>
      <c r="D94" s="197" t="s">
        <v>123</v>
      </c>
      <c r="E94" s="214" t="s">
        <v>19</v>
      </c>
      <c r="F94" s="215" t="s">
        <v>398</v>
      </c>
      <c r="G94" s="213"/>
      <c r="H94" s="216">
        <v>25</v>
      </c>
      <c r="I94" s="217"/>
      <c r="J94" s="213"/>
      <c r="K94" s="213"/>
      <c r="L94" s="218"/>
      <c r="M94" s="219"/>
      <c r="N94" s="220"/>
      <c r="O94" s="220"/>
      <c r="P94" s="220"/>
      <c r="Q94" s="220"/>
      <c r="R94" s="220"/>
      <c r="S94" s="220"/>
      <c r="T94" s="22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22" t="s">
        <v>123</v>
      </c>
      <c r="AU94" s="222" t="s">
        <v>70</v>
      </c>
      <c r="AV94" s="11" t="s">
        <v>78</v>
      </c>
      <c r="AW94" s="11" t="s">
        <v>31</v>
      </c>
      <c r="AX94" s="11" t="s">
        <v>70</v>
      </c>
      <c r="AY94" s="222" t="s">
        <v>119</v>
      </c>
    </row>
    <row r="95" s="12" customFormat="1">
      <c r="A95" s="12"/>
      <c r="B95" s="234"/>
      <c r="C95" s="235"/>
      <c r="D95" s="197" t="s">
        <v>123</v>
      </c>
      <c r="E95" s="236" t="s">
        <v>19</v>
      </c>
      <c r="F95" s="237" t="s">
        <v>201</v>
      </c>
      <c r="G95" s="235"/>
      <c r="H95" s="238">
        <v>50</v>
      </c>
      <c r="I95" s="239"/>
      <c r="J95" s="235"/>
      <c r="K95" s="235"/>
      <c r="L95" s="240"/>
      <c r="M95" s="249"/>
      <c r="N95" s="250"/>
      <c r="O95" s="250"/>
      <c r="P95" s="250"/>
      <c r="Q95" s="250"/>
      <c r="R95" s="250"/>
      <c r="S95" s="250"/>
      <c r="T95" s="251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44" t="s">
        <v>123</v>
      </c>
      <c r="AU95" s="244" t="s">
        <v>70</v>
      </c>
      <c r="AV95" s="12" t="s">
        <v>118</v>
      </c>
      <c r="AW95" s="12" t="s">
        <v>31</v>
      </c>
      <c r="AX95" s="12" t="s">
        <v>74</v>
      </c>
      <c r="AY95" s="244" t="s">
        <v>119</v>
      </c>
    </row>
    <row r="96" s="2" customFormat="1" ht="6.96" customHeight="1">
      <c r="A96" s="35"/>
      <c r="B96" s="56"/>
      <c r="C96" s="57"/>
      <c r="D96" s="57"/>
      <c r="E96" s="57"/>
      <c r="F96" s="57"/>
      <c r="G96" s="57"/>
      <c r="H96" s="57"/>
      <c r="I96" s="57"/>
      <c r="J96" s="57"/>
      <c r="K96" s="57"/>
      <c r="L96" s="41"/>
      <c r="M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</sheetData>
  <sheetProtection sheet="1" autoFilter="0" formatColumns="0" formatRows="0" objects="1" scenarios="1" spinCount="100000" saltValue="UYj0QEwUPJAN158Fveqw8t/xmcr/vF0/h805L8BMTGiaz84+ObMaQQcFLfyrLOK957AzN2Dca+TFJ6e8J1ILCA==" hashValue="uGa9aTcHZ+lxTf85e1/GKQA6TceCSdOs3G1uA9wQSltmE9n/ijPVzvuJtrLUzWggbznF20lE5iQpdofrOPMS3Q==" algorithmName="SHA-512" password="CC35"/>
  <autoFilter ref="C84:K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78</v>
      </c>
    </row>
    <row r="4" hidden="1" s="1" customFormat="1" ht="24.96" customHeight="1">
      <c r="B4" s="17"/>
      <c r="D4" s="137" t="s">
        <v>92</v>
      </c>
      <c r="L4" s="17"/>
      <c r="M4" s="13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9" t="s">
        <v>16</v>
      </c>
      <c r="L6" s="17"/>
    </row>
    <row r="7" hidden="1" s="1" customFormat="1" ht="16.5" customHeight="1">
      <c r="B7" s="17"/>
      <c r="E7" s="140" t="str">
        <f>'Rekapitulace stavby'!K6</f>
        <v>Oprava staničních kolejí v ŽST Lovosice</v>
      </c>
      <c r="F7" s="139"/>
      <c r="G7" s="139"/>
      <c r="H7" s="139"/>
      <c r="L7" s="17"/>
    </row>
    <row r="8" hidden="1" s="2" customFormat="1" ht="12" customHeight="1">
      <c r="A8" s="35"/>
      <c r="B8" s="41"/>
      <c r="C8" s="35"/>
      <c r="D8" s="139" t="s">
        <v>93</v>
      </c>
      <c r="E8" s="35"/>
      <c r="F8" s="35"/>
      <c r="G8" s="35"/>
      <c r="H8" s="35"/>
      <c r="I8" s="35"/>
      <c r="J8" s="35"/>
      <c r="K8" s="35"/>
      <c r="L8" s="14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399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30" t="s">
        <v>19</v>
      </c>
      <c r="G11" s="35"/>
      <c r="H11" s="35"/>
      <c r="I11" s="139" t="s">
        <v>20</v>
      </c>
      <c r="J11" s="130" t="s">
        <v>19</v>
      </c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21</v>
      </c>
      <c r="E12" s="35"/>
      <c r="F12" s="130" t="s">
        <v>22</v>
      </c>
      <c r="G12" s="35"/>
      <c r="H12" s="35"/>
      <c r="I12" s="139" t="s">
        <v>23</v>
      </c>
      <c r="J12" s="143" t="str">
        <f>'Rekapitulace stavby'!AN8</f>
        <v>30. 6. 2020</v>
      </c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25</v>
      </c>
      <c r="E14" s="35"/>
      <c r="F14" s="35"/>
      <c r="G14" s="35"/>
      <c r="H14" s="35"/>
      <c r="I14" s="139" t="s">
        <v>26</v>
      </c>
      <c r="J14" s="130" t="str">
        <f>IF('Rekapitulace stavby'!AN10="","",'Rekapitulace stavby'!AN10)</f>
        <v/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0" t="str">
        <f>IF('Rekapitulace stavby'!E11="","",'Rekapitulace stavby'!E11)</f>
        <v xml:space="preserve"> </v>
      </c>
      <c r="F15" s="35"/>
      <c r="G15" s="35"/>
      <c r="H15" s="35"/>
      <c r="I15" s="139" t="s">
        <v>27</v>
      </c>
      <c r="J15" s="130" t="str">
        <f>IF('Rekapitulace stavby'!AN11="","",'Rekapitulace stavby'!AN11)</f>
        <v/>
      </c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39" t="s">
        <v>26</v>
      </c>
      <c r="J17" s="30" t="str">
        <f>'Rekapitulace stavby'!AN13</f>
        <v>Vyplň údaj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0"/>
      <c r="G18" s="130"/>
      <c r="H18" s="130"/>
      <c r="I18" s="139" t="s">
        <v>27</v>
      </c>
      <c r="J18" s="30" t="str">
        <f>'Rekapitulace stavby'!AN14</f>
        <v>Vyplň údaj</v>
      </c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39" t="s">
        <v>26</v>
      </c>
      <c r="J20" s="130" t="str">
        <f>IF('Rekapitulace stavby'!AN16="","",'Rekapitulace stavby'!AN16)</f>
        <v/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0" t="str">
        <f>IF('Rekapitulace stavby'!E17="","",'Rekapitulace stavby'!E17)</f>
        <v xml:space="preserve"> </v>
      </c>
      <c r="F21" s="35"/>
      <c r="G21" s="35"/>
      <c r="H21" s="35"/>
      <c r="I21" s="139" t="s">
        <v>27</v>
      </c>
      <c r="J21" s="130" t="str">
        <f>IF('Rekapitulace stavby'!AN17="","",'Rekapitulace stavby'!AN17)</f>
        <v/>
      </c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39" t="s">
        <v>26</v>
      </c>
      <c r="J23" s="130" t="s">
        <v>19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0" t="s">
        <v>33</v>
      </c>
      <c r="F24" s="35"/>
      <c r="G24" s="35"/>
      <c r="H24" s="35"/>
      <c r="I24" s="139" t="s">
        <v>27</v>
      </c>
      <c r="J24" s="130" t="s">
        <v>19</v>
      </c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35"/>
      <c r="J26" s="35"/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8"/>
      <c r="E29" s="148"/>
      <c r="F29" s="148"/>
      <c r="G29" s="148"/>
      <c r="H29" s="148"/>
      <c r="I29" s="148"/>
      <c r="J29" s="148"/>
      <c r="K29" s="148"/>
      <c r="L29" s="14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9" t="s">
        <v>36</v>
      </c>
      <c r="E30" s="35"/>
      <c r="F30" s="35"/>
      <c r="G30" s="35"/>
      <c r="H30" s="35"/>
      <c r="I30" s="35"/>
      <c r="J30" s="150">
        <f>ROUND(J79, 2)</f>
        <v>0</v>
      </c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1" t="s">
        <v>38</v>
      </c>
      <c r="G32" s="35"/>
      <c r="H32" s="35"/>
      <c r="I32" s="151" t="s">
        <v>37</v>
      </c>
      <c r="J32" s="151" t="s">
        <v>39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2" t="s">
        <v>40</v>
      </c>
      <c r="E33" s="139" t="s">
        <v>41</v>
      </c>
      <c r="F33" s="153">
        <f>ROUND((SUM(BE79:BE93)),  2)</f>
        <v>0</v>
      </c>
      <c r="G33" s="35"/>
      <c r="H33" s="35"/>
      <c r="I33" s="154">
        <v>0.20999999999999999</v>
      </c>
      <c r="J33" s="153">
        <f>ROUND(((SUM(BE79:BE93))*I33),  2)</f>
        <v>0</v>
      </c>
      <c r="K33" s="35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42</v>
      </c>
      <c r="F34" s="153">
        <f>ROUND((SUM(BF79:BF93)),  2)</f>
        <v>0</v>
      </c>
      <c r="G34" s="35"/>
      <c r="H34" s="35"/>
      <c r="I34" s="154">
        <v>0.14999999999999999</v>
      </c>
      <c r="J34" s="153">
        <f>ROUND(((SUM(BF79:BF93))*I34),  2)</f>
        <v>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43</v>
      </c>
      <c r="F35" s="153">
        <f>ROUND((SUM(BG79:BG93)),  2)</f>
        <v>0</v>
      </c>
      <c r="G35" s="35"/>
      <c r="H35" s="35"/>
      <c r="I35" s="154">
        <v>0.20999999999999999</v>
      </c>
      <c r="J35" s="153">
        <f>0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44</v>
      </c>
      <c r="F36" s="153">
        <f>ROUND((SUM(BH79:BH93)),  2)</f>
        <v>0</v>
      </c>
      <c r="G36" s="35"/>
      <c r="H36" s="35"/>
      <c r="I36" s="154">
        <v>0.14999999999999999</v>
      </c>
      <c r="J36" s="153">
        <f>0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3">
        <f>ROUND((SUM(BI79:BI93)),  2)</f>
        <v>0</v>
      </c>
      <c r="G37" s="35"/>
      <c r="H37" s="35"/>
      <c r="I37" s="154">
        <v>0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4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97</v>
      </c>
      <c r="D45" s="37"/>
      <c r="E45" s="37"/>
      <c r="F45" s="37"/>
      <c r="G45" s="37"/>
      <c r="H45" s="37"/>
      <c r="I45" s="37"/>
      <c r="J45" s="37"/>
      <c r="K45" s="37"/>
      <c r="L45" s="14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66" t="str">
        <f>E7</f>
        <v>Oprava staničních kolejí v ŽST Lovosice</v>
      </c>
      <c r="F48" s="29"/>
      <c r="G48" s="29"/>
      <c r="H48" s="29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93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2 - VRN</v>
      </c>
      <c r="F50" s="37"/>
      <c r="G50" s="37"/>
      <c r="H50" s="37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4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30. 6. 2020</v>
      </c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30</v>
      </c>
      <c r="J54" s="33" t="str">
        <f>E21</f>
        <v xml:space="preserve"> </v>
      </c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28</v>
      </c>
      <c r="D55" s="37"/>
      <c r="E55" s="37"/>
      <c r="F55" s="24" t="str">
        <f>IF(E18="","",E18)</f>
        <v>Vyplň údaj</v>
      </c>
      <c r="G55" s="37"/>
      <c r="H55" s="37"/>
      <c r="I55" s="29" t="s">
        <v>32</v>
      </c>
      <c r="J55" s="33" t="str">
        <f>E24</f>
        <v>Věra Trnková</v>
      </c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67" t="s">
        <v>98</v>
      </c>
      <c r="D57" s="168"/>
      <c r="E57" s="168"/>
      <c r="F57" s="168"/>
      <c r="G57" s="168"/>
      <c r="H57" s="168"/>
      <c r="I57" s="168"/>
      <c r="J57" s="169" t="s">
        <v>99</v>
      </c>
      <c r="K57" s="168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70" t="s">
        <v>68</v>
      </c>
      <c r="D59" s="37"/>
      <c r="E59" s="37"/>
      <c r="F59" s="37"/>
      <c r="G59" s="37"/>
      <c r="H59" s="37"/>
      <c r="I59" s="37"/>
      <c r="J59" s="99">
        <f>J79</f>
        <v>0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100</v>
      </c>
    </row>
    <row r="60" hidden="1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/>
    <row r="63" hidden="1"/>
    <row r="64" hidden="1"/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101</v>
      </c>
      <c r="D66" s="37"/>
      <c r="E66" s="37"/>
      <c r="F66" s="37"/>
      <c r="G66" s="37"/>
      <c r="H66" s="37"/>
      <c r="I66" s="37"/>
      <c r="J66" s="37"/>
      <c r="K66" s="3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4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37"/>
      <c r="J68" s="37"/>
      <c r="K68" s="37"/>
      <c r="L68" s="14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6" t="str">
        <f>E7</f>
        <v>Oprava staničních kolejí v ŽST Lovosice</v>
      </c>
      <c r="F69" s="29"/>
      <c r="G69" s="29"/>
      <c r="H69" s="29"/>
      <c r="I69" s="37"/>
      <c r="J69" s="37"/>
      <c r="K69" s="37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93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2 - VRN</v>
      </c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 xml:space="preserve"> </v>
      </c>
      <c r="G73" s="37"/>
      <c r="H73" s="37"/>
      <c r="I73" s="29" t="s">
        <v>23</v>
      </c>
      <c r="J73" s="69" t="str">
        <f>IF(J12="","",J12)</f>
        <v>30. 6. 2020</v>
      </c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 xml:space="preserve"> </v>
      </c>
      <c r="G75" s="37"/>
      <c r="H75" s="37"/>
      <c r="I75" s="29" t="s">
        <v>30</v>
      </c>
      <c r="J75" s="33" t="str">
        <f>E21</f>
        <v xml:space="preserve"> </v>
      </c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28</v>
      </c>
      <c r="D76" s="37"/>
      <c r="E76" s="37"/>
      <c r="F76" s="24" t="str">
        <f>IF(E18="","",E18)</f>
        <v>Vyplň údaj</v>
      </c>
      <c r="G76" s="37"/>
      <c r="H76" s="37"/>
      <c r="I76" s="29" t="s">
        <v>32</v>
      </c>
      <c r="J76" s="33" t="str">
        <f>E24</f>
        <v>Věra Trnková</v>
      </c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1"/>
      <c r="B78" s="172"/>
      <c r="C78" s="173" t="s">
        <v>102</v>
      </c>
      <c r="D78" s="174" t="s">
        <v>55</v>
      </c>
      <c r="E78" s="174" t="s">
        <v>51</v>
      </c>
      <c r="F78" s="174" t="s">
        <v>52</v>
      </c>
      <c r="G78" s="174" t="s">
        <v>103</v>
      </c>
      <c r="H78" s="174" t="s">
        <v>104</v>
      </c>
      <c r="I78" s="174" t="s">
        <v>105</v>
      </c>
      <c r="J78" s="175" t="s">
        <v>99</v>
      </c>
      <c r="K78" s="176" t="s">
        <v>106</v>
      </c>
      <c r="L78" s="177"/>
      <c r="M78" s="89" t="s">
        <v>19</v>
      </c>
      <c r="N78" s="90" t="s">
        <v>40</v>
      </c>
      <c r="O78" s="90" t="s">
        <v>107</v>
      </c>
      <c r="P78" s="90" t="s">
        <v>108</v>
      </c>
      <c r="Q78" s="90" t="s">
        <v>109</v>
      </c>
      <c r="R78" s="90" t="s">
        <v>110</v>
      </c>
      <c r="S78" s="90" t="s">
        <v>111</v>
      </c>
      <c r="T78" s="91" t="s">
        <v>112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5"/>
      <c r="B79" s="36"/>
      <c r="C79" s="96" t="s">
        <v>113</v>
      </c>
      <c r="D79" s="37"/>
      <c r="E79" s="37"/>
      <c r="F79" s="37"/>
      <c r="G79" s="37"/>
      <c r="H79" s="37"/>
      <c r="I79" s="37"/>
      <c r="J79" s="178">
        <f>BK79</f>
        <v>0</v>
      </c>
      <c r="K79" s="37"/>
      <c r="L79" s="41"/>
      <c r="M79" s="92"/>
      <c r="N79" s="179"/>
      <c r="O79" s="93"/>
      <c r="P79" s="180">
        <f>SUM(P80:P93)</f>
        <v>0</v>
      </c>
      <c r="Q79" s="93"/>
      <c r="R79" s="180">
        <f>SUM(R80:R93)</f>
        <v>0</v>
      </c>
      <c r="S79" s="93"/>
      <c r="T79" s="181">
        <f>SUM(T80:T93)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69</v>
      </c>
      <c r="AU79" s="14" t="s">
        <v>100</v>
      </c>
      <c r="BK79" s="182">
        <f>SUM(BK80:BK93)</f>
        <v>0</v>
      </c>
    </row>
    <row r="80" s="2" customFormat="1" ht="14.4" customHeight="1">
      <c r="A80" s="35"/>
      <c r="B80" s="36"/>
      <c r="C80" s="183" t="s">
        <v>74</v>
      </c>
      <c r="D80" s="183" t="s">
        <v>114</v>
      </c>
      <c r="E80" s="184" t="s">
        <v>400</v>
      </c>
      <c r="F80" s="185" t="s">
        <v>401</v>
      </c>
      <c r="G80" s="186" t="s">
        <v>402</v>
      </c>
      <c r="H80" s="187">
        <v>1</v>
      </c>
      <c r="I80" s="188"/>
      <c r="J80" s="189">
        <f>ROUND(I80*H80,2)</f>
        <v>0</v>
      </c>
      <c r="K80" s="190"/>
      <c r="L80" s="41"/>
      <c r="M80" s="191" t="s">
        <v>19</v>
      </c>
      <c r="N80" s="192" t="s">
        <v>41</v>
      </c>
      <c r="O80" s="81"/>
      <c r="P80" s="193">
        <f>O80*H80</f>
        <v>0</v>
      </c>
      <c r="Q80" s="193">
        <v>0</v>
      </c>
      <c r="R80" s="193">
        <f>Q80*H80</f>
        <v>0</v>
      </c>
      <c r="S80" s="193">
        <v>0</v>
      </c>
      <c r="T80" s="194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5" t="s">
        <v>118</v>
      </c>
      <c r="AT80" s="195" t="s">
        <v>114</v>
      </c>
      <c r="AU80" s="195" t="s">
        <v>70</v>
      </c>
      <c r="AY80" s="14" t="s">
        <v>119</v>
      </c>
      <c r="BE80" s="196">
        <f>IF(N80="základní",J80,0)</f>
        <v>0</v>
      </c>
      <c r="BF80" s="196">
        <f>IF(N80="snížená",J80,0)</f>
        <v>0</v>
      </c>
      <c r="BG80" s="196">
        <f>IF(N80="zákl. přenesená",J80,0)</f>
        <v>0</v>
      </c>
      <c r="BH80" s="196">
        <f>IF(N80="sníž. přenesená",J80,0)</f>
        <v>0</v>
      </c>
      <c r="BI80" s="196">
        <f>IF(N80="nulová",J80,0)</f>
        <v>0</v>
      </c>
      <c r="BJ80" s="14" t="s">
        <v>74</v>
      </c>
      <c r="BK80" s="196">
        <f>ROUND(I80*H80,2)</f>
        <v>0</v>
      </c>
      <c r="BL80" s="14" t="s">
        <v>118</v>
      </c>
      <c r="BM80" s="195" t="s">
        <v>403</v>
      </c>
    </row>
    <row r="81" s="2" customFormat="1">
      <c r="A81" s="35"/>
      <c r="B81" s="36"/>
      <c r="C81" s="37"/>
      <c r="D81" s="197" t="s">
        <v>121</v>
      </c>
      <c r="E81" s="37"/>
      <c r="F81" s="198" t="s">
        <v>401</v>
      </c>
      <c r="G81" s="37"/>
      <c r="H81" s="37"/>
      <c r="I81" s="199"/>
      <c r="J81" s="37"/>
      <c r="K81" s="37"/>
      <c r="L81" s="41"/>
      <c r="M81" s="200"/>
      <c r="N81" s="201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121</v>
      </c>
      <c r="AU81" s="14" t="s">
        <v>70</v>
      </c>
    </row>
    <row r="82" s="2" customFormat="1" ht="14.4" customHeight="1">
      <c r="A82" s="35"/>
      <c r="B82" s="36"/>
      <c r="C82" s="183" t="s">
        <v>78</v>
      </c>
      <c r="D82" s="183" t="s">
        <v>114</v>
      </c>
      <c r="E82" s="184" t="s">
        <v>404</v>
      </c>
      <c r="F82" s="185" t="s">
        <v>405</v>
      </c>
      <c r="G82" s="186" t="s">
        <v>402</v>
      </c>
      <c r="H82" s="187">
        <v>1</v>
      </c>
      <c r="I82" s="188"/>
      <c r="J82" s="189">
        <f>ROUND(I82*H82,2)</f>
        <v>0</v>
      </c>
      <c r="K82" s="190"/>
      <c r="L82" s="41"/>
      <c r="M82" s="191" t="s">
        <v>19</v>
      </c>
      <c r="N82" s="192" t="s">
        <v>41</v>
      </c>
      <c r="O82" s="81"/>
      <c r="P82" s="193">
        <f>O82*H82</f>
        <v>0</v>
      </c>
      <c r="Q82" s="193">
        <v>0</v>
      </c>
      <c r="R82" s="193">
        <f>Q82*H82</f>
        <v>0</v>
      </c>
      <c r="S82" s="193">
        <v>0</v>
      </c>
      <c r="T82" s="194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95" t="s">
        <v>118</v>
      </c>
      <c r="AT82" s="195" t="s">
        <v>114</v>
      </c>
      <c r="AU82" s="195" t="s">
        <v>70</v>
      </c>
      <c r="AY82" s="14" t="s">
        <v>119</v>
      </c>
      <c r="BE82" s="196">
        <f>IF(N82="základní",J82,0)</f>
        <v>0</v>
      </c>
      <c r="BF82" s="196">
        <f>IF(N82="snížená",J82,0)</f>
        <v>0</v>
      </c>
      <c r="BG82" s="196">
        <f>IF(N82="zákl. přenesená",J82,0)</f>
        <v>0</v>
      </c>
      <c r="BH82" s="196">
        <f>IF(N82="sníž. přenesená",J82,0)</f>
        <v>0</v>
      </c>
      <c r="BI82" s="196">
        <f>IF(N82="nulová",J82,0)</f>
        <v>0</v>
      </c>
      <c r="BJ82" s="14" t="s">
        <v>74</v>
      </c>
      <c r="BK82" s="196">
        <f>ROUND(I82*H82,2)</f>
        <v>0</v>
      </c>
      <c r="BL82" s="14" t="s">
        <v>118</v>
      </c>
      <c r="BM82" s="195" t="s">
        <v>406</v>
      </c>
    </row>
    <row r="83" s="2" customFormat="1">
      <c r="A83" s="35"/>
      <c r="B83" s="36"/>
      <c r="C83" s="37"/>
      <c r="D83" s="197" t="s">
        <v>121</v>
      </c>
      <c r="E83" s="37"/>
      <c r="F83" s="198" t="s">
        <v>407</v>
      </c>
      <c r="G83" s="37"/>
      <c r="H83" s="37"/>
      <c r="I83" s="199"/>
      <c r="J83" s="37"/>
      <c r="K83" s="37"/>
      <c r="L83" s="41"/>
      <c r="M83" s="200"/>
      <c r="N83" s="201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121</v>
      </c>
      <c r="AU83" s="14" t="s">
        <v>70</v>
      </c>
    </row>
    <row r="84" s="2" customFormat="1" ht="14.4" customHeight="1">
      <c r="A84" s="35"/>
      <c r="B84" s="36"/>
      <c r="C84" s="183" t="s">
        <v>130</v>
      </c>
      <c r="D84" s="183" t="s">
        <v>114</v>
      </c>
      <c r="E84" s="184" t="s">
        <v>408</v>
      </c>
      <c r="F84" s="185" t="s">
        <v>409</v>
      </c>
      <c r="G84" s="186" t="s">
        <v>402</v>
      </c>
      <c r="H84" s="187">
        <v>1</v>
      </c>
      <c r="I84" s="188"/>
      <c r="J84" s="189">
        <f>ROUND(I84*H84,2)</f>
        <v>0</v>
      </c>
      <c r="K84" s="190"/>
      <c r="L84" s="41"/>
      <c r="M84" s="191" t="s">
        <v>19</v>
      </c>
      <c r="N84" s="192" t="s">
        <v>41</v>
      </c>
      <c r="O84" s="81"/>
      <c r="P84" s="193">
        <f>O84*H84</f>
        <v>0</v>
      </c>
      <c r="Q84" s="193">
        <v>0</v>
      </c>
      <c r="R84" s="193">
        <f>Q84*H84</f>
        <v>0</v>
      </c>
      <c r="S84" s="193">
        <v>0</v>
      </c>
      <c r="T84" s="19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5" t="s">
        <v>118</v>
      </c>
      <c r="AT84" s="195" t="s">
        <v>114</v>
      </c>
      <c r="AU84" s="195" t="s">
        <v>70</v>
      </c>
      <c r="AY84" s="14" t="s">
        <v>119</v>
      </c>
      <c r="BE84" s="196">
        <f>IF(N84="základní",J84,0)</f>
        <v>0</v>
      </c>
      <c r="BF84" s="196">
        <f>IF(N84="snížená",J84,0)</f>
        <v>0</v>
      </c>
      <c r="BG84" s="196">
        <f>IF(N84="zákl. přenesená",J84,0)</f>
        <v>0</v>
      </c>
      <c r="BH84" s="196">
        <f>IF(N84="sníž. přenesená",J84,0)</f>
        <v>0</v>
      </c>
      <c r="BI84" s="196">
        <f>IF(N84="nulová",J84,0)</f>
        <v>0</v>
      </c>
      <c r="BJ84" s="14" t="s">
        <v>74</v>
      </c>
      <c r="BK84" s="196">
        <f>ROUND(I84*H84,2)</f>
        <v>0</v>
      </c>
      <c r="BL84" s="14" t="s">
        <v>118</v>
      </c>
      <c r="BM84" s="195" t="s">
        <v>410</v>
      </c>
    </row>
    <row r="85" s="2" customFormat="1">
      <c r="A85" s="35"/>
      <c r="B85" s="36"/>
      <c r="C85" s="37"/>
      <c r="D85" s="197" t="s">
        <v>121</v>
      </c>
      <c r="E85" s="37"/>
      <c r="F85" s="198" t="s">
        <v>411</v>
      </c>
      <c r="G85" s="37"/>
      <c r="H85" s="37"/>
      <c r="I85" s="199"/>
      <c r="J85" s="37"/>
      <c r="K85" s="37"/>
      <c r="L85" s="41"/>
      <c r="M85" s="200"/>
      <c r="N85" s="201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121</v>
      </c>
      <c r="AU85" s="14" t="s">
        <v>70</v>
      </c>
    </row>
    <row r="86" s="10" customFormat="1">
      <c r="A86" s="10"/>
      <c r="B86" s="202"/>
      <c r="C86" s="203"/>
      <c r="D86" s="197" t="s">
        <v>123</v>
      </c>
      <c r="E86" s="204" t="s">
        <v>19</v>
      </c>
      <c r="F86" s="205" t="s">
        <v>412</v>
      </c>
      <c r="G86" s="203"/>
      <c r="H86" s="204" t="s">
        <v>19</v>
      </c>
      <c r="I86" s="206"/>
      <c r="J86" s="203"/>
      <c r="K86" s="203"/>
      <c r="L86" s="207"/>
      <c r="M86" s="208"/>
      <c r="N86" s="209"/>
      <c r="O86" s="209"/>
      <c r="P86" s="209"/>
      <c r="Q86" s="209"/>
      <c r="R86" s="209"/>
      <c r="S86" s="209"/>
      <c r="T86" s="2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T86" s="211" t="s">
        <v>123</v>
      </c>
      <c r="AU86" s="211" t="s">
        <v>70</v>
      </c>
      <c r="AV86" s="10" t="s">
        <v>74</v>
      </c>
      <c r="AW86" s="10" t="s">
        <v>31</v>
      </c>
      <c r="AX86" s="10" t="s">
        <v>70</v>
      </c>
      <c r="AY86" s="211" t="s">
        <v>119</v>
      </c>
    </row>
    <row r="87" s="11" customFormat="1">
      <c r="A87" s="11"/>
      <c r="B87" s="212"/>
      <c r="C87" s="213"/>
      <c r="D87" s="197" t="s">
        <v>123</v>
      </c>
      <c r="E87" s="214" t="s">
        <v>19</v>
      </c>
      <c r="F87" s="215" t="s">
        <v>74</v>
      </c>
      <c r="G87" s="213"/>
      <c r="H87" s="216">
        <v>1</v>
      </c>
      <c r="I87" s="217"/>
      <c r="J87" s="213"/>
      <c r="K87" s="213"/>
      <c r="L87" s="218"/>
      <c r="M87" s="219"/>
      <c r="N87" s="220"/>
      <c r="O87" s="220"/>
      <c r="P87" s="220"/>
      <c r="Q87" s="220"/>
      <c r="R87" s="220"/>
      <c r="S87" s="220"/>
      <c r="T87" s="22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T87" s="222" t="s">
        <v>123</v>
      </c>
      <c r="AU87" s="222" t="s">
        <v>70</v>
      </c>
      <c r="AV87" s="11" t="s">
        <v>78</v>
      </c>
      <c r="AW87" s="11" t="s">
        <v>31</v>
      </c>
      <c r="AX87" s="11" t="s">
        <v>74</v>
      </c>
      <c r="AY87" s="222" t="s">
        <v>119</v>
      </c>
    </row>
    <row r="88" s="2" customFormat="1" ht="14.4" customHeight="1">
      <c r="A88" s="35"/>
      <c r="B88" s="36"/>
      <c r="C88" s="183" t="s">
        <v>118</v>
      </c>
      <c r="D88" s="183" t="s">
        <v>114</v>
      </c>
      <c r="E88" s="184" t="s">
        <v>413</v>
      </c>
      <c r="F88" s="185" t="s">
        <v>414</v>
      </c>
      <c r="G88" s="186" t="s">
        <v>402</v>
      </c>
      <c r="H88" s="187">
        <v>1</v>
      </c>
      <c r="I88" s="188"/>
      <c r="J88" s="189">
        <f>ROUND(I88*H88,2)</f>
        <v>0</v>
      </c>
      <c r="K88" s="190"/>
      <c r="L88" s="41"/>
      <c r="M88" s="191" t="s">
        <v>19</v>
      </c>
      <c r="N88" s="192" t="s">
        <v>41</v>
      </c>
      <c r="O88" s="81"/>
      <c r="P88" s="193">
        <f>O88*H88</f>
        <v>0</v>
      </c>
      <c r="Q88" s="193">
        <v>0</v>
      </c>
      <c r="R88" s="193">
        <f>Q88*H88</f>
        <v>0</v>
      </c>
      <c r="S88" s="193">
        <v>0</v>
      </c>
      <c r="T88" s="19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5" t="s">
        <v>118</v>
      </c>
      <c r="AT88" s="195" t="s">
        <v>114</v>
      </c>
      <c r="AU88" s="195" t="s">
        <v>70</v>
      </c>
      <c r="AY88" s="14" t="s">
        <v>119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4" t="s">
        <v>74</v>
      </c>
      <c r="BK88" s="196">
        <f>ROUND(I88*H88,2)</f>
        <v>0</v>
      </c>
      <c r="BL88" s="14" t="s">
        <v>118</v>
      </c>
      <c r="BM88" s="195" t="s">
        <v>415</v>
      </c>
    </row>
    <row r="89" s="2" customFormat="1">
      <c r="A89" s="35"/>
      <c r="B89" s="36"/>
      <c r="C89" s="37"/>
      <c r="D89" s="197" t="s">
        <v>121</v>
      </c>
      <c r="E89" s="37"/>
      <c r="F89" s="198" t="s">
        <v>414</v>
      </c>
      <c r="G89" s="37"/>
      <c r="H89" s="37"/>
      <c r="I89" s="199"/>
      <c r="J89" s="37"/>
      <c r="K89" s="37"/>
      <c r="L89" s="41"/>
      <c r="M89" s="200"/>
      <c r="N89" s="201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121</v>
      </c>
      <c r="AU89" s="14" t="s">
        <v>70</v>
      </c>
    </row>
    <row r="90" s="2" customFormat="1" ht="14.4" customHeight="1">
      <c r="A90" s="35"/>
      <c r="B90" s="36"/>
      <c r="C90" s="183" t="s">
        <v>143</v>
      </c>
      <c r="D90" s="183" t="s">
        <v>114</v>
      </c>
      <c r="E90" s="184" t="s">
        <v>416</v>
      </c>
      <c r="F90" s="185" t="s">
        <v>417</v>
      </c>
      <c r="G90" s="186" t="s">
        <v>402</v>
      </c>
      <c r="H90" s="187">
        <v>1</v>
      </c>
      <c r="I90" s="188"/>
      <c r="J90" s="189">
        <f>ROUND(I90*H90,2)</f>
        <v>0</v>
      </c>
      <c r="K90" s="190"/>
      <c r="L90" s="41"/>
      <c r="M90" s="191" t="s">
        <v>19</v>
      </c>
      <c r="N90" s="192" t="s">
        <v>41</v>
      </c>
      <c r="O90" s="81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5" t="s">
        <v>118</v>
      </c>
      <c r="AT90" s="195" t="s">
        <v>114</v>
      </c>
      <c r="AU90" s="195" t="s">
        <v>70</v>
      </c>
      <c r="AY90" s="14" t="s">
        <v>119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4" t="s">
        <v>74</v>
      </c>
      <c r="BK90" s="196">
        <f>ROUND(I90*H90,2)</f>
        <v>0</v>
      </c>
      <c r="BL90" s="14" t="s">
        <v>118</v>
      </c>
      <c r="BM90" s="195" t="s">
        <v>418</v>
      </c>
    </row>
    <row r="91" s="2" customFormat="1">
      <c r="A91" s="35"/>
      <c r="B91" s="36"/>
      <c r="C91" s="37"/>
      <c r="D91" s="197" t="s">
        <v>121</v>
      </c>
      <c r="E91" s="37"/>
      <c r="F91" s="198" t="s">
        <v>419</v>
      </c>
      <c r="G91" s="37"/>
      <c r="H91" s="37"/>
      <c r="I91" s="199"/>
      <c r="J91" s="37"/>
      <c r="K91" s="37"/>
      <c r="L91" s="41"/>
      <c r="M91" s="200"/>
      <c r="N91" s="201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121</v>
      </c>
      <c r="AU91" s="14" t="s">
        <v>70</v>
      </c>
    </row>
    <row r="92" s="2" customFormat="1" ht="37.8" customHeight="1">
      <c r="A92" s="35"/>
      <c r="B92" s="36"/>
      <c r="C92" s="183" t="s">
        <v>149</v>
      </c>
      <c r="D92" s="183" t="s">
        <v>114</v>
      </c>
      <c r="E92" s="184" t="s">
        <v>420</v>
      </c>
      <c r="F92" s="185" t="s">
        <v>421</v>
      </c>
      <c r="G92" s="186" t="s">
        <v>402</v>
      </c>
      <c r="H92" s="187">
        <v>1</v>
      </c>
      <c r="I92" s="188"/>
      <c r="J92" s="189">
        <f>ROUND(I92*H92,2)</f>
        <v>0</v>
      </c>
      <c r="K92" s="190"/>
      <c r="L92" s="41"/>
      <c r="M92" s="191" t="s">
        <v>19</v>
      </c>
      <c r="N92" s="192" t="s">
        <v>41</v>
      </c>
      <c r="O92" s="81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5" t="s">
        <v>118</v>
      </c>
      <c r="AT92" s="195" t="s">
        <v>114</v>
      </c>
      <c r="AU92" s="195" t="s">
        <v>70</v>
      </c>
      <c r="AY92" s="14" t="s">
        <v>119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4" t="s">
        <v>74</v>
      </c>
      <c r="BK92" s="196">
        <f>ROUND(I92*H92,2)</f>
        <v>0</v>
      </c>
      <c r="BL92" s="14" t="s">
        <v>118</v>
      </c>
      <c r="BM92" s="195" t="s">
        <v>422</v>
      </c>
    </row>
    <row r="93" s="2" customFormat="1">
      <c r="A93" s="35"/>
      <c r="B93" s="36"/>
      <c r="C93" s="37"/>
      <c r="D93" s="197" t="s">
        <v>121</v>
      </c>
      <c r="E93" s="37"/>
      <c r="F93" s="198" t="s">
        <v>421</v>
      </c>
      <c r="G93" s="37"/>
      <c r="H93" s="37"/>
      <c r="I93" s="199"/>
      <c r="J93" s="37"/>
      <c r="K93" s="37"/>
      <c r="L93" s="41"/>
      <c r="M93" s="245"/>
      <c r="N93" s="246"/>
      <c r="O93" s="247"/>
      <c r="P93" s="247"/>
      <c r="Q93" s="247"/>
      <c r="R93" s="247"/>
      <c r="S93" s="247"/>
      <c r="T93" s="248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121</v>
      </c>
      <c r="AU93" s="14" t="s">
        <v>70</v>
      </c>
    </row>
    <row r="94" s="2" customFormat="1" ht="6.96" customHeight="1">
      <c r="A94" s="35"/>
      <c r="B94" s="56"/>
      <c r="C94" s="57"/>
      <c r="D94" s="57"/>
      <c r="E94" s="57"/>
      <c r="F94" s="57"/>
      <c r="G94" s="57"/>
      <c r="H94" s="57"/>
      <c r="I94" s="57"/>
      <c r="J94" s="57"/>
      <c r="K94" s="57"/>
      <c r="L94" s="41"/>
      <c r="M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</sheetData>
  <sheetProtection sheet="1" autoFilter="0" formatColumns="0" formatRows="0" objects="1" scenarios="1" spinCount="100000" saltValue="eh+iu3ScXkhUgAWqlw+WCT3gx3AOxfJhhKMNVcrBAi2JG+fEDZ0Ed7n4kd69Bx4SrkTUaqdsLsm1Gs2noXvfMQ==" hashValue="pD/6JwMYUmW3GVjEKAeeBYkiNHRygX4atQkJbI0zzHbB4A+a+ZaV8oYznLDGQtTgAU3cglhz8LpCCwjkfEJvIA==" algorithmName="SHA-512" password="CC35"/>
  <autoFilter ref="C78:K9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2020-08-07T05:33:43Z</dcterms:created>
  <dcterms:modified xsi:type="dcterms:W3CDTF">2020-08-07T05:33:48Z</dcterms:modified>
</cp:coreProperties>
</file>