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Demolice přístavku ..." sheetId="2" r:id="rId2"/>
    <sheet name="002 - Oprava vnějšího pláště" sheetId="3" r:id="rId3"/>
    <sheet name="003 - Oprava zpevněných p..." sheetId="4" r:id="rId4"/>
    <sheet name="004 - Oprava vnitřních pr..." sheetId="5" r:id="rId5"/>
    <sheet name="005 - Oprava vnitřních pr..." sheetId="6" r:id="rId6"/>
    <sheet name="006 - Elektroinstalace (SEE)" sheetId="7" r:id="rId7"/>
    <sheet name="007 - Vedlejší a ostatní ..." sheetId="8" r:id="rId8"/>
  </sheets>
  <definedNames>
    <definedName name="_xlnm.Print_Area" localSheetId="0">'Rekapitulace zakázky'!$D$4:$AO$76,'Rekapitulace zakázky'!$C$82:$AQ$102</definedName>
    <definedName name="_xlnm.Print_Titles" localSheetId="0">'Rekapitulace zakázky'!$92:$92</definedName>
    <definedName name="_xlnm._FilterDatabase" localSheetId="1" hidden="1">'001 - Demolice přístavku ...'!$C$123:$K$193</definedName>
    <definedName name="_xlnm.Print_Area" localSheetId="1">'001 - Demolice přístavku ...'!$C$4:$J$76,'001 - Demolice přístavku ...'!$C$82:$J$105,'001 - Demolice přístavku ...'!$C$111:$J$193</definedName>
    <definedName name="_xlnm.Print_Titles" localSheetId="1">'001 - Demolice přístavku ...'!$123:$123</definedName>
    <definedName name="_xlnm._FilterDatabase" localSheetId="2" hidden="1">'002 - Oprava vnějšího pláště'!$C$133:$K$353</definedName>
    <definedName name="_xlnm.Print_Area" localSheetId="2">'002 - Oprava vnějšího pláště'!$C$4:$J$76,'002 - Oprava vnějšího pláště'!$C$82:$J$115,'002 - Oprava vnějšího pláště'!$C$121:$J$353</definedName>
    <definedName name="_xlnm.Print_Titles" localSheetId="2">'002 - Oprava vnějšího pláště'!$133:$133</definedName>
    <definedName name="_xlnm._FilterDatabase" localSheetId="3" hidden="1">'003 - Oprava zpevněných p...'!$C$129:$K$226</definedName>
    <definedName name="_xlnm.Print_Area" localSheetId="3">'003 - Oprava zpevněných p...'!$C$4:$J$76,'003 - Oprava zpevněných p...'!$C$82:$J$111,'003 - Oprava zpevněných p...'!$C$117:$J$226</definedName>
    <definedName name="_xlnm.Print_Titles" localSheetId="3">'003 - Oprava zpevněných p...'!$129:$129</definedName>
    <definedName name="_xlnm._FilterDatabase" localSheetId="4" hidden="1">'004 - Oprava vnitřních pr...'!$C$146:$K$583</definedName>
    <definedName name="_xlnm.Print_Area" localSheetId="4">'004 - Oprava vnitřních pr...'!$C$4:$J$76,'004 - Oprava vnitřních pr...'!$C$82:$J$128,'004 - Oprava vnitřních pr...'!$C$134:$J$583</definedName>
    <definedName name="_xlnm.Print_Titles" localSheetId="4">'004 - Oprava vnitřních pr...'!$146:$146</definedName>
    <definedName name="_xlnm._FilterDatabase" localSheetId="5" hidden="1">'005 - Oprava vnitřních pr...'!$C$125:$K$179</definedName>
    <definedName name="_xlnm.Print_Area" localSheetId="5">'005 - Oprava vnitřních pr...'!$C$4:$J$76,'005 - Oprava vnitřních pr...'!$C$82:$J$107,'005 - Oprava vnitřních pr...'!$C$113:$J$179</definedName>
    <definedName name="_xlnm.Print_Titles" localSheetId="5">'005 - Oprava vnitřních pr...'!$125:$125</definedName>
    <definedName name="_xlnm._FilterDatabase" localSheetId="6" hidden="1">'006 - Elektroinstalace (SEE)'!$C$121:$K$207</definedName>
    <definedName name="_xlnm.Print_Area" localSheetId="6">'006 - Elektroinstalace (SEE)'!$C$4:$J$76,'006 - Elektroinstalace (SEE)'!$C$82:$J$103,'006 - Elektroinstalace (SEE)'!$C$109:$J$207</definedName>
    <definedName name="_xlnm.Print_Titles" localSheetId="6">'006 - Elektroinstalace (SEE)'!$121:$121</definedName>
    <definedName name="_xlnm._FilterDatabase" localSheetId="7" hidden="1">'007 - Vedlejší a ostatní ...'!$C$120:$K$133</definedName>
    <definedName name="_xlnm.Print_Area" localSheetId="7">'007 - Vedlejší a ostatní ...'!$C$4:$J$76,'007 - Vedlejší a ostatní ...'!$C$82:$J$102,'007 - Vedlejší a ostatní ...'!$C$108:$J$133</definedName>
    <definedName name="_xlnm.Print_Titles" localSheetId="7">'007 - Vedlejší a ostatní ...'!$120:$120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4"/>
  <c r="BH124"/>
  <c r="BG124"/>
  <c r="BF124"/>
  <c r="T124"/>
  <c r="T123"/>
  <c r="T122"/>
  <c r="T121"/>
  <c r="R124"/>
  <c r="R123"/>
  <c r="R122"/>
  <c r="R121"/>
  <c r="P124"/>
  <c r="P123"/>
  <c r="P122"/>
  <c r="P121"/>
  <c i="1" r="AU101"/>
  <c i="8" r="F117"/>
  <c r="F115"/>
  <c r="E113"/>
  <c r="F91"/>
  <c r="F89"/>
  <c r="E87"/>
  <c r="J24"/>
  <c r="E24"/>
  <c r="J92"/>
  <c r="J23"/>
  <c r="J21"/>
  <c r="E21"/>
  <c r="J117"/>
  <c r="J20"/>
  <c r="J18"/>
  <c r="E18"/>
  <c r="F118"/>
  <c r="J17"/>
  <c r="J12"/>
  <c r="J89"/>
  <c r="E7"/>
  <c r="E111"/>
  <c i="7" r="J37"/>
  <c r="J36"/>
  <c i="1" r="AY100"/>
  <c i="7" r="J35"/>
  <c i="1" r="AX100"/>
  <c i="7"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118"/>
  <c r="J14"/>
  <c r="J12"/>
  <c r="J89"/>
  <c r="E7"/>
  <c r="E112"/>
  <c i="6" r="J37"/>
  <c r="J36"/>
  <c i="1" r="AY99"/>
  <c i="6" r="J35"/>
  <c i="1" r="AX99"/>
  <c i="6"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91"/>
  <c r="J20"/>
  <c r="J18"/>
  <c r="E18"/>
  <c r="F123"/>
  <c r="J17"/>
  <c r="J12"/>
  <c r="J120"/>
  <c r="E7"/>
  <c r="E116"/>
  <c i="5" r="J37"/>
  <c r="J36"/>
  <c i="1" r="AY98"/>
  <c i="5" r="J35"/>
  <c i="1" r="AX98"/>
  <c i="5"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1"/>
  <c r="BH571"/>
  <c r="BG571"/>
  <c r="BF571"/>
  <c r="T571"/>
  <c r="R571"/>
  <c r="P571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5"/>
  <c r="BH565"/>
  <c r="BG565"/>
  <c r="BF565"/>
  <c r="T565"/>
  <c r="R565"/>
  <c r="P565"/>
  <c r="BI564"/>
  <c r="BH564"/>
  <c r="BG564"/>
  <c r="BF564"/>
  <c r="T564"/>
  <c r="R564"/>
  <c r="P564"/>
  <c r="BI559"/>
  <c r="BH559"/>
  <c r="BG559"/>
  <c r="BF559"/>
  <c r="T559"/>
  <c r="R559"/>
  <c r="P559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8"/>
  <c r="BH548"/>
  <c r="BG548"/>
  <c r="BF548"/>
  <c r="T548"/>
  <c r="R548"/>
  <c r="P548"/>
  <c r="BI544"/>
  <c r="BH544"/>
  <c r="BG544"/>
  <c r="BF544"/>
  <c r="T544"/>
  <c r="R544"/>
  <c r="P544"/>
  <c r="BI542"/>
  <c r="BH542"/>
  <c r="BG542"/>
  <c r="BF542"/>
  <c r="T542"/>
  <c r="R542"/>
  <c r="P542"/>
  <c r="BI536"/>
  <c r="BH536"/>
  <c r="BG536"/>
  <c r="BF536"/>
  <c r="T536"/>
  <c r="R536"/>
  <c r="P536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3"/>
  <c r="BH523"/>
  <c r="BG523"/>
  <c r="BF523"/>
  <c r="T523"/>
  <c r="R523"/>
  <c r="P523"/>
  <c r="BI522"/>
  <c r="BH522"/>
  <c r="BG522"/>
  <c r="BF522"/>
  <c r="T522"/>
  <c r="R522"/>
  <c r="P522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1"/>
  <c r="BH511"/>
  <c r="BG511"/>
  <c r="BF511"/>
  <c r="T511"/>
  <c r="R511"/>
  <c r="P511"/>
  <c r="BI510"/>
  <c r="BH510"/>
  <c r="BG510"/>
  <c r="BF510"/>
  <c r="T510"/>
  <c r="R510"/>
  <c r="P510"/>
  <c r="BI508"/>
  <c r="BH508"/>
  <c r="BG508"/>
  <c r="BF508"/>
  <c r="T508"/>
  <c r="R508"/>
  <c r="P508"/>
  <c r="BI507"/>
  <c r="BH507"/>
  <c r="BG507"/>
  <c r="BF507"/>
  <c r="T507"/>
  <c r="R507"/>
  <c r="P507"/>
  <c r="BI505"/>
  <c r="BH505"/>
  <c r="BG505"/>
  <c r="BF505"/>
  <c r="T505"/>
  <c r="R505"/>
  <c r="P505"/>
  <c r="BI496"/>
  <c r="BH496"/>
  <c r="BG496"/>
  <c r="BF496"/>
  <c r="T496"/>
  <c r="R496"/>
  <c r="P496"/>
  <c r="BI494"/>
  <c r="BH494"/>
  <c r="BG494"/>
  <c r="BF494"/>
  <c r="T494"/>
  <c r="R494"/>
  <c r="P494"/>
  <c r="BI488"/>
  <c r="BH488"/>
  <c r="BG488"/>
  <c r="BF488"/>
  <c r="T488"/>
  <c r="R488"/>
  <c r="P488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58"/>
  <c r="BH458"/>
  <c r="BG458"/>
  <c r="BF458"/>
  <c r="T458"/>
  <c r="R458"/>
  <c r="P458"/>
  <c r="BI451"/>
  <c r="BH451"/>
  <c r="BG451"/>
  <c r="BF451"/>
  <c r="T451"/>
  <c r="R451"/>
  <c r="P451"/>
  <c r="BI449"/>
  <c r="BH449"/>
  <c r="BG449"/>
  <c r="BF449"/>
  <c r="T449"/>
  <c r="R449"/>
  <c r="P449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T303"/>
  <c r="R304"/>
  <c r="R303"/>
  <c r="P304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0"/>
  <c r="BH270"/>
  <c r="BG270"/>
  <c r="BF270"/>
  <c r="T270"/>
  <c r="R270"/>
  <c r="P270"/>
  <c r="BI268"/>
  <c r="BH268"/>
  <c r="BG268"/>
  <c r="BF268"/>
  <c r="T268"/>
  <c r="R268"/>
  <c r="P268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01"/>
  <c r="BH201"/>
  <c r="BG201"/>
  <c r="BF201"/>
  <c r="T201"/>
  <c r="R201"/>
  <c r="P201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J144"/>
  <c r="F143"/>
  <c r="F141"/>
  <c r="E139"/>
  <c r="J92"/>
  <c r="F91"/>
  <c r="F89"/>
  <c r="E87"/>
  <c r="J21"/>
  <c r="E21"/>
  <c r="J143"/>
  <c r="J20"/>
  <c r="J18"/>
  <c r="E18"/>
  <c r="F144"/>
  <c r="J17"/>
  <c r="J12"/>
  <c r="J89"/>
  <c r="E7"/>
  <c r="E137"/>
  <c i="4" r="J37"/>
  <c r="J36"/>
  <c i="1" r="AY97"/>
  <c i="4" r="J35"/>
  <c i="1" r="AX97"/>
  <c i="4"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T205"/>
  <c r="R206"/>
  <c r="R205"/>
  <c r="P206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J127"/>
  <c r="F126"/>
  <c r="F124"/>
  <c r="E122"/>
  <c r="J92"/>
  <c r="F91"/>
  <c r="F89"/>
  <c r="E87"/>
  <c r="J21"/>
  <c r="E21"/>
  <c r="J126"/>
  <c r="J20"/>
  <c r="J18"/>
  <c r="E18"/>
  <c r="F127"/>
  <c r="J17"/>
  <c r="J12"/>
  <c r="J124"/>
  <c r="E7"/>
  <c r="E85"/>
  <c i="3" r="J37"/>
  <c r="J36"/>
  <c i="1" r="AY96"/>
  <c i="3" r="J35"/>
  <c i="1" r="AX96"/>
  <c i="3" r="BI352"/>
  <c r="BH352"/>
  <c r="BG352"/>
  <c r="BF352"/>
  <c r="T352"/>
  <c r="R352"/>
  <c r="P352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T229"/>
  <c r="R230"/>
  <c r="R229"/>
  <c r="P230"/>
  <c r="P229"/>
  <c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J131"/>
  <c r="F130"/>
  <c r="F128"/>
  <c r="E126"/>
  <c r="J92"/>
  <c r="F91"/>
  <c r="F89"/>
  <c r="E87"/>
  <c r="J21"/>
  <c r="E21"/>
  <c r="J91"/>
  <c r="J20"/>
  <c r="J18"/>
  <c r="E18"/>
  <c r="F92"/>
  <c r="J17"/>
  <c r="J12"/>
  <c r="J128"/>
  <c r="E7"/>
  <c r="E85"/>
  <c i="2" r="J37"/>
  <c r="J36"/>
  <c i="1" r="AY95"/>
  <c i="2" r="J35"/>
  <c i="1" r="AX95"/>
  <c i="2"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F120"/>
  <c r="F118"/>
  <c r="E116"/>
  <c r="J92"/>
  <c r="F91"/>
  <c r="F89"/>
  <c r="E87"/>
  <c r="J21"/>
  <c r="E21"/>
  <c r="J120"/>
  <c r="J20"/>
  <c r="J18"/>
  <c r="E18"/>
  <c r="F121"/>
  <c r="J17"/>
  <c r="J12"/>
  <c r="J89"/>
  <c r="E7"/>
  <c r="E114"/>
  <c i="1" r="L90"/>
  <c r="AM90"/>
  <c r="AM89"/>
  <c r="L89"/>
  <c r="AM87"/>
  <c r="L87"/>
  <c r="L85"/>
  <c r="L84"/>
  <c i="8" r="BK132"/>
  <c r="BK130"/>
  <c r="J130"/>
  <c r="J127"/>
  <c r="BK124"/>
  <c i="7" r="BK206"/>
  <c r="BK205"/>
  <c r="J198"/>
  <c r="BK193"/>
  <c r="BK192"/>
  <c r="BK191"/>
  <c r="BK190"/>
  <c r="BK189"/>
  <c r="J188"/>
  <c r="BK186"/>
  <c r="BK184"/>
  <c r="J183"/>
  <c r="J180"/>
  <c r="BK173"/>
  <c r="BK171"/>
  <c r="J170"/>
  <c r="J169"/>
  <c r="J168"/>
  <c r="BK167"/>
  <c r="J166"/>
  <c r="J165"/>
  <c r="BK164"/>
  <c r="BK163"/>
  <c r="BK159"/>
  <c r="BK156"/>
  <c r="J155"/>
  <c r="J150"/>
  <c r="J149"/>
  <c r="BK147"/>
  <c r="J145"/>
  <c r="J144"/>
  <c r="BK140"/>
  <c r="J139"/>
  <c r="J138"/>
  <c r="BK137"/>
  <c r="BK133"/>
  <c r="J132"/>
  <c r="BK130"/>
  <c r="BK128"/>
  <c r="BK126"/>
  <c r="J125"/>
  <c i="6" r="BK179"/>
  <c r="BK178"/>
  <c r="BK173"/>
  <c r="J172"/>
  <c r="BK170"/>
  <c r="J168"/>
  <c r="J166"/>
  <c r="BK164"/>
  <c r="BK156"/>
  <c r="J142"/>
  <c r="BK140"/>
  <c r="J136"/>
  <c r="J133"/>
  <c r="BK131"/>
  <c i="5" r="BK583"/>
  <c r="J583"/>
  <c r="BK581"/>
  <c r="J581"/>
  <c r="BK579"/>
  <c r="J578"/>
  <c r="BK576"/>
  <c r="BK574"/>
  <c r="J574"/>
  <c r="J572"/>
  <c r="J569"/>
  <c r="J564"/>
  <c r="J559"/>
  <c r="BK554"/>
  <c r="BK551"/>
  <c r="J550"/>
  <c r="BK548"/>
  <c r="J542"/>
  <c r="BK536"/>
  <c r="BK532"/>
  <c r="J530"/>
  <c r="J522"/>
  <c r="J518"/>
  <c r="BK510"/>
  <c r="J508"/>
  <c r="J496"/>
  <c r="J494"/>
  <c r="BK486"/>
  <c r="J484"/>
  <c r="J483"/>
  <c r="J482"/>
  <c r="BK481"/>
  <c r="BK480"/>
  <c r="J475"/>
  <c r="J474"/>
  <c r="BK467"/>
  <c r="BK458"/>
  <c r="J449"/>
  <c r="J442"/>
  <c r="J440"/>
  <c r="BK438"/>
  <c r="BK435"/>
  <c r="BK432"/>
  <c r="BK430"/>
  <c r="J426"/>
  <c r="J425"/>
  <c r="BK424"/>
  <c r="J421"/>
  <c r="BK420"/>
  <c r="J418"/>
  <c r="BK416"/>
  <c r="J415"/>
  <c r="BK414"/>
  <c r="J412"/>
  <c r="J405"/>
  <c r="BK403"/>
  <c r="J400"/>
  <c r="J396"/>
  <c r="BK395"/>
  <c r="BK391"/>
  <c r="BK389"/>
  <c r="J388"/>
  <c r="BK385"/>
  <c r="J384"/>
  <c r="J383"/>
  <c r="BK382"/>
  <c r="J381"/>
  <c r="J380"/>
  <c r="J378"/>
  <c r="BK377"/>
  <c r="J374"/>
  <c r="J371"/>
  <c r="BK366"/>
  <c r="J365"/>
  <c r="BK364"/>
  <c r="BK363"/>
  <c r="BK361"/>
  <c r="J358"/>
  <c r="BK341"/>
  <c r="BK339"/>
  <c r="BK335"/>
  <c r="BK334"/>
  <c r="J330"/>
  <c r="J329"/>
  <c r="BK325"/>
  <c r="J324"/>
  <c r="J322"/>
  <c r="BK310"/>
  <c r="J302"/>
  <c r="BK301"/>
  <c r="BK300"/>
  <c r="J298"/>
  <c r="BK293"/>
  <c r="J292"/>
  <c r="BK291"/>
  <c r="J285"/>
  <c r="BK284"/>
  <c r="J281"/>
  <c r="BK277"/>
  <c r="J257"/>
  <c r="BK241"/>
  <c r="J240"/>
  <c r="J239"/>
  <c r="BK233"/>
  <c r="BK216"/>
  <c r="J187"/>
  <c r="BK186"/>
  <c r="BK183"/>
  <c r="BK166"/>
  <c r="BK157"/>
  <c i="4" r="J226"/>
  <c r="J218"/>
  <c r="BK217"/>
  <c r="BK216"/>
  <c r="J211"/>
  <c r="BK206"/>
  <c r="BK198"/>
  <c r="J195"/>
  <c r="BK193"/>
  <c r="J191"/>
  <c r="J174"/>
  <c r="J173"/>
  <c r="J172"/>
  <c r="J171"/>
  <c r="BK169"/>
  <c r="J161"/>
  <c r="BK160"/>
  <c r="BK158"/>
  <c r="BK156"/>
  <c r="J155"/>
  <c r="J150"/>
  <c r="BK144"/>
  <c r="BK135"/>
  <c i="3" r="BK352"/>
  <c r="J352"/>
  <c r="BK351"/>
  <c r="J351"/>
  <c r="BK349"/>
  <c r="BK346"/>
  <c r="BK339"/>
  <c r="BK335"/>
  <c r="BK332"/>
  <c r="BK328"/>
  <c r="BK326"/>
  <c r="BK325"/>
  <c r="J324"/>
  <c r="J323"/>
  <c r="BK319"/>
  <c r="BK313"/>
  <c r="J309"/>
  <c r="BK306"/>
  <c r="J300"/>
  <c r="J297"/>
  <c r="J291"/>
  <c r="J290"/>
  <c r="J286"/>
  <c r="BK285"/>
  <c r="J281"/>
  <c r="J278"/>
  <c r="J268"/>
  <c r="J259"/>
  <c r="J253"/>
  <c r="J251"/>
  <c r="J248"/>
  <c r="BK242"/>
  <c r="J241"/>
  <c r="BK240"/>
  <c r="BK236"/>
  <c r="BK223"/>
  <c r="BK219"/>
  <c r="J218"/>
  <c r="BK217"/>
  <c r="BK215"/>
  <c r="BK212"/>
  <c r="BK210"/>
  <c r="BK207"/>
  <c r="J206"/>
  <c r="BK204"/>
  <c r="BK203"/>
  <c r="BK202"/>
  <c r="J197"/>
  <c r="BK195"/>
  <c r="BK192"/>
  <c r="J191"/>
  <c r="J190"/>
  <c r="BK189"/>
  <c r="J186"/>
  <c r="J185"/>
  <c r="J172"/>
  <c r="J168"/>
  <c r="BK167"/>
  <c r="BK162"/>
  <c r="BK155"/>
  <c r="J148"/>
  <c r="BK136"/>
  <c i="2" r="J191"/>
  <c r="J185"/>
  <c r="BK180"/>
  <c r="BK177"/>
  <c r="BK176"/>
  <c r="BK174"/>
  <c r="BK173"/>
  <c r="J172"/>
  <c r="BK169"/>
  <c r="BK167"/>
  <c r="BK164"/>
  <c r="BK163"/>
  <c r="BK153"/>
  <c r="J150"/>
  <c r="BK149"/>
  <c r="BK140"/>
  <c r="BK138"/>
  <c r="J134"/>
  <c r="J132"/>
  <c r="BK129"/>
  <c i="8" r="J132"/>
  <c r="BK127"/>
  <c r="J124"/>
  <c i="7" r="J206"/>
  <c r="J204"/>
  <c r="BK203"/>
  <c r="BK201"/>
  <c r="J200"/>
  <c r="BK199"/>
  <c r="J197"/>
  <c r="BK196"/>
  <c r="J194"/>
  <c r="J190"/>
  <c r="J189"/>
  <c r="BK188"/>
  <c r="J187"/>
  <c r="J186"/>
  <c r="BK185"/>
  <c r="J184"/>
  <c r="BK182"/>
  <c r="J181"/>
  <c r="J179"/>
  <c r="BK175"/>
  <c r="J174"/>
  <c r="J173"/>
  <c r="J172"/>
  <c r="J171"/>
  <c r="BK170"/>
  <c r="BK169"/>
  <c r="J163"/>
  <c r="J161"/>
  <c r="BK158"/>
  <c r="BK155"/>
  <c r="J153"/>
  <c r="BK151"/>
  <c r="J148"/>
  <c r="J147"/>
  <c r="BK146"/>
  <c r="BK145"/>
  <c r="BK143"/>
  <c r="BK142"/>
  <c r="J141"/>
  <c r="J136"/>
  <c r="J135"/>
  <c r="J133"/>
  <c r="BK131"/>
  <c r="J129"/>
  <c r="J128"/>
  <c r="J127"/>
  <c r="J126"/>
  <c i="6" r="J178"/>
  <c r="J177"/>
  <c r="J176"/>
  <c r="J175"/>
  <c r="BK172"/>
  <c r="J163"/>
  <c r="J153"/>
  <c r="J149"/>
  <c r="J139"/>
  <c r="J138"/>
  <c r="BK133"/>
  <c r="J131"/>
  <c r="BK129"/>
  <c i="5" r="BK569"/>
  <c r="BK565"/>
  <c r="J558"/>
  <c r="BK550"/>
  <c r="J534"/>
  <c r="BK533"/>
  <c r="J532"/>
  <c r="BK530"/>
  <c r="BK528"/>
  <c r="BK522"/>
  <c r="J510"/>
  <c r="BK507"/>
  <c r="BK496"/>
  <c r="BK494"/>
  <c r="BK485"/>
  <c r="J478"/>
  <c r="BK477"/>
  <c r="BK472"/>
  <c r="J471"/>
  <c r="BK470"/>
  <c r="J467"/>
  <c r="BK466"/>
  <c r="J458"/>
  <c r="J451"/>
  <c r="BK442"/>
  <c r="BK439"/>
  <c r="BK436"/>
  <c r="J435"/>
  <c r="J430"/>
  <c r="BK429"/>
  <c r="J428"/>
  <c r="J424"/>
  <c r="BK421"/>
  <c r="J419"/>
  <c r="BK417"/>
  <c r="J416"/>
  <c r="BK413"/>
  <c r="J408"/>
  <c r="BK405"/>
  <c r="BK404"/>
  <c r="J404"/>
  <c r="BK401"/>
  <c r="BK400"/>
  <c r="J399"/>
  <c r="J398"/>
  <c r="BK396"/>
  <c r="BK392"/>
  <c r="J391"/>
  <c r="BK387"/>
  <c r="BK384"/>
  <c r="BK380"/>
  <c r="J377"/>
  <c r="BK376"/>
  <c r="J375"/>
  <c r="BK374"/>
  <c r="BK372"/>
  <c r="J370"/>
  <c r="J369"/>
  <c r="J366"/>
  <c r="J364"/>
  <c r="J363"/>
  <c r="J355"/>
  <c r="BK353"/>
  <c r="BK351"/>
  <c r="BK350"/>
  <c r="BK349"/>
  <c r="J347"/>
  <c r="J344"/>
  <c r="BK342"/>
  <c r="J341"/>
  <c r="J338"/>
  <c r="J334"/>
  <c r="BK332"/>
  <c r="BK330"/>
  <c r="BK329"/>
  <c r="BK321"/>
  <c r="J316"/>
  <c r="BK312"/>
  <c r="J306"/>
  <c r="J304"/>
  <c r="BK298"/>
  <c r="BK295"/>
  <c r="J291"/>
  <c r="J287"/>
  <c r="BK286"/>
  <c r="J284"/>
  <c r="BK281"/>
  <c r="J270"/>
  <c r="BK268"/>
  <c r="J263"/>
  <c r="BK257"/>
  <c r="J256"/>
  <c r="J241"/>
  <c r="BK235"/>
  <c r="J233"/>
  <c r="J218"/>
  <c r="J216"/>
  <c r="BK215"/>
  <c r="BK187"/>
  <c r="J186"/>
  <c r="J183"/>
  <c r="J162"/>
  <c r="J160"/>
  <c r="J155"/>
  <c i="4" r="J224"/>
  <c r="BK222"/>
  <c r="J220"/>
  <c r="J219"/>
  <c r="BK218"/>
  <c r="J217"/>
  <c r="BK215"/>
  <c r="BK213"/>
  <c r="BK211"/>
  <c r="BK209"/>
  <c r="J206"/>
  <c r="J203"/>
  <c r="J202"/>
  <c r="BK199"/>
  <c r="BK195"/>
  <c r="BK194"/>
  <c r="BK192"/>
  <c r="J184"/>
  <c r="BK177"/>
  <c r="BK164"/>
  <c r="BK163"/>
  <c r="J159"/>
  <c r="BK155"/>
  <c r="BK153"/>
  <c r="J144"/>
  <c r="BK140"/>
  <c i="3" r="J347"/>
  <c r="J343"/>
  <c r="J341"/>
  <c r="J334"/>
  <c r="BK333"/>
  <c r="BK331"/>
  <c r="J330"/>
  <c r="J328"/>
  <c r="J325"/>
  <c r="J317"/>
  <c r="J315"/>
  <c r="J311"/>
  <c r="J307"/>
  <c r="BK303"/>
  <c r="BK301"/>
  <c r="J301"/>
  <c r="BK300"/>
  <c r="J298"/>
  <c r="BK293"/>
  <c r="J287"/>
  <c r="J285"/>
  <c r="BK282"/>
  <c r="BK278"/>
  <c r="J275"/>
  <c r="BK274"/>
  <c r="J271"/>
  <c r="BK268"/>
  <c r="J265"/>
  <c r="J256"/>
  <c r="J254"/>
  <c r="BK251"/>
  <c r="J250"/>
  <c r="BK244"/>
  <c r="BK241"/>
  <c r="J240"/>
  <c r="BK239"/>
  <c r="J237"/>
  <c r="J232"/>
  <c r="J230"/>
  <c r="BK227"/>
  <c r="BK224"/>
  <c r="BK221"/>
  <c r="J219"/>
  <c r="BK218"/>
  <c r="J213"/>
  <c r="J210"/>
  <c r="BK209"/>
  <c r="BK206"/>
  <c r="J204"/>
  <c r="BK199"/>
  <c r="J199"/>
  <c r="BK196"/>
  <c r="BK193"/>
  <c r="J189"/>
  <c r="BK185"/>
  <c r="J182"/>
  <c r="J181"/>
  <c r="BK177"/>
  <c r="J162"/>
  <c r="BK161"/>
  <c r="J155"/>
  <c r="J136"/>
  <c i="2" r="BK193"/>
  <c r="J183"/>
  <c r="BK175"/>
  <c r="J174"/>
  <c r="BK172"/>
  <c r="BK170"/>
  <c r="BK165"/>
  <c r="BK157"/>
  <c r="J155"/>
  <c r="J153"/>
  <c r="BK151"/>
  <c r="BK150"/>
  <c r="J149"/>
  <c r="J146"/>
  <c r="BK143"/>
  <c r="BK142"/>
  <c r="J138"/>
  <c r="BK136"/>
  <c r="J135"/>
  <c r="J131"/>
  <c r="J129"/>
  <c r="BK127"/>
  <c i="7" r="BK207"/>
  <c r="J207"/>
  <c r="J205"/>
  <c r="BK204"/>
  <c r="J203"/>
  <c r="J201"/>
  <c r="BK200"/>
  <c r="J199"/>
  <c r="BK198"/>
  <c r="BK197"/>
  <c r="J196"/>
  <c r="BK194"/>
  <c r="J193"/>
  <c r="J192"/>
  <c r="J191"/>
  <c r="BK187"/>
  <c r="J185"/>
  <c r="BK183"/>
  <c r="J182"/>
  <c r="BK181"/>
  <c r="BK180"/>
  <c r="BK179"/>
  <c r="J175"/>
  <c r="BK174"/>
  <c r="BK172"/>
  <c r="BK168"/>
  <c r="J167"/>
  <c r="BK166"/>
  <c r="BK165"/>
  <c r="J164"/>
  <c r="BK161"/>
  <c r="J159"/>
  <c r="J158"/>
  <c r="J156"/>
  <c r="BK153"/>
  <c r="J151"/>
  <c r="BK150"/>
  <c r="BK149"/>
  <c r="BK148"/>
  <c r="J146"/>
  <c r="BK144"/>
  <c r="BK141"/>
  <c r="BK136"/>
  <c r="BK135"/>
  <c r="BK134"/>
  <c r="J130"/>
  <c r="BK129"/>
  <c i="6" r="J179"/>
  <c r="J173"/>
  <c r="J170"/>
  <c r="BK166"/>
  <c r="J161"/>
  <c r="J159"/>
  <c r="J157"/>
  <c r="J156"/>
  <c r="BK153"/>
  <c r="BK151"/>
  <c r="BK149"/>
  <c r="BK147"/>
  <c r="J146"/>
  <c r="J145"/>
  <c r="J143"/>
  <c r="J140"/>
  <c r="BK139"/>
  <c r="BK136"/>
  <c i="5" r="J579"/>
  <c r="BK578"/>
  <c r="BK577"/>
  <c r="J577"/>
  <c r="J576"/>
  <c r="BK572"/>
  <c r="BK571"/>
  <c r="BK568"/>
  <c r="J567"/>
  <c r="J565"/>
  <c r="BK564"/>
  <c r="BK559"/>
  <c r="BK558"/>
  <c r="J556"/>
  <c r="BK553"/>
  <c r="BK544"/>
  <c r="BK542"/>
  <c r="BK534"/>
  <c r="J523"/>
  <c r="BK519"/>
  <c r="J517"/>
  <c r="J516"/>
  <c r="J511"/>
  <c r="BK508"/>
  <c r="J507"/>
  <c r="J505"/>
  <c r="J488"/>
  <c r="BK482"/>
  <c r="J481"/>
  <c r="BK478"/>
  <c r="J477"/>
  <c r="J476"/>
  <c r="BK475"/>
  <c r="J472"/>
  <c r="BK471"/>
  <c r="J469"/>
  <c r="BK465"/>
  <c r="BK451"/>
  <c r="J439"/>
  <c r="J438"/>
  <c r="J436"/>
  <c r="J433"/>
  <c r="J420"/>
  <c r="BK418"/>
  <c r="J417"/>
  <c r="BK415"/>
  <c r="J414"/>
  <c r="BK412"/>
  <c r="J411"/>
  <c r="J409"/>
  <c r="BK408"/>
  <c r="J407"/>
  <c r="J403"/>
  <c r="BK398"/>
  <c r="J397"/>
  <c r="J395"/>
  <c r="J394"/>
  <c r="BK390"/>
  <c r="BK388"/>
  <c r="J387"/>
  <c r="J386"/>
  <c r="J385"/>
  <c r="BK383"/>
  <c r="J379"/>
  <c r="BK378"/>
  <c r="J373"/>
  <c r="J372"/>
  <c r="BK371"/>
  <c r="BK370"/>
  <c r="BK367"/>
  <c r="J361"/>
  <c r="BK355"/>
  <c r="J353"/>
  <c r="J350"/>
  <c r="BK346"/>
  <c r="J342"/>
  <c r="BK338"/>
  <c r="J335"/>
  <c r="J332"/>
  <c r="J327"/>
  <c r="BK322"/>
  <c r="J321"/>
  <c r="J318"/>
  <c r="BK316"/>
  <c r="J313"/>
  <c r="J308"/>
  <c r="BK302"/>
  <c r="J295"/>
  <c r="BK292"/>
  <c r="J288"/>
  <c r="BK287"/>
  <c r="J286"/>
  <c r="J282"/>
  <c r="J279"/>
  <c r="J277"/>
  <c r="BK270"/>
  <c r="J268"/>
  <c r="J261"/>
  <c r="BK259"/>
  <c r="BK255"/>
  <c r="J236"/>
  <c r="BK232"/>
  <c r="J215"/>
  <c r="J201"/>
  <c r="BK184"/>
  <c r="BK164"/>
  <c r="BK159"/>
  <c r="J157"/>
  <c r="BK155"/>
  <c r="J150"/>
  <c i="4" r="BK226"/>
  <c r="BK220"/>
  <c r="J215"/>
  <c r="J213"/>
  <c r="J209"/>
  <c r="J200"/>
  <c r="J199"/>
  <c r="BK196"/>
  <c r="J194"/>
  <c r="J192"/>
  <c r="BK191"/>
  <c r="J189"/>
  <c r="BK186"/>
  <c r="BK184"/>
  <c r="BK172"/>
  <c r="J169"/>
  <c r="BK167"/>
  <c r="J164"/>
  <c r="J163"/>
  <c r="BK161"/>
  <c r="J158"/>
  <c r="J156"/>
  <c r="J153"/>
  <c r="J138"/>
  <c r="J135"/>
  <c r="J132"/>
  <c i="3" r="J349"/>
  <c r="J346"/>
  <c r="J345"/>
  <c r="J342"/>
  <c r="BK341"/>
  <c r="J339"/>
  <c r="J335"/>
  <c r="BK334"/>
  <c r="J333"/>
  <c r="J331"/>
  <c r="BK330"/>
  <c r="BK329"/>
  <c r="BK323"/>
  <c r="J319"/>
  <c r="BK317"/>
  <c r="J316"/>
  <c r="J313"/>
  <c r="BK311"/>
  <c r="J308"/>
  <c r="J302"/>
  <c r="BK298"/>
  <c r="BK297"/>
  <c r="J295"/>
  <c r="BK291"/>
  <c r="BK290"/>
  <c r="BK286"/>
  <c r="J282"/>
  <c r="BK275"/>
  <c r="J274"/>
  <c r="J262"/>
  <c r="BK259"/>
  <c r="BK254"/>
  <c r="BK253"/>
  <c r="BK248"/>
  <c r="BK245"/>
  <c r="J239"/>
  <c r="BK237"/>
  <c r="J236"/>
  <c r="BK234"/>
  <c r="BK232"/>
  <c r="BK230"/>
  <c r="J227"/>
  <c r="J224"/>
  <c r="J223"/>
  <c r="J221"/>
  <c r="J217"/>
  <c r="J215"/>
  <c r="BK213"/>
  <c r="J212"/>
  <c r="J209"/>
  <c r="J207"/>
  <c r="J203"/>
  <c r="J202"/>
  <c r="BK197"/>
  <c r="J196"/>
  <c r="J195"/>
  <c r="J193"/>
  <c r="J192"/>
  <c r="BK191"/>
  <c r="BK190"/>
  <c r="J188"/>
  <c r="BK186"/>
  <c r="BK182"/>
  <c r="BK181"/>
  <c r="J177"/>
  <c r="BK173"/>
  <c r="BK170"/>
  <c r="J167"/>
  <c r="BK166"/>
  <c r="BK159"/>
  <c r="BK152"/>
  <c r="BK148"/>
  <c r="BK139"/>
  <c i="2" r="BK190"/>
  <c r="BK183"/>
  <c r="J176"/>
  <c r="J173"/>
  <c r="J170"/>
  <c r="J169"/>
  <c r="J167"/>
  <c r="J165"/>
  <c r="J163"/>
  <c r="BK155"/>
  <c r="BK152"/>
  <c r="BK146"/>
  <c r="BK145"/>
  <c r="J142"/>
  <c r="J136"/>
  <c r="BK132"/>
  <c r="BK128"/>
  <c i="7" r="J143"/>
  <c r="J142"/>
  <c r="J140"/>
  <c r="BK139"/>
  <c r="BK138"/>
  <c r="J137"/>
  <c r="J134"/>
  <c r="BK132"/>
  <c r="J131"/>
  <c r="BK127"/>
  <c r="BK125"/>
  <c i="6" r="BK177"/>
  <c r="BK176"/>
  <c r="BK175"/>
  <c r="BK168"/>
  <c r="J164"/>
  <c r="BK163"/>
  <c r="BK161"/>
  <c r="BK159"/>
  <c r="BK157"/>
  <c r="J151"/>
  <c r="J147"/>
  <c r="BK146"/>
  <c r="BK145"/>
  <c r="BK143"/>
  <c r="BK142"/>
  <c r="BK138"/>
  <c r="J129"/>
  <c i="5" r="J571"/>
  <c r="J568"/>
  <c r="BK567"/>
  <c r="BK556"/>
  <c r="J554"/>
  <c r="J553"/>
  <c r="J551"/>
  <c r="J548"/>
  <c r="J544"/>
  <c r="J536"/>
  <c r="J533"/>
  <c r="J528"/>
  <c r="BK523"/>
  <c r="J519"/>
  <c r="BK518"/>
  <c r="BK517"/>
  <c r="BK516"/>
  <c r="BK511"/>
  <c r="BK505"/>
  <c r="BK488"/>
  <c r="J486"/>
  <c r="J485"/>
  <c r="BK484"/>
  <c r="BK483"/>
  <c r="J480"/>
  <c r="BK476"/>
  <c r="BK474"/>
  <c r="J470"/>
  <c r="BK469"/>
  <c r="J466"/>
  <c r="J465"/>
  <c r="BK449"/>
  <c r="BK440"/>
  <c r="BK433"/>
  <c r="J432"/>
  <c r="J429"/>
  <c r="BK428"/>
  <c r="BK426"/>
  <c r="BK425"/>
  <c r="BK423"/>
  <c r="J423"/>
  <c r="BK419"/>
  <c r="J413"/>
  <c r="BK411"/>
  <c r="BK409"/>
  <c r="BK407"/>
  <c r="J401"/>
  <c r="BK399"/>
  <c r="BK397"/>
  <c r="BK394"/>
  <c r="J392"/>
  <c r="J390"/>
  <c r="J389"/>
  <c r="BK386"/>
  <c r="J382"/>
  <c r="BK381"/>
  <c r="BK379"/>
  <c r="J376"/>
  <c r="BK375"/>
  <c r="BK373"/>
  <c r="BK369"/>
  <c r="J367"/>
  <c r="BK365"/>
  <c r="BK358"/>
  <c r="J351"/>
  <c r="J349"/>
  <c r="BK347"/>
  <c r="J346"/>
  <c r="BK344"/>
  <c r="J339"/>
  <c r="BK327"/>
  <c r="J325"/>
  <c r="BK324"/>
  <c r="BK318"/>
  <c r="BK313"/>
  <c r="J312"/>
  <c r="J310"/>
  <c r="BK308"/>
  <c r="BK306"/>
  <c r="BK304"/>
  <c r="J301"/>
  <c r="J300"/>
  <c r="J293"/>
  <c r="BK288"/>
  <c r="BK285"/>
  <c r="BK282"/>
  <c r="BK279"/>
  <c r="BK263"/>
  <c r="BK261"/>
  <c r="J259"/>
  <c r="BK256"/>
  <c r="J255"/>
  <c r="BK240"/>
  <c r="BK239"/>
  <c r="BK236"/>
  <c r="J235"/>
  <c r="J232"/>
  <c r="BK218"/>
  <c r="BK201"/>
  <c r="J184"/>
  <c r="J166"/>
  <c r="J164"/>
  <c r="BK162"/>
  <c r="BK160"/>
  <c r="J159"/>
  <c r="BK150"/>
  <c i="4" r="BK224"/>
  <c r="J222"/>
  <c r="BK219"/>
  <c r="J216"/>
  <c r="BK203"/>
  <c r="BK202"/>
  <c r="BK200"/>
  <c r="J198"/>
  <c r="J196"/>
  <c r="J193"/>
  <c r="BK189"/>
  <c r="J186"/>
  <c r="J177"/>
  <c r="BK174"/>
  <c r="BK173"/>
  <c r="BK171"/>
  <c r="J167"/>
  <c r="J160"/>
  <c r="BK159"/>
  <c r="BK150"/>
  <c r="J140"/>
  <c r="BK138"/>
  <c r="BK132"/>
  <c i="3" r="BK347"/>
  <c r="BK345"/>
  <c r="BK343"/>
  <c r="BK342"/>
  <c r="J332"/>
  <c r="J329"/>
  <c r="J326"/>
  <c r="BK324"/>
  <c r="BK316"/>
  <c r="BK315"/>
  <c r="BK309"/>
  <c r="BK308"/>
  <c r="BK307"/>
  <c r="J306"/>
  <c r="J303"/>
  <c r="BK302"/>
  <c r="BK295"/>
  <c r="J293"/>
  <c r="BK287"/>
  <c r="BK281"/>
  <c r="BK271"/>
  <c r="BK265"/>
  <c r="BK262"/>
  <c r="BK256"/>
  <c r="BK250"/>
  <c r="J245"/>
  <c r="J244"/>
  <c r="J242"/>
  <c r="J234"/>
  <c r="BK188"/>
  <c r="J173"/>
  <c r="BK172"/>
  <c r="J170"/>
  <c r="BK168"/>
  <c r="J166"/>
  <c r="J161"/>
  <c r="J159"/>
  <c r="J152"/>
  <c r="J139"/>
  <c i="2" r="J193"/>
  <c r="BK191"/>
  <c r="J190"/>
  <c r="BK188"/>
  <c r="J188"/>
  <c r="BK187"/>
  <c r="J187"/>
  <c r="BK185"/>
  <c r="J180"/>
  <c r="J177"/>
  <c r="J175"/>
  <c r="J164"/>
  <c r="J157"/>
  <c r="J152"/>
  <c r="J151"/>
  <c r="J145"/>
  <c r="J143"/>
  <c r="J140"/>
  <c r="BK135"/>
  <c r="BK134"/>
  <c r="BK131"/>
  <c r="J128"/>
  <c r="J127"/>
  <c i="1" r="AS94"/>
  <c i="2" l="1" r="BK126"/>
  <c r="BK148"/>
  <c r="J148"/>
  <c r="J99"/>
  <c r="T148"/>
  <c r="T162"/>
  <c r="T182"/>
  <c r="T181"/>
  <c i="3" r="BK138"/>
  <c r="J138"/>
  <c r="J99"/>
  <c r="T138"/>
  <c r="BK184"/>
  <c r="J184"/>
  <c r="J101"/>
  <c r="BK216"/>
  <c r="J216"/>
  <c r="J102"/>
  <c r="BK231"/>
  <c r="J231"/>
  <c r="J106"/>
  <c r="T231"/>
  <c r="T228"/>
  <c r="R243"/>
  <c r="R247"/>
  <c r="R255"/>
  <c r="T292"/>
  <c r="T310"/>
  <c r="T318"/>
  <c r="R340"/>
  <c r="T344"/>
  <c i="4" r="T137"/>
  <c r="BK168"/>
  <c r="J168"/>
  <c r="J102"/>
  <c r="T190"/>
  <c r="P197"/>
  <c r="BK208"/>
  <c r="J208"/>
  <c r="J108"/>
  <c r="BK212"/>
  <c r="J212"/>
  <c r="J109"/>
  <c r="T212"/>
  <c r="BK221"/>
  <c r="J221"/>
  <c r="J110"/>
  <c i="5" r="BK149"/>
  <c r="P161"/>
  <c r="R238"/>
  <c r="T290"/>
  <c r="BK311"/>
  <c r="J311"/>
  <c r="J105"/>
  <c r="BK328"/>
  <c r="J328"/>
  <c r="J106"/>
  <c r="BK333"/>
  <c r="J333"/>
  <c r="J107"/>
  <c r="BK343"/>
  <c r="J343"/>
  <c r="J108"/>
  <c r="BK362"/>
  <c r="J362"/>
  <c r="J109"/>
  <c r="T368"/>
  <c r="R402"/>
  <c r="BK410"/>
  <c r="J410"/>
  <c r="J113"/>
  <c r="BK422"/>
  <c r="J422"/>
  <c r="J114"/>
  <c r="P422"/>
  <c r="P427"/>
  <c r="BK441"/>
  <c r="J441"/>
  <c r="J117"/>
  <c r="T441"/>
  <c r="R450"/>
  <c r="R468"/>
  <c r="BK487"/>
  <c r="J487"/>
  <c r="J121"/>
  <c r="R509"/>
  <c r="P535"/>
  <c r="BK563"/>
  <c r="J563"/>
  <c r="J125"/>
  <c r="T563"/>
  <c r="R570"/>
  <c r="P573"/>
  <c i="6" r="T128"/>
  <c r="R135"/>
  <c r="P144"/>
  <c r="BK155"/>
  <c r="J155"/>
  <c r="J103"/>
  <c r="P155"/>
  <c r="BK167"/>
  <c r="J167"/>
  <c r="J105"/>
  <c r="T171"/>
  <c i="2" r="R126"/>
  <c r="R148"/>
  <c r="P162"/>
  <c r="BK182"/>
  <c r="BK181"/>
  <c r="J181"/>
  <c r="J102"/>
  <c i="3" r="P138"/>
  <c r="R154"/>
  <c r="T184"/>
  <c r="T216"/>
  <c r="R231"/>
  <c r="R228"/>
  <c r="P243"/>
  <c r="P247"/>
  <c r="T255"/>
  <c r="R292"/>
  <c r="BK318"/>
  <c r="J318"/>
  <c r="J112"/>
  <c r="BK340"/>
  <c r="J340"/>
  <c r="J113"/>
  <c r="T340"/>
  <c r="R344"/>
  <c i="4" r="P137"/>
  <c r="R168"/>
  <c r="BK190"/>
  <c r="J190"/>
  <c r="J104"/>
  <c r="R190"/>
  <c r="R221"/>
  <c i="5" r="T149"/>
  <c r="R161"/>
  <c r="BK238"/>
  <c r="P290"/>
  <c r="R305"/>
  <c r="P311"/>
  <c r="P328"/>
  <c r="P333"/>
  <c r="P343"/>
  <c r="P362"/>
  <c r="P368"/>
  <c r="P402"/>
  <c r="T406"/>
  <c r="T410"/>
  <c r="BK427"/>
  <c r="J427"/>
  <c r="J115"/>
  <c r="BK437"/>
  <c r="J437"/>
  <c r="J116"/>
  <c r="R437"/>
  <c r="BK450"/>
  <c r="J450"/>
  <c r="J118"/>
  <c r="BK468"/>
  <c r="J468"/>
  <c r="J119"/>
  <c r="BK479"/>
  <c r="J479"/>
  <c r="J120"/>
  <c r="R479"/>
  <c r="R487"/>
  <c r="BK535"/>
  <c r="J535"/>
  <c r="J123"/>
  <c r="BK555"/>
  <c r="J555"/>
  <c r="J124"/>
  <c r="R555"/>
  <c r="BK570"/>
  <c r="J570"/>
  <c r="J126"/>
  <c r="T570"/>
  <c r="R573"/>
  <c i="6" r="BK135"/>
  <c r="J135"/>
  <c r="J99"/>
  <c r="BK144"/>
  <c r="J144"/>
  <c r="J100"/>
  <c r="BK160"/>
  <c r="J160"/>
  <c r="J104"/>
  <c r="T160"/>
  <c r="T167"/>
  <c r="P171"/>
  <c i="2" r="P126"/>
  <c r="P125"/>
  <c r="P148"/>
  <c r="R162"/>
  <c r="R182"/>
  <c r="R181"/>
  <c i="3" r="BK154"/>
  <c r="J154"/>
  <c r="J100"/>
  <c r="T154"/>
  <c r="P184"/>
  <c r="R216"/>
  <c r="P231"/>
  <c r="P228"/>
  <c r="BK247"/>
  <c r="J247"/>
  <c r="J108"/>
  <c r="T247"/>
  <c r="P255"/>
  <c r="P292"/>
  <c r="R310"/>
  <c r="P318"/>
  <c r="P340"/>
  <c r="P344"/>
  <c i="4" r="BK137"/>
  <c r="P168"/>
  <c r="P190"/>
  <c r="R197"/>
  <c r="R208"/>
  <c r="R212"/>
  <c r="T221"/>
  <c i="5" r="R149"/>
  <c r="R148"/>
  <c r="BK161"/>
  <c r="J161"/>
  <c r="J99"/>
  <c r="T238"/>
  <c r="R290"/>
  <c r="P305"/>
  <c r="T311"/>
  <c r="T328"/>
  <c r="R333"/>
  <c r="R343"/>
  <c r="R362"/>
  <c r="BK368"/>
  <c r="J368"/>
  <c r="J110"/>
  <c r="BK402"/>
  <c r="J402"/>
  <c r="J111"/>
  <c r="T402"/>
  <c r="P406"/>
  <c r="P410"/>
  <c r="R422"/>
  <c r="R427"/>
  <c r="P437"/>
  <c r="R441"/>
  <c r="P450"/>
  <c r="P468"/>
  <c r="P479"/>
  <c r="P487"/>
  <c r="BK509"/>
  <c r="J509"/>
  <c r="J122"/>
  <c r="T509"/>
  <c r="R535"/>
  <c r="P555"/>
  <c r="R563"/>
  <c r="BK573"/>
  <c r="J573"/>
  <c r="J127"/>
  <c i="6" r="BK128"/>
  <c r="R128"/>
  <c r="P135"/>
  <c r="R144"/>
  <c r="T155"/>
  <c r="T154"/>
  <c r="R160"/>
  <c r="R167"/>
  <c r="R171"/>
  <c i="7" r="BK124"/>
  <c r="BK123"/>
  <c r="J123"/>
  <c r="J97"/>
  <c r="R124"/>
  <c r="R123"/>
  <c r="BK178"/>
  <c r="R178"/>
  <c r="R177"/>
  <c r="BK195"/>
  <c r="J195"/>
  <c r="J101"/>
  <c r="R195"/>
  <c r="BK202"/>
  <c r="J202"/>
  <c r="J102"/>
  <c r="R202"/>
  <c i="2" r="T126"/>
  <c r="T125"/>
  <c r="T124"/>
  <c r="BK162"/>
  <c r="J162"/>
  <c r="J100"/>
  <c r="P182"/>
  <c r="P181"/>
  <c i="3" r="R138"/>
  <c r="P154"/>
  <c r="R184"/>
  <c r="P216"/>
  <c r="BK243"/>
  <c r="J243"/>
  <c r="J107"/>
  <c r="T243"/>
  <c r="BK255"/>
  <c r="J255"/>
  <c r="J109"/>
  <c r="BK292"/>
  <c r="J292"/>
  <c r="J110"/>
  <c r="BK310"/>
  <c r="J310"/>
  <c r="J111"/>
  <c r="P310"/>
  <c r="R318"/>
  <c r="BK344"/>
  <c r="J344"/>
  <c r="J114"/>
  <c i="4" r="R137"/>
  <c r="R136"/>
  <c r="T168"/>
  <c r="BK197"/>
  <c r="J197"/>
  <c r="J105"/>
  <c r="T197"/>
  <c r="P208"/>
  <c r="T208"/>
  <c r="T207"/>
  <c r="P212"/>
  <c r="P221"/>
  <c i="5" r="P149"/>
  <c r="P148"/>
  <c r="T161"/>
  <c r="P238"/>
  <c r="BK290"/>
  <c r="J290"/>
  <c r="J102"/>
  <c r="BK305"/>
  <c r="J305"/>
  <c r="J104"/>
  <c r="T305"/>
  <c r="R311"/>
  <c r="R328"/>
  <c r="T333"/>
  <c r="T343"/>
  <c r="T362"/>
  <c r="R368"/>
  <c r="BK406"/>
  <c r="J406"/>
  <c r="J112"/>
  <c r="R406"/>
  <c r="R410"/>
  <c r="T422"/>
  <c r="T427"/>
  <c r="T437"/>
  <c r="P441"/>
  <c r="T450"/>
  <c r="T468"/>
  <c r="T479"/>
  <c r="T487"/>
  <c r="P509"/>
  <c r="T535"/>
  <c r="T555"/>
  <c r="P563"/>
  <c r="P570"/>
  <c r="T573"/>
  <c i="6" r="P128"/>
  <c r="P127"/>
  <c r="T135"/>
  <c r="T144"/>
  <c r="R155"/>
  <c r="R154"/>
  <c r="P160"/>
  <c r="P167"/>
  <c r="BK171"/>
  <c r="J171"/>
  <c r="J106"/>
  <c i="7" r="P124"/>
  <c r="P123"/>
  <c r="T124"/>
  <c r="T123"/>
  <c r="P178"/>
  <c r="T178"/>
  <c r="P195"/>
  <c r="T195"/>
  <c r="P202"/>
  <c r="T202"/>
  <c i="2" r="BE131"/>
  <c r="BE135"/>
  <c r="BE138"/>
  <c r="BE149"/>
  <c r="BE155"/>
  <c r="BE164"/>
  <c r="BE170"/>
  <c r="BE172"/>
  <c r="BE176"/>
  <c r="BE185"/>
  <c r="BE187"/>
  <c r="BE188"/>
  <c i="3" r="J89"/>
  <c r="E124"/>
  <c r="J130"/>
  <c r="BE155"/>
  <c r="BE162"/>
  <c r="BE167"/>
  <c r="BE181"/>
  <c r="BE185"/>
  <c r="BE237"/>
  <c r="BE244"/>
  <c r="BE251"/>
  <c r="BE254"/>
  <c r="BE268"/>
  <c r="BE275"/>
  <c r="BE278"/>
  <c r="BE287"/>
  <c r="BE297"/>
  <c r="BE311"/>
  <c r="BE324"/>
  <c r="BE325"/>
  <c r="BE328"/>
  <c r="BE331"/>
  <c r="BE333"/>
  <c r="BE334"/>
  <c i="4" r="J89"/>
  <c r="BE144"/>
  <c r="BE156"/>
  <c r="BE177"/>
  <c r="BE194"/>
  <c r="BE199"/>
  <c r="BE206"/>
  <c r="BE209"/>
  <c r="BE215"/>
  <c r="BE218"/>
  <c r="BE222"/>
  <c r="BK166"/>
  <c r="J166"/>
  <c r="J101"/>
  <c r="BK188"/>
  <c r="J188"/>
  <c r="J103"/>
  <c i="5" r="F92"/>
  <c r="J141"/>
  <c r="BE155"/>
  <c r="BE159"/>
  <c r="BE183"/>
  <c r="BE184"/>
  <c r="BE215"/>
  <c r="BE233"/>
  <c r="BE277"/>
  <c r="BE286"/>
  <c r="BE288"/>
  <c r="BE291"/>
  <c r="BE293"/>
  <c r="BE295"/>
  <c r="BE302"/>
  <c r="BE313"/>
  <c r="BE316"/>
  <c r="BE321"/>
  <c r="BE322"/>
  <c r="BE329"/>
  <c r="BE334"/>
  <c r="BE335"/>
  <c r="BE364"/>
  <c r="BE366"/>
  <c r="BE378"/>
  <c r="BE381"/>
  <c r="BE383"/>
  <c r="BE384"/>
  <c r="BE392"/>
  <c r="BE396"/>
  <c r="BE398"/>
  <c r="BE399"/>
  <c r="BE405"/>
  <c r="BE415"/>
  <c r="BE416"/>
  <c r="BE418"/>
  <c r="BE419"/>
  <c r="BE421"/>
  <c r="BE435"/>
  <c r="BE439"/>
  <c r="BE449"/>
  <c r="BE466"/>
  <c r="BE471"/>
  <c r="BE472"/>
  <c r="BE480"/>
  <c r="BE481"/>
  <c r="BE482"/>
  <c r="BE507"/>
  <c r="BE519"/>
  <c r="BE532"/>
  <c r="BE533"/>
  <c r="BE559"/>
  <c r="BE564"/>
  <c r="BE569"/>
  <c i="6" r="J122"/>
  <c r="BE129"/>
  <c r="BE139"/>
  <c r="BE145"/>
  <c r="BE153"/>
  <c r="BE172"/>
  <c i="7" r="E85"/>
  <c r="J119"/>
  <c r="BE128"/>
  <c i="2" r="F92"/>
  <c r="BE134"/>
  <c r="BE143"/>
  <c r="BE153"/>
  <c r="BE157"/>
  <c r="BE169"/>
  <c r="BE173"/>
  <c r="BE174"/>
  <c r="BE177"/>
  <c r="BK179"/>
  <c r="J179"/>
  <c r="J101"/>
  <c r="BK192"/>
  <c r="J192"/>
  <c r="J104"/>
  <c i="3" r="BE136"/>
  <c r="BE168"/>
  <c r="BE173"/>
  <c r="BE182"/>
  <c r="BE188"/>
  <c r="BE189"/>
  <c r="BE191"/>
  <c r="BE196"/>
  <c r="BE210"/>
  <c r="BE219"/>
  <c r="BE227"/>
  <c r="BE241"/>
  <c r="BE242"/>
  <c r="BE265"/>
  <c r="BE281"/>
  <c r="BE285"/>
  <c r="BE303"/>
  <c r="BE306"/>
  <c r="BE309"/>
  <c r="BE326"/>
  <c r="BE332"/>
  <c r="BE347"/>
  <c r="BK135"/>
  <c r="J135"/>
  <c r="J97"/>
  <c r="BK229"/>
  <c r="J229"/>
  <c r="J105"/>
  <c i="4" r="J91"/>
  <c r="E120"/>
  <c r="BE159"/>
  <c r="BE160"/>
  <c r="BE163"/>
  <c r="BE164"/>
  <c r="BE171"/>
  <c r="BE173"/>
  <c r="BE192"/>
  <c r="BE216"/>
  <c r="BE217"/>
  <c r="BE224"/>
  <c r="BK131"/>
  <c r="BK205"/>
  <c r="J205"/>
  <c r="J106"/>
  <c i="5" r="J91"/>
  <c r="BE160"/>
  <c r="BE166"/>
  <c r="BE186"/>
  <c r="BE239"/>
  <c r="BE240"/>
  <c r="BE256"/>
  <c r="BE282"/>
  <c r="BE284"/>
  <c r="BE298"/>
  <c r="BE306"/>
  <c r="BE330"/>
  <c r="BE332"/>
  <c r="BE339"/>
  <c r="BE341"/>
  <c r="BE344"/>
  <c r="BE347"/>
  <c r="BE353"/>
  <c r="BE355"/>
  <c r="BE361"/>
  <c r="BE363"/>
  <c r="BE371"/>
  <c r="BE374"/>
  <c r="BE379"/>
  <c r="BE380"/>
  <c r="BE387"/>
  <c r="BE390"/>
  <c r="BE391"/>
  <c r="BE397"/>
  <c r="BE400"/>
  <c r="BE411"/>
  <c r="BE420"/>
  <c r="BE423"/>
  <c r="BE424"/>
  <c r="BE428"/>
  <c r="BE429"/>
  <c r="BE432"/>
  <c r="BE442"/>
  <c r="BE458"/>
  <c r="BE465"/>
  <c r="BE467"/>
  <c r="BE483"/>
  <c r="BE484"/>
  <c r="BE485"/>
  <c r="BE486"/>
  <c r="BE496"/>
  <c r="BE516"/>
  <c r="BE518"/>
  <c r="BE528"/>
  <c r="BE536"/>
  <c r="BE548"/>
  <c r="BE551"/>
  <c r="BE553"/>
  <c r="BE572"/>
  <c r="BE574"/>
  <c i="6" r="F92"/>
  <c r="BE131"/>
  <c r="BE133"/>
  <c r="BE163"/>
  <c r="BE168"/>
  <c r="BE175"/>
  <c r="BE176"/>
  <c r="BE177"/>
  <c r="BE178"/>
  <c r="BK152"/>
  <c r="J152"/>
  <c r="J101"/>
  <c i="7" r="J91"/>
  <c r="J116"/>
  <c r="F119"/>
  <c r="BE125"/>
  <c r="BE126"/>
  <c r="BE127"/>
  <c r="BE130"/>
  <c r="BE132"/>
  <c r="BE142"/>
  <c r="BE143"/>
  <c r="BE144"/>
  <c r="BE145"/>
  <c r="BE147"/>
  <c r="BE148"/>
  <c r="BE151"/>
  <c r="BE159"/>
  <c r="BE164"/>
  <c r="BE165"/>
  <c r="BE167"/>
  <c r="BE169"/>
  <c r="BE180"/>
  <c r="BE184"/>
  <c r="BE186"/>
  <c r="BE190"/>
  <c r="BE192"/>
  <c r="BE193"/>
  <c r="BE194"/>
  <c r="BE196"/>
  <c r="BE201"/>
  <c r="BE203"/>
  <c r="BE207"/>
  <c i="2" r="J91"/>
  <c r="J118"/>
  <c r="BE128"/>
  <c r="BE129"/>
  <c r="BE132"/>
  <c r="BE140"/>
  <c r="BE145"/>
  <c r="BE151"/>
  <c r="BE152"/>
  <c r="BE163"/>
  <c r="BE165"/>
  <c r="BE167"/>
  <c r="BE180"/>
  <c r="BE183"/>
  <c i="3" r="F131"/>
  <c r="BE148"/>
  <c r="BE170"/>
  <c r="BE172"/>
  <c r="BE190"/>
  <c r="BE193"/>
  <c r="BE195"/>
  <c r="BE203"/>
  <c r="BE206"/>
  <c r="BE209"/>
  <c r="BE212"/>
  <c r="BE215"/>
  <c r="BE217"/>
  <c r="BE223"/>
  <c r="BE236"/>
  <c r="BE240"/>
  <c r="BE245"/>
  <c r="BE248"/>
  <c r="BE250"/>
  <c r="BE253"/>
  <c r="BE286"/>
  <c r="BE290"/>
  <c r="BE291"/>
  <c r="BE295"/>
  <c r="BE302"/>
  <c r="BE313"/>
  <c r="BE317"/>
  <c r="BE319"/>
  <c r="BE330"/>
  <c r="BE335"/>
  <c r="BE339"/>
  <c r="BE342"/>
  <c r="BE346"/>
  <c i="4" r="F92"/>
  <c r="BE135"/>
  <c r="BE153"/>
  <c r="BE155"/>
  <c r="BE158"/>
  <c r="BE161"/>
  <c r="BE167"/>
  <c r="BE169"/>
  <c r="BE172"/>
  <c r="BE174"/>
  <c r="BE186"/>
  <c r="BE189"/>
  <c r="BE195"/>
  <c r="BE198"/>
  <c r="BE226"/>
  <c r="BK134"/>
  <c r="J134"/>
  <c r="J98"/>
  <c i="5" r="BE157"/>
  <c r="BE164"/>
  <c r="BE255"/>
  <c r="BE259"/>
  <c r="BE261"/>
  <c r="BE279"/>
  <c r="BE300"/>
  <c r="BE301"/>
  <c r="BE310"/>
  <c r="BE312"/>
  <c r="BE324"/>
  <c r="BE325"/>
  <c r="BE327"/>
  <c r="BE342"/>
  <c r="BE346"/>
  <c r="BE350"/>
  <c r="BE358"/>
  <c r="BE365"/>
  <c r="BE367"/>
  <c r="BE370"/>
  <c r="BE377"/>
  <c r="BE382"/>
  <c r="BE386"/>
  <c r="BE388"/>
  <c r="BE389"/>
  <c r="BE394"/>
  <c r="BE395"/>
  <c r="BE403"/>
  <c r="BE408"/>
  <c r="BE412"/>
  <c r="BE413"/>
  <c r="BE414"/>
  <c r="BE417"/>
  <c r="BE425"/>
  <c r="BE426"/>
  <c r="BE430"/>
  <c r="BE433"/>
  <c r="BE438"/>
  <c r="BE440"/>
  <c r="BE469"/>
  <c r="BE474"/>
  <c r="BE476"/>
  <c r="BE494"/>
  <c r="BE505"/>
  <c r="BE530"/>
  <c r="BE544"/>
  <c r="BE554"/>
  <c r="BE556"/>
  <c r="BE558"/>
  <c r="BE568"/>
  <c r="BE571"/>
  <c r="BK303"/>
  <c r="J303"/>
  <c r="J103"/>
  <c i="6" r="J89"/>
  <c r="BE140"/>
  <c r="BE143"/>
  <c r="BE156"/>
  <c r="BE157"/>
  <c r="BE164"/>
  <c r="BE166"/>
  <c r="BE170"/>
  <c r="BE173"/>
  <c i="7" r="BE129"/>
  <c r="BE133"/>
  <c r="BE136"/>
  <c r="BE137"/>
  <c r="BE138"/>
  <c r="BE139"/>
  <c r="BE150"/>
  <c r="BE153"/>
  <c r="BE156"/>
  <c r="BE168"/>
  <c r="BE171"/>
  <c r="BE173"/>
  <c r="BE175"/>
  <c r="BE179"/>
  <c r="BE181"/>
  <c r="BE183"/>
  <c r="BE187"/>
  <c r="BE197"/>
  <c r="BE198"/>
  <c r="BE199"/>
  <c r="BE205"/>
  <c i="8" r="E85"/>
  <c r="F92"/>
  <c r="J115"/>
  <c r="J118"/>
  <c r="BE124"/>
  <c i="2" r="E85"/>
  <c r="BE127"/>
  <c r="BE136"/>
  <c r="BE142"/>
  <c r="BE146"/>
  <c r="BE150"/>
  <c r="BE175"/>
  <c r="BE190"/>
  <c r="BE191"/>
  <c r="BE193"/>
  <c i="3" r="BE139"/>
  <c r="BE152"/>
  <c r="BE159"/>
  <c r="BE161"/>
  <c r="BE166"/>
  <c r="BE177"/>
  <c r="BE186"/>
  <c r="BE192"/>
  <c r="BE197"/>
  <c r="BE199"/>
  <c r="BE202"/>
  <c r="BE204"/>
  <c r="BE207"/>
  <c r="BE213"/>
  <c r="BE218"/>
  <c r="BE221"/>
  <c r="BE224"/>
  <c r="BE230"/>
  <c r="BE232"/>
  <c r="BE234"/>
  <c r="BE239"/>
  <c r="BE256"/>
  <c r="BE259"/>
  <c r="BE262"/>
  <c r="BE271"/>
  <c r="BE274"/>
  <c r="BE282"/>
  <c r="BE293"/>
  <c r="BE298"/>
  <c r="BE300"/>
  <c r="BE301"/>
  <c r="BE307"/>
  <c r="BE308"/>
  <c r="BE315"/>
  <c r="BE316"/>
  <c r="BE323"/>
  <c r="BE329"/>
  <c r="BE341"/>
  <c r="BE343"/>
  <c r="BE345"/>
  <c r="BE349"/>
  <c r="BE351"/>
  <c r="BE352"/>
  <c r="BK226"/>
  <c r="J226"/>
  <c r="J103"/>
  <c i="4" r="BE132"/>
  <c r="BE138"/>
  <c r="BE140"/>
  <c r="BE150"/>
  <c r="BE184"/>
  <c r="BE191"/>
  <c r="BE193"/>
  <c r="BE196"/>
  <c r="BE200"/>
  <c r="BE202"/>
  <c r="BE203"/>
  <c r="BE211"/>
  <c r="BE213"/>
  <c r="BE219"/>
  <c r="BE220"/>
  <c i="5" r="E85"/>
  <c r="BE150"/>
  <c r="BE162"/>
  <c r="BE187"/>
  <c r="BE201"/>
  <c r="BE216"/>
  <c r="BE218"/>
  <c r="BE232"/>
  <c r="BE235"/>
  <c r="BE236"/>
  <c r="BE241"/>
  <c r="BE257"/>
  <c r="BE263"/>
  <c r="BE268"/>
  <c r="BE270"/>
  <c r="BE281"/>
  <c r="BE285"/>
  <c r="BE287"/>
  <c r="BE292"/>
  <c r="BE304"/>
  <c r="BE308"/>
  <c r="BE318"/>
  <c r="BE338"/>
  <c r="BE349"/>
  <c r="BE351"/>
  <c r="BE369"/>
  <c r="BE372"/>
  <c r="BE373"/>
  <c r="BE375"/>
  <c r="BE376"/>
  <c r="BE385"/>
  <c r="BE401"/>
  <c r="BE404"/>
  <c r="BE407"/>
  <c r="BE409"/>
  <c r="BE436"/>
  <c r="BE451"/>
  <c r="BE470"/>
  <c r="BE475"/>
  <c r="BE477"/>
  <c r="BE478"/>
  <c r="BE488"/>
  <c r="BE508"/>
  <c r="BE510"/>
  <c r="BE511"/>
  <c r="BE517"/>
  <c r="BE522"/>
  <c r="BE523"/>
  <c r="BE534"/>
  <c r="BE542"/>
  <c r="BE550"/>
  <c r="BE565"/>
  <c r="BE567"/>
  <c r="BE576"/>
  <c r="BE577"/>
  <c r="BE578"/>
  <c r="BE579"/>
  <c r="BE581"/>
  <c r="BE583"/>
  <c i="6" r="E85"/>
  <c r="BE136"/>
  <c r="BE138"/>
  <c r="BE142"/>
  <c r="BE146"/>
  <c r="BE147"/>
  <c r="BE149"/>
  <c r="BE151"/>
  <c r="BE159"/>
  <c r="BE161"/>
  <c r="BE179"/>
  <c i="7" r="F91"/>
  <c r="BE131"/>
  <c r="BE134"/>
  <c r="BE135"/>
  <c r="BE140"/>
  <c r="BE141"/>
  <c r="BE146"/>
  <c r="BE149"/>
  <c r="BE155"/>
  <c r="BE158"/>
  <c r="BE161"/>
  <c r="BE163"/>
  <c r="BE166"/>
  <c r="BE170"/>
  <c r="BE172"/>
  <c r="BE174"/>
  <c r="BE182"/>
  <c r="BE185"/>
  <c r="BE188"/>
  <c r="BE189"/>
  <c r="BE191"/>
  <c r="BE200"/>
  <c r="BE204"/>
  <c r="BE206"/>
  <c i="8" r="J91"/>
  <c r="BE127"/>
  <c r="BE130"/>
  <c r="BE132"/>
  <c r="BK123"/>
  <c r="J123"/>
  <c r="J98"/>
  <c r="BK126"/>
  <c r="J126"/>
  <c r="J99"/>
  <c r="BK129"/>
  <c r="J129"/>
  <c r="J100"/>
  <c r="BK131"/>
  <c r="J131"/>
  <c r="J101"/>
  <c i="4" r="F36"/>
  <c i="1" r="BC97"/>
  <c i="6" r="F35"/>
  <c i="1" r="BB99"/>
  <c i="3" r="J34"/>
  <c i="1" r="AW96"/>
  <c i="6" r="F36"/>
  <c i="1" r="BC99"/>
  <c i="7" r="F35"/>
  <c i="1" r="BB100"/>
  <c i="7" r="F37"/>
  <c i="1" r="BD100"/>
  <c i="3" r="F35"/>
  <c i="1" r="BB96"/>
  <c i="8" r="J34"/>
  <c i="1" r="AW101"/>
  <c i="2" r="F37"/>
  <c i="1" r="BD95"/>
  <c i="5" r="F37"/>
  <c i="1" r="BD98"/>
  <c i="5" r="F36"/>
  <c i="1" r="BC98"/>
  <c i="2" r="J34"/>
  <c i="1" r="AW95"/>
  <c i="3" r="F37"/>
  <c i="1" r="BD96"/>
  <c i="5" r="J34"/>
  <c i="1" r="AW98"/>
  <c i="7" r="F34"/>
  <c i="1" r="BA100"/>
  <c i="4" r="F34"/>
  <c i="1" r="BA97"/>
  <c i="7" r="J34"/>
  <c i="1" r="AW100"/>
  <c i="8" r="F35"/>
  <c i="1" r="BB101"/>
  <c i="2" r="F34"/>
  <c i="1" r="BA95"/>
  <c i="3" r="F36"/>
  <c i="1" r="BC96"/>
  <c i="4" r="F37"/>
  <c i="1" r="BD97"/>
  <c i="6" r="F34"/>
  <c i="1" r="BA99"/>
  <c i="3" r="F34"/>
  <c i="1" r="BA96"/>
  <c i="4" r="J34"/>
  <c i="1" r="AW97"/>
  <c i="5" r="F35"/>
  <c i="1" r="BB98"/>
  <c i="8" r="F34"/>
  <c i="1" r="BA101"/>
  <c i="8" r="F37"/>
  <c i="1" r="BD101"/>
  <c i="2" r="F36"/>
  <c i="1" r="BC95"/>
  <c i="5" r="F34"/>
  <c i="1" r="BA98"/>
  <c i="6" r="F37"/>
  <c i="1" r="BD99"/>
  <c i="2" r="F35"/>
  <c i="1" r="BB95"/>
  <c i="4" r="F35"/>
  <c i="1" r="BB97"/>
  <c i="6" r="J34"/>
  <c i="1" r="AW99"/>
  <c i="7" r="F36"/>
  <c i="1" r="BC100"/>
  <c i="8" r="F36"/>
  <c i="1" r="BC101"/>
  <c i="5" l="1" r="P237"/>
  <c i="7" r="BK177"/>
  <c r="J177"/>
  <c r="J99"/>
  <c i="4" r="R207"/>
  <c r="R130"/>
  <c i="5" r="BK148"/>
  <c r="J148"/>
  <c r="J97"/>
  <c i="7" r="P177"/>
  <c i="3" r="R137"/>
  <c r="R134"/>
  <c i="7" r="R122"/>
  <c i="5" r="T237"/>
  <c i="2" r="P124"/>
  <c i="1" r="AU95"/>
  <c i="2" r="R125"/>
  <c r="R124"/>
  <c i="6" r="P154"/>
  <c r="T127"/>
  <c r="T126"/>
  <c i="5" r="R237"/>
  <c r="R147"/>
  <c i="6" r="P126"/>
  <c i="1" r="AU99"/>
  <c i="5" r="P147"/>
  <c i="1" r="AU98"/>
  <c i="4" r="P207"/>
  <c i="6" r="BK127"/>
  <c i="4" r="P136"/>
  <c r="P130"/>
  <c i="1" r="AU97"/>
  <c i="3" r="P137"/>
  <c r="P134"/>
  <c i="1" r="AU96"/>
  <c i="4" r="T136"/>
  <c r="T130"/>
  <c i="3" r="T137"/>
  <c r="T134"/>
  <c i="7" r="T177"/>
  <c r="T122"/>
  <c r="P122"/>
  <c i="1" r="AU100"/>
  <c i="6" r="R127"/>
  <c r="R126"/>
  <c i="4" r="BK136"/>
  <c r="J136"/>
  <c r="J99"/>
  <c i="5" r="BK237"/>
  <c r="J237"/>
  <c r="J100"/>
  <c r="T148"/>
  <c r="T147"/>
  <c i="2" r="BK125"/>
  <c r="J125"/>
  <c r="J97"/>
  <c r="J126"/>
  <c r="J98"/>
  <c i="4" r="BK207"/>
  <c r="J207"/>
  <c r="J107"/>
  <c i="5" r="J149"/>
  <c r="J98"/>
  <c i="2" r="J182"/>
  <c r="J103"/>
  <c i="4" r="J131"/>
  <c r="J97"/>
  <c i="5" r="J238"/>
  <c r="J101"/>
  <c i="6" r="J128"/>
  <c r="J98"/>
  <c i="3" r="BK137"/>
  <c r="J137"/>
  <c r="J98"/>
  <c i="4" r="J137"/>
  <c r="J100"/>
  <c i="6" r="BK154"/>
  <c r="J154"/>
  <c r="J102"/>
  <c i="7" r="BK122"/>
  <c r="J122"/>
  <c r="J96"/>
  <c r="J124"/>
  <c r="J98"/>
  <c r="J178"/>
  <c r="J100"/>
  <c i="3" r="BK228"/>
  <c r="J228"/>
  <c r="J104"/>
  <c i="8" r="BK122"/>
  <c r="J122"/>
  <c r="J97"/>
  <c i="3" r="F33"/>
  <c i="1" r="AZ96"/>
  <c i="2" r="F33"/>
  <c i="1" r="AZ95"/>
  <c i="6" r="F33"/>
  <c i="1" r="AZ99"/>
  <c r="BD94"/>
  <c r="W33"/>
  <c i="7" r="F33"/>
  <c i="1" r="AZ100"/>
  <c i="8" r="J33"/>
  <c i="1" r="AV101"/>
  <c r="AT101"/>
  <c r="BB94"/>
  <c r="W31"/>
  <c r="BC94"/>
  <c r="W32"/>
  <c i="2" r="J33"/>
  <c i="1" r="AV95"/>
  <c r="AT95"/>
  <c i="4" r="F33"/>
  <c i="1" r="AZ97"/>
  <c i="4" r="J33"/>
  <c i="1" r="AV97"/>
  <c r="AT97"/>
  <c i="7" r="J33"/>
  <c i="1" r="AV100"/>
  <c r="AT100"/>
  <c i="8" r="F33"/>
  <c i="1" r="AZ101"/>
  <c i="5" r="J33"/>
  <c i="1" r="AV98"/>
  <c r="AT98"/>
  <c i="6" r="J33"/>
  <c i="1" r="AV99"/>
  <c r="AT99"/>
  <c i="3" r="J33"/>
  <c i="1" r="AV96"/>
  <c r="AT96"/>
  <c r="BA94"/>
  <c r="AW94"/>
  <c r="AK30"/>
  <c i="5" r="F33"/>
  <c i="1" r="AZ98"/>
  <c i="6" l="1" r="BK126"/>
  <c r="J126"/>
  <c r="J96"/>
  <c i="4" r="BK130"/>
  <c r="J130"/>
  <c i="3" r="BK134"/>
  <c r="J134"/>
  <c i="5" r="BK147"/>
  <c r="J147"/>
  <c i="6" r="J127"/>
  <c r="J97"/>
  <c i="2" r="BK124"/>
  <c r="J124"/>
  <c i="8" r="BK121"/>
  <c r="J121"/>
  <c r="J96"/>
  <c i="1" r="AZ94"/>
  <c r="W29"/>
  <c r="AU94"/>
  <c i="7" r="J30"/>
  <c i="1" r="AG100"/>
  <c r="AN100"/>
  <c i="4" r="J30"/>
  <c i="1" r="AG97"/>
  <c r="AN97"/>
  <c r="AX94"/>
  <c i="3" r="J30"/>
  <c i="1" r="AG96"/>
  <c r="AN96"/>
  <c r="AY94"/>
  <c r="W30"/>
  <c i="2" r="J30"/>
  <c i="1" r="AG95"/>
  <c r="AN95"/>
  <c i="5" r="J30"/>
  <c i="1" r="AG98"/>
  <c r="AN98"/>
  <c i="3" l="1" r="J39"/>
  <c r="J96"/>
  <c i="4" r="J96"/>
  <c i="5" r="J39"/>
  <c r="J96"/>
  <c i="2" r="J39"/>
  <c r="J96"/>
  <c i="4" r="J39"/>
  <c i="7" r="J39"/>
  <c i="1" r="AV94"/>
  <c r="AK29"/>
  <c i="6" r="J30"/>
  <c i="1" r="AG99"/>
  <c r="AN99"/>
  <c i="8" r="J30"/>
  <c i="1" r="AG101"/>
  <c r="AN101"/>
  <c i="6" l="1" r="J39"/>
  <c i="8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<sst xmlns="http://schemas.openxmlformats.org/spreadsheetml/2006/main">
  <si>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</si>
  <si>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</si>
  <si>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</si>
  <si>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</si>
  <si>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</si>
  <si>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{173c8c54-12f4-4fbe-8c75-77eb22829b0e}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</si>
  <si>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</si>
  <si>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</si>
  <si>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</si>
  <si>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</si>
  <si>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</si>
  <si>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</si>
  <si>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</si>
  <si>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</si>
  <si>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Brandysek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</si>
  <si>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</si>
  <si>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</si>
  <si>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Brandýsek ON - oprava</t>
  </si>
  <si>
    <t>KSO:</t>
  </si>
  <si>
    <t>CC-CZ:</t>
  </si>
  <si>
    <t>Místo:</t>
  </si>
  <si>
    <t>žst. Brandýsek</t>
  </si>
  <si>
    <t>Datum:</t>
  </si>
  <si>
    <t>10. 8. 2020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</si>
  <si>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</si>
  <si>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</si>
  <si>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</si>
  <si>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</si>
  <si>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</si>
  <si>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</si>
  <si>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</si>
  <si>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</si>
  <si>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</si>
  <si>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</si>
  <si>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</si>
  <si>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</si>
  <si>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</si>
  <si>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</si>
  <si>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</si>
  <si>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</si>
  <si>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</si>
  <si>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</si>
  <si>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</si>
  <si>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</si>
  <si>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</si>
  <si>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</si>
  <si>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</si>
  <si>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</si>
  <si>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</si>
  <si>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</si>
  <si>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</si>
  <si>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</si>
  <si>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</si>
  <si>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</si>
  <si>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</si>
  <si>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</si>
  <si>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</si>
  <si>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</si>
  <si>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</si>
  <si>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</si>
  <si>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</si>
  <si>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</si>
  <si>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</si>
  <si>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</si>
  <si>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</si>
  <si>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</si>
  <si>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</si>
  <si>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</si>
  <si>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</si>
  <si>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</si>
  <si>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</si>
  <si>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</si>
  <si>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</si>
  <si>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</si>
  <si>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</si>
  <si>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</si>
  <si>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</si>
  <si>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</si>
  <si>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</si>
  <si>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</si>
  <si>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</si>
  <si>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</si>
  <si>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</si>
  <si>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</si>
  <si>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Demolice přístavku bytu</t>
  </si>
  <si>
    <t>STA</t>
  </si>
  <si>
    <t>1</t>
  </si>
  <si>
    <t>{da43fb45-17d5-4229-93b3-1cbab78ce586}</t>
  </si>
  <si>
    <t>2</t>
  </si>
  <si>
    <t>002</t>
  </si>
  <si>
    <t>Oprava vnějšího pláště</t>
  </si>
  <si>
    <t>{42070a6b-df91-4c47-a782-4051debe1e6b}</t>
  </si>
  <si>
    <t>003</t>
  </si>
  <si>
    <t>Oprava zpevněných ploch</t>
  </si>
  <si>
    <t>{a0969603-2016-46bd-bb74-c56b8a4d2ff1}</t>
  </si>
  <si>
    <t>004</t>
  </si>
  <si>
    <t>Oprava vnitřních prostor 1NP-2NP</t>
  </si>
  <si>
    <t>{8605f93d-a524-41ed-91c6-505bfd81d3ba}</t>
  </si>
  <si>
    <t>005</t>
  </si>
  <si>
    <t>Oprava vnitřních prostor 1PP</t>
  </si>
  <si>
    <t>{1e5a6a35-569c-4593-827f-efb4305963bf}</t>
  </si>
  <si>
    <t>006</t>
  </si>
  <si>
    <t>Elektroinstalace (SEE)</t>
  </si>
  <si>
    <t>{1cad9578-1960-4490-8964-c6f40054946b}</t>
  </si>
  <si>
    <t>007</t>
  </si>
  <si>
    <t>Vedlejší a ostatní náklady</t>
  </si>
  <si>
    <t>VON</t>
  </si>
  <si>
    <t>{234200b8-1d5f-4031-bacf-eed05f9f7032}</t>
  </si>
  <si>
    <t>KRYCÍ LIST SOUPISU PRACÍ</t>
  </si>
  <si>
    <t>Objekt:</t>
  </si>
  <si>
    <t>001 - Demolice přístavku bytu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</si>
  <si>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</si>
  <si>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</si>
  <si>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</si>
  <si>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</si>
  <si>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</si>
  <si>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</si>
  <si>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</si>
  <si>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</si>
  <si>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</si>
  <si>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</si>
  <si>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</si>
  <si>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</si>
  <si>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</si>
  <si>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</si>
  <si>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</si>
  <si>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</si>
  <si>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</si>
  <si>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</si>
  <si>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</si>
  <si>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</si>
  <si>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</si>
  <si>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</si>
  <si>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</si>
  <si>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</si>
  <si>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</si>
  <si>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</si>
  <si>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</si>
  <si>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</si>
  <si>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</si>
  <si>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</si>
  <si>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</si>
  <si>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</si>
  <si>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</si>
  <si>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</si>
  <si>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</si>
  <si>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4</t>
  </si>
  <si>
    <t>-733435226</t>
  </si>
  <si>
    <t>111201401</t>
  </si>
  <si>
    <t>Likvidace odstraněných křovin a stromů na hromadách průměru kmene do 100 mm pro jakoukoliv plochu</t>
  </si>
  <si>
    <t>1705283505</t>
  </si>
  <si>
    <t>3</t>
  </si>
  <si>
    <t>122151103</t>
  </si>
  <si>
    <t>Odkopávky a prokopávky nezapažené v hornině třídy těžitelnosti I, skupiny 1 a 2 objem do 100 m3</t>
  </si>
  <si>
    <t>m3</t>
  </si>
  <si>
    <t>1389058841</t>
  </si>
  <si>
    <t>VV</t>
  </si>
  <si>
    <t>13*6,4*0,2"po demolici"</t>
  </si>
  <si>
    <t>162751117</t>
  </si>
  <si>
    <t>Vodorovné přemístění do 10000 m výkopku/sypaniny z horniny třídy těžitelnosti I, skupiny 1 až 3</t>
  </si>
  <si>
    <t>-1567329130</t>
  </si>
  <si>
    <t>5</t>
  </si>
  <si>
    <t>162751119</t>
  </si>
  <si>
    <t>Příplatek k vodorovnému přemístění výkopku/sypaniny z horniny třídy těžitelnosti I, skupiny 1 až 3 ZKD 1000 m přes 10000 m</t>
  </si>
  <si>
    <t>1584078962</t>
  </si>
  <si>
    <t>16,64*10 'Přepočtené koeficientem množství</t>
  </si>
  <si>
    <t>6</t>
  </si>
  <si>
    <t>167151101</t>
  </si>
  <si>
    <t>Nakládání výkopku z hornin třídy těžitelnosti I, skupiny 1 až 3 do 100 m3</t>
  </si>
  <si>
    <t>-71776598</t>
  </si>
  <si>
    <t>7</t>
  </si>
  <si>
    <t>171201201</t>
  </si>
  <si>
    <t>Uložení sypaniny na skládky</t>
  </si>
  <si>
    <t>-356745253</t>
  </si>
  <si>
    <t>8</t>
  </si>
  <si>
    <t>171201231</t>
  </si>
  <si>
    <t>Poplatek za uložení zeminy a kamení na recyklační skládce (skládkovné) kód odpadu 17 05 04</t>
  </si>
  <si>
    <t>t</t>
  </si>
  <si>
    <t>-1474990638</t>
  </si>
  <si>
    <t>16,64*1,8 'Přepočtené koeficientem množství</t>
  </si>
  <si>
    <t>9</t>
  </si>
  <si>
    <t>174151101</t>
  </si>
  <si>
    <t>Zásyp jam, šachet rýh nebo kolem objektů recyklátem se zhutněním</t>
  </si>
  <si>
    <t>-924949992</t>
  </si>
  <si>
    <t>(5,7*4,1+4,8*3,8+1,6*3)*2"zásyp recyklátem podsklepené části"</t>
  </si>
  <si>
    <t>10</t>
  </si>
  <si>
    <t>181951112</t>
  </si>
  <si>
    <t>Úprava pláně v hornině třídy těžitelnosti I, skupiny 1 až 3 se zhutněním</t>
  </si>
  <si>
    <t>136287049</t>
  </si>
  <si>
    <t>6,4*13</t>
  </si>
  <si>
    <t>11</t>
  </si>
  <si>
    <t>181311103</t>
  </si>
  <si>
    <t>Rozprostření ornice tl vrstvy do 200 mm v rovině nebo ve svahu do 1:5 ručně</t>
  </si>
  <si>
    <t>940726329</t>
  </si>
  <si>
    <t>12</t>
  </si>
  <si>
    <t>M</t>
  </si>
  <si>
    <t>10364100</t>
  </si>
  <si>
    <t>zemina pro terénní úpravy - tříděná</t>
  </si>
  <si>
    <t>58100173</t>
  </si>
  <si>
    <t>83,2*0,2*1,8</t>
  </si>
  <si>
    <t>13</t>
  </si>
  <si>
    <t>181411131</t>
  </si>
  <si>
    <t>Založení parkového trávníku výsevem plochy do 1000 m2 v rovině a ve svahu do 1:5</t>
  </si>
  <si>
    <t>-969596385</t>
  </si>
  <si>
    <t>14</t>
  </si>
  <si>
    <t>00572410</t>
  </si>
  <si>
    <t>osivo směs travní parková</t>
  </si>
  <si>
    <t>kg</t>
  </si>
  <si>
    <t>-880285353</t>
  </si>
  <si>
    <t>83,2*0,015 'Přepočtené koeficientem množství</t>
  </si>
  <si>
    <t>Ostatní konstrukce a práce-bourání</t>
  </si>
  <si>
    <t>1311031R</t>
  </si>
  <si>
    <t>Vyklizení objektu vč. odvozu a likvidace odpadu</t>
  </si>
  <si>
    <t>kpl</t>
  </si>
  <si>
    <t>-1593661318</t>
  </si>
  <si>
    <t>16</t>
  </si>
  <si>
    <t>1311031R2</t>
  </si>
  <si>
    <t>Zajištění, podchycení a případná úprava ponechávané části objektu po demolici apro provedení prací</t>
  </si>
  <si>
    <t>1847934248</t>
  </si>
  <si>
    <t>17</t>
  </si>
  <si>
    <t>75.1</t>
  </si>
  <si>
    <t>Vytyčení, zajištění a ochrana stávajících inženýrských sítí a technologie vč. jejich dočasného zabezpečení a zajištění po dobu akce</t>
  </si>
  <si>
    <t>848098243</t>
  </si>
  <si>
    <t>18</t>
  </si>
  <si>
    <t>966003816</t>
  </si>
  <si>
    <t>Rozebrání oplocení s betonovými sloupky</t>
  </si>
  <si>
    <t>m</t>
  </si>
  <si>
    <t>-497491057</t>
  </si>
  <si>
    <t>19</t>
  </si>
  <si>
    <t>981011316</t>
  </si>
  <si>
    <t>Demolice budov zděných na MVC podíl konstrukcí do 35 % postupným rozebíráním</t>
  </si>
  <si>
    <t>697469210</t>
  </si>
  <si>
    <t>6,4*13*4</t>
  </si>
  <si>
    <t>20</t>
  </si>
  <si>
    <t>981513111</t>
  </si>
  <si>
    <t>Demolice konstrukcí objektů zděných</t>
  </si>
  <si>
    <t>2107592156</t>
  </si>
  <si>
    <t>(2*6,4+13)*0,6*3+(3,8+5,7+4,8)*0,3*3"zdivo podsklepené části"</t>
  </si>
  <si>
    <t>981513116</t>
  </si>
  <si>
    <t>Demolice konstrukcí objektů z betonu prostého</t>
  </si>
  <si>
    <t>154941608</t>
  </si>
  <si>
    <t>6,4*13*0,2"podlahy"</t>
  </si>
  <si>
    <t>(4*6,4+13++4,8)*0,5*0,8"základy"</t>
  </si>
  <si>
    <t>(1,6*3*3)/2"schodiště"</t>
  </si>
  <si>
    <t>Součet</t>
  </si>
  <si>
    <t>997</t>
  </si>
  <si>
    <t>Přesun sutě</t>
  </si>
  <si>
    <t>22</t>
  </si>
  <si>
    <t>997006005</t>
  </si>
  <si>
    <t>Drcení stavebního odpadu ze zdiva z cihel a kamene s dopravou do 100 m a naložením</t>
  </si>
  <si>
    <t>-814340990</t>
  </si>
  <si>
    <t>23</t>
  </si>
  <si>
    <t>997006006</t>
  </si>
  <si>
    <t>Drcení stavebního odpadu z betonu prostého s dopravou do 100 m a naložením</t>
  </si>
  <si>
    <t>843523956</t>
  </si>
  <si>
    <t>24</t>
  </si>
  <si>
    <t>997006512</t>
  </si>
  <si>
    <t>Vodorovná doprava suti s naložením a složením na skládku do 1 km</t>
  </si>
  <si>
    <t>-181209154</t>
  </si>
  <si>
    <t>414,015-107,055-90,64</t>
  </si>
  <si>
    <t>25</t>
  </si>
  <si>
    <t>997006519</t>
  </si>
  <si>
    <t>Příplatek k vodorovnému přemístění suti na skládku ZKD 1 km přes 1 km</t>
  </si>
  <si>
    <t>1647800691</t>
  </si>
  <si>
    <t>216,32*19 'Přepočtené koeficientem množství</t>
  </si>
  <si>
    <t>26</t>
  </si>
  <si>
    <t>997006551</t>
  </si>
  <si>
    <t>Hrubé urovnání suti na skládce bez zhutnění</t>
  </si>
  <si>
    <t>-1410965978</t>
  </si>
  <si>
    <t>27</t>
  </si>
  <si>
    <t>99701350R</t>
  </si>
  <si>
    <t>Odvoz výzisku z železného šrotu na místo určené objednatelem do 20 km se složením</t>
  </si>
  <si>
    <t>1190331669</t>
  </si>
  <si>
    <t>P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</si>
  <si>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</si>
  <si>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28</t>
  </si>
  <si>
    <t>997013631</t>
  </si>
  <si>
    <t>Poplatek za uložení na skládce (skládkovné) stavebního odpadu směsného kód odpadu 17 09 04</t>
  </si>
  <si>
    <t>1903471334</t>
  </si>
  <si>
    <t>29</t>
  </si>
  <si>
    <t>997013811</t>
  </si>
  <si>
    <t>Poplatek za uložení stavebního dřevěného odpadu na skládce (skládkovné)</t>
  </si>
  <si>
    <t>1631568906</t>
  </si>
  <si>
    <t>30</t>
  </si>
  <si>
    <t>997013813</t>
  </si>
  <si>
    <t>Poplatek za uložení na skládce (skládkovné) stavebního odpadu z plastických hmot kód odpadu 17 02 03</t>
  </si>
  <si>
    <t>2047348584</t>
  </si>
  <si>
    <t>31</t>
  </si>
  <si>
    <t>997013814</t>
  </si>
  <si>
    <t>Poplatek za uložení na skládce (skládkovné) stavebního odpadu izolací kód odpadu 17 06 04</t>
  </si>
  <si>
    <t>-1826865887</t>
  </si>
  <si>
    <t>32</t>
  </si>
  <si>
    <t>997013847</t>
  </si>
  <si>
    <t>Poplatek za uložení na skládce (skládkovné) odpadu asfaltového s dehtem kód odpadu 17 03 01</t>
  </si>
  <si>
    <t>-1677358218</t>
  </si>
  <si>
    <t>33</t>
  </si>
  <si>
    <t>997013869</t>
  </si>
  <si>
    <t>Poplatek za uložení stavebního odpadu na recyklační skládce (skládkovné) ze směsí betonu, cihel a keramických výrobků kód odpadu 17 01 07</t>
  </si>
  <si>
    <t>254826078</t>
  </si>
  <si>
    <t>414,765-107,055-90,64-2-20-32,4-2,5-3-1</t>
  </si>
  <si>
    <t>998</t>
  </si>
  <si>
    <t>Přesun hmot</t>
  </si>
  <si>
    <t>34</t>
  </si>
  <si>
    <t>998001123</t>
  </si>
  <si>
    <t>Přesun hmot pro demolice objektů v do 21 m</t>
  </si>
  <si>
    <t>206486744</t>
  </si>
  <si>
    <t>PSV</t>
  </si>
  <si>
    <t>Práce a dodávky PSV</t>
  </si>
  <si>
    <t>711</t>
  </si>
  <si>
    <t>Izolace proti vodě, vlhkosti a plynům</t>
  </si>
  <si>
    <t>35</t>
  </si>
  <si>
    <t>711111001</t>
  </si>
  <si>
    <t>Provedení izolace proti zemní vlhkosti vodorovné za studena nátěrem penetračním</t>
  </si>
  <si>
    <t>462690954</t>
  </si>
  <si>
    <t>13*3"ponechávaná část VB"</t>
  </si>
  <si>
    <t>36</t>
  </si>
  <si>
    <t>11163150</t>
  </si>
  <si>
    <t>lak penetrační asfaltový</t>
  </si>
  <si>
    <t>1685558919</t>
  </si>
  <si>
    <t>39*0,0003 'Přepočtené koeficientem množství</t>
  </si>
  <si>
    <t>37</t>
  </si>
  <si>
    <t>711111012</t>
  </si>
  <si>
    <t>Provedení izolace proti zemní vlhkosti vodorovné za studena nátěrem tekutou lepenkou</t>
  </si>
  <si>
    <t>609193374</t>
  </si>
  <si>
    <t>38</t>
  </si>
  <si>
    <t>24551030</t>
  </si>
  <si>
    <t>stěrka hydroizolační dvousložková cemento-polymerová vlákny vyztužená proti zemní vlhkosti</t>
  </si>
  <si>
    <t>1455823857</t>
  </si>
  <si>
    <t>39*1,5 'Přepočtené koeficientem množství</t>
  </si>
  <si>
    <t>39</t>
  </si>
  <si>
    <t>711161212.DRK</t>
  </si>
  <si>
    <t>Izolace proti zemní vlhkosti nopovou fólií svislá, nopek v 8,0 mm, tl 0,5 mm DELTA - MS</t>
  </si>
  <si>
    <t>-991935700</t>
  </si>
  <si>
    <t>40</t>
  </si>
  <si>
    <t>998711201</t>
  </si>
  <si>
    <t>Přesun hmot procentní pro izolace proti vodě, vlhkosti a plynům v objektech v do 6 m</t>
  </si>
  <si>
    <t>%</t>
  </si>
  <si>
    <t>-118092039</t>
  </si>
  <si>
    <t>VRN1</t>
  </si>
  <si>
    <t>Průzkumné, geodetické a projektové práce</t>
  </si>
  <si>
    <t>41</t>
  </si>
  <si>
    <t>012303000</t>
  </si>
  <si>
    <t>Geodetické práce po výstavbě - oddělovací geometrický plán po částečné demolici včetně zaměření objektu pro KN</t>
  </si>
  <si>
    <t>kus</t>
  </si>
  <si>
    <t>1024</t>
  </si>
  <si>
    <t>-1708860601</t>
  </si>
  <si>
    <t>002 - Oprava vnějšího pláště</t>
  </si>
  <si>
    <t>OST - Poznámky</t>
  </si>
  <si>
    <t xml:space="preserve">    3 - Svislé a kompletní konstrukce</t>
  </si>
  <si>
    <t xml:space="preserve">    6 - Úpravy povrchů, podlahy a osazování výplní</t>
  </si>
  <si>
    <t xml:space="preserve">    9 -  Ostatní konstrukce a práce-bourání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</si>
  <si>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</si>
  <si>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</si>
  <si>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</si>
  <si>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</si>
  <si>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</si>
  <si>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</si>
  <si>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782 - Dokončovací práce - obklady z kamene</t>
  </si>
  <si>
    <t xml:space="preserve">    783 -  Dokončovací práce</t>
  </si>
  <si>
    <t xml:space="preserve">    786 - Dokončovací práce - čalounické úpravy</t>
  </si>
  <si>
    <t>22-M - Montáže oznam. a zabezp. zařízení</t>
  </si>
  <si>
    <t>OST</t>
  </si>
  <si>
    <t>Poznámky</t>
  </si>
  <si>
    <t>000000002</t>
  </si>
  <si>
    <t>512</t>
  </si>
  <si>
    <t>1433010785</t>
  </si>
  <si>
    <t>Svislé a kompletní konstrukce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</si>
  <si>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</si>
  <si>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</si>
  <si>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-1863006383</t>
  </si>
  <si>
    <t>Poznámka k položce:_x000d_
Pozor - změna typu oken, nutno přizpůsobit otvor pro nová zdvojená okna dle situace po vybourání původních dvojitých špaletových či zámeckých oken!</t>
  </si>
  <si>
    <t>10"okna peron"</t>
  </si>
  <si>
    <t>3"dveře peron"</t>
  </si>
  <si>
    <t xml:space="preserve">9"okna bok  sklad"</t>
  </si>
  <si>
    <t>1"dveře boky"</t>
  </si>
  <si>
    <t>10"okna od komunikace"</t>
  </si>
  <si>
    <t>1"dveře od komunikace"</t>
  </si>
  <si>
    <t>310238211</t>
  </si>
  <si>
    <t>Zazdívka otvorů pl do 1 m2 ve zdivu nadzákladovém cihlami pálenými na MVC</t>
  </si>
  <si>
    <t>-65047218</t>
  </si>
  <si>
    <t>2*1,1*1,7*0,15"zazděná okna bok"</t>
  </si>
  <si>
    <t>1"ostatní dozdívky"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</si>
  <si>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</si>
  <si>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</si>
  <si>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960782641</t>
  </si>
  <si>
    <t>Poznámka k položce:_x000d_
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</si>
  <si>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</si>
  <si>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</si>
  <si>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</si>
  <si>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-177887471</t>
  </si>
  <si>
    <t>45,55"okna"</t>
  </si>
  <si>
    <t>2*1,1*2,4+1,4*3+2*1,1*2,6"dveře"</t>
  </si>
  <si>
    <t>629995101</t>
  </si>
  <si>
    <t>Očištění vnějších ploch omytím tlakovou vodou</t>
  </si>
  <si>
    <t>285448706</t>
  </si>
  <si>
    <t>2*18,5*8,5+2*6,4*4+2*13*8,5+13*4"fasáda vč. soklu"</t>
  </si>
  <si>
    <t>622131121</t>
  </si>
  <si>
    <t>Penetrace akrylát-silikon vnějších stěn nanášená ručně</t>
  </si>
  <si>
    <t>-1631456950</t>
  </si>
  <si>
    <t>622135001</t>
  </si>
  <si>
    <t>Vyrovnání podkladu vnějších stěn maltou vápenocementovou tl do 10 mm</t>
  </si>
  <si>
    <t>-706955630</t>
  </si>
  <si>
    <t>638,7</t>
  </si>
  <si>
    <t>-45,6"odpočet soklu"</t>
  </si>
  <si>
    <t>622325108</t>
  </si>
  <si>
    <t>Oprava vnější vápenocementové hladké omítky složitosti 1 stěn v rozsahu do 80%</t>
  </si>
  <si>
    <t>-355400238</t>
  </si>
  <si>
    <t>622142001</t>
  </si>
  <si>
    <t>Potažení vnějších stěn sklovláknitým pletivem vtlačeným do tenkovrstvé hmoty</t>
  </si>
  <si>
    <t>345566572</t>
  </si>
  <si>
    <t>629999031R</t>
  </si>
  <si>
    <t>Příplatek za použití omítkových plastových nebo pozinkovaných profilů s tkaninou</t>
  </si>
  <si>
    <t>-1582150844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</si>
  <si>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</si>
  <si>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622321131</t>
  </si>
  <si>
    <t>Potažení vnějších stěn vápenocementovým aktivovaným štukem tloušťky do 3 mm</t>
  </si>
  <si>
    <t>964398897</t>
  </si>
  <si>
    <t>Poznámka k položce:_x000d_
flexi štuk pro podklad z armovací vrstvy do lepidla</t>
  </si>
  <si>
    <t>629135102</t>
  </si>
  <si>
    <t>Vyrovnávací vrstva pod klempířské prvky z MC š do 300 mm kompletní příprava pro osazení nových klempířských prvků (dobetonování parapetů aj.)</t>
  </si>
  <si>
    <t>1869777434</t>
  </si>
  <si>
    <t>625681011</t>
  </si>
  <si>
    <t>Ochrana proti holubům hrotovým systémem jednořadým s účinnou šířkou 10 cm</t>
  </si>
  <si>
    <t>-1723710643</t>
  </si>
  <si>
    <t>30"kolena svodů, přečnívající tesařské kce"</t>
  </si>
  <si>
    <t>2*18,5"římsa"</t>
  </si>
  <si>
    <t>625681014</t>
  </si>
  <si>
    <t>Ochrana proti holubům hrotový systém čtyřřadý, účinná šíře 25 cm</t>
  </si>
  <si>
    <t>138981981</t>
  </si>
  <si>
    <t>13*1,3"okna 2NP"</t>
  </si>
  <si>
    <t>4*0,8"okna půda"</t>
  </si>
  <si>
    <t>628641115</t>
  </si>
  <si>
    <t>Kamenická oprava schodů před vstupy, vytmelení, doplnění materiálu,vybroušení, reprofilace, finální obložení keramickými schodovkami či jiným vhodným způsobem dle povahy materiálu</t>
  </si>
  <si>
    <t>soubor</t>
  </si>
  <si>
    <t>33803398</t>
  </si>
  <si>
    <t>98531111R</t>
  </si>
  <si>
    <t>Reprofilace soklu cementovými sanačními maltami vč. ošetření podkladu vyztužení a ukotvení, doplnění po odbourání stávajícího - příprava pro obklad</t>
  </si>
  <si>
    <t>-586229022</t>
  </si>
  <si>
    <t>(2*13+2*25)*0,6"nový sokl"</t>
  </si>
  <si>
    <t xml:space="preserve"> Ostatní konstrukce a práce-bourání</t>
  </si>
  <si>
    <t>000000001.1</t>
  </si>
  <si>
    <t>Opatření nutná k opravám v blízkosti elektrického vedení (převěsy s napájecím kabelem) - kompletní vč. zabezpečení, projednání a objednání u provozovatele vedení</t>
  </si>
  <si>
    <t>1427102377</t>
  </si>
  <si>
    <t>000000001.12</t>
  </si>
  <si>
    <t>Montáž orientačního a informačního systému dle Směrnice SŽDC č. 118 a grafického manuálu (označení umístění čekárny, pokladny, směru odjezdu vlaků, WC aj.)</t>
  </si>
  <si>
    <t>-365119555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</si>
  <si>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</si>
  <si>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</si>
  <si>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</si>
  <si>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-1240329755</t>
  </si>
  <si>
    <t>000000004</t>
  </si>
  <si>
    <t xml:space="preserve">D+M doplňků fasády vč. povrchové úpravy - větrací mřížky, konzole, průvětrníky aj. vč. demontáže stávajících </t>
  </si>
  <si>
    <t>-1667549141</t>
  </si>
  <si>
    <t>742340021</t>
  </si>
  <si>
    <t>Zvonkové tablo pro byty vč- dopojení</t>
  </si>
  <si>
    <t>-1323614216</t>
  </si>
  <si>
    <t>46027014R</t>
  </si>
  <si>
    <t>Oprava stávajícího HUP kompletní</t>
  </si>
  <si>
    <t>64</t>
  </si>
  <si>
    <t>-1554922902</t>
  </si>
  <si>
    <t>46027014R2</t>
  </si>
  <si>
    <t>Úprava a zapravení odkouření plynového kondenzačního kotle</t>
  </si>
  <si>
    <t>-413323036</t>
  </si>
  <si>
    <t>915331111.1</t>
  </si>
  <si>
    <t>Předformátované vodorovné dopravní značení čára šířky 50mm - hrana</t>
  </si>
  <si>
    <t>-227890275</t>
  </si>
  <si>
    <t>4*1,5+8"vstupy"</t>
  </si>
  <si>
    <t>93694511</t>
  </si>
  <si>
    <t>Osazení smaltovaných plechových tabulek s číslem popisným</t>
  </si>
  <si>
    <t>-1748487104</t>
  </si>
  <si>
    <t>4041355R</t>
  </si>
  <si>
    <t>smaltovaná tabulka s číslem popisným</t>
  </si>
  <si>
    <t>599816159</t>
  </si>
  <si>
    <t>941111122</t>
  </si>
  <si>
    <t>Montáž lešení řadového trubkového lehkého s podlahami zatížení do 200 kg/m2 š do 1,2 m v do 25 m</t>
  </si>
  <si>
    <t>-1248467853</t>
  </si>
  <si>
    <t>2*21*9+2*13*13</t>
  </si>
  <si>
    <t>941111222</t>
  </si>
  <si>
    <t>Příplatek k lešení řadovému trubkovému lehkému s podlahami š 1,2 m v 25 m za první a ZKD den použití</t>
  </si>
  <si>
    <t>2071857462</t>
  </si>
  <si>
    <t>716 "Přepočtené koeficientem množství</t>
  </si>
  <si>
    <t>716*60 'Přepočtené koeficientem množství</t>
  </si>
  <si>
    <t>941111822</t>
  </si>
  <si>
    <t>Demontáž lešení řadového trubkového lehkého s podlahami zatížení do 200 kg/m2 š do 1,2 m v do 25 m</t>
  </si>
  <si>
    <t>-1582062440</t>
  </si>
  <si>
    <t>944511111</t>
  </si>
  <si>
    <t>Montáž ochranné sítě z textilie z umělých vláken</t>
  </si>
  <si>
    <t>-709865790</t>
  </si>
  <si>
    <t>944511211</t>
  </si>
  <si>
    <t>Příplatek k ochranné síti za první a ZKD den použití</t>
  </si>
  <si>
    <t>1289931588</t>
  </si>
  <si>
    <t>944511811</t>
  </si>
  <si>
    <t>Demontáž ochranné sítě z textilie z umělých vláken</t>
  </si>
  <si>
    <t>999183422</t>
  </si>
  <si>
    <t>949101112</t>
  </si>
  <si>
    <t>Lešení pomocné pro objekty pozemních staveb s lešeňovou podlahou v do 3,5 m zatížení do 150 kg/m2</t>
  </si>
  <si>
    <t>1028707410</t>
  </si>
  <si>
    <t>(2*6,4+13)*1,2"přístavba"</t>
  </si>
  <si>
    <t>952901107R</t>
  </si>
  <si>
    <t xml:space="preserve">Čištění budov při provádění oprav a udržovacích prací oken , dveří a konstrukcí </t>
  </si>
  <si>
    <t>882043449</t>
  </si>
  <si>
    <t>967032975</t>
  </si>
  <si>
    <t>Odsekání plošných fasádních prvků předsazených před líc zdiva přes 80 mm</t>
  </si>
  <si>
    <t>783321456</t>
  </si>
  <si>
    <t>(2*13+2*25)*0,6"sokl"</t>
  </si>
  <si>
    <t>968062356</t>
  </si>
  <si>
    <t>Vybourání dřevěných rámů oken dvojitých včetně křídel pl do 4 m2</t>
  </si>
  <si>
    <t>329127781</t>
  </si>
  <si>
    <t>968072455</t>
  </si>
  <si>
    <t>Vybourání kovových dveřních zárubní včetně křídel pl do 2 m2</t>
  </si>
  <si>
    <t>1497273443</t>
  </si>
  <si>
    <t>2*1,1*2,4+2*1,1*2,6+1,4*3</t>
  </si>
  <si>
    <t>978019381</t>
  </si>
  <si>
    <t>Otlučení (osekání) vnější vápenné nebo vápenocementové omítky stupně členitosti 3 až 5 do 80%</t>
  </si>
  <si>
    <t>-999653741</t>
  </si>
  <si>
    <t>997013113</t>
  </si>
  <si>
    <t>Vnitrostaveništní doprava suti a vybouraných hmot pro budovy v do 12 m</t>
  </si>
  <si>
    <t>820370755</t>
  </si>
  <si>
    <t>997013501</t>
  </si>
  <si>
    <t>Odvoz suti na skládku a vybouraných hmot nebo meziskládku do 1 km se složením</t>
  </si>
  <si>
    <t>756106982</t>
  </si>
  <si>
    <t>42</t>
  </si>
  <si>
    <t>997013509</t>
  </si>
  <si>
    <t>Příplatek k odvozu suti a vybouraných hmot na skládku ZKD 1 km přes 1 km</t>
  </si>
  <si>
    <t>-1979975058</t>
  </si>
  <si>
    <t>46,063*19 'Přepočtené koeficientem množství</t>
  </si>
  <si>
    <t>43</t>
  </si>
  <si>
    <t>525244882</t>
  </si>
  <si>
    <t>44</t>
  </si>
  <si>
    <t>997013873</t>
  </si>
  <si>
    <t>Poplatek za uložení stavebního odpadu ze sypkých materiálů na skládce - omítka (skládkovné)</t>
  </si>
  <si>
    <t>1021848737</t>
  </si>
  <si>
    <t>45</t>
  </si>
  <si>
    <t>-489039121</t>
  </si>
  <si>
    <t>46,063-0,3-33,807</t>
  </si>
  <si>
    <t>46</t>
  </si>
  <si>
    <t>998011002</t>
  </si>
  <si>
    <t>Přesun hmot pro budovy zděné v do 12 m</t>
  </si>
  <si>
    <t>-837225894</t>
  </si>
  <si>
    <t>741</t>
  </si>
  <si>
    <t>Elektroinstalace</t>
  </si>
  <si>
    <t>47</t>
  </si>
  <si>
    <t>741-05.1</t>
  </si>
  <si>
    <t>Stavební přípomoce pro elektroinstalaci - drážky, průrazy, zapravení aj.</t>
  </si>
  <si>
    <t>1506261822</t>
  </si>
  <si>
    <t>742</t>
  </si>
  <si>
    <t>Elektroinstalace - slaboproud - příprava kamery</t>
  </si>
  <si>
    <t>48</t>
  </si>
  <si>
    <t>743111315R</t>
  </si>
  <si>
    <t>Montáž protrubkování pro datové rozvody</t>
  </si>
  <si>
    <t>698548226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</si>
  <si>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umístěném na vhodném místě dle vyjádření zástupce investora s označením a identifikací. Polohu a přípravu pro kamery je nutné koordinovat se zástupci SSZT!</t>
  </si>
  <si>
    <t>49</t>
  </si>
  <si>
    <t>345713510</t>
  </si>
  <si>
    <t>trubka elektroinstalační ohebná Kopoflex</t>
  </si>
  <si>
    <t>-829799781</t>
  </si>
  <si>
    <t>100*1,1 'Přepočtené koeficientem množství</t>
  </si>
  <si>
    <t>50</t>
  </si>
  <si>
    <t>744422110</t>
  </si>
  <si>
    <t>Montáž kabelu UTP</t>
  </si>
  <si>
    <t>1381694294</t>
  </si>
  <si>
    <t>51</t>
  </si>
  <si>
    <t>341210100</t>
  </si>
  <si>
    <t>UTP Belden 1583ENH, C5E, 100MHz, 4pár, bezhalogenový</t>
  </si>
  <si>
    <t>128</t>
  </si>
  <si>
    <t>1211305149</t>
  </si>
  <si>
    <t>500*1,1 'Přepočtené koeficientem množství</t>
  </si>
  <si>
    <t>52</t>
  </si>
  <si>
    <t>220450007</t>
  </si>
  <si>
    <t>Montáž datové skříně rack</t>
  </si>
  <si>
    <t>-257830958</t>
  </si>
  <si>
    <t>53</t>
  </si>
  <si>
    <t>3571311R</t>
  </si>
  <si>
    <t>datový rack 12U 600x400mm</t>
  </si>
  <si>
    <t>256</t>
  </si>
  <si>
    <t>51901622</t>
  </si>
  <si>
    <t>54</t>
  </si>
  <si>
    <t>742110503</t>
  </si>
  <si>
    <t>Montáž krabic pro slaboproud zapuštěných plastových odbočných univerzální s víčkem</t>
  </si>
  <si>
    <t>-1296715207</t>
  </si>
  <si>
    <t>55</t>
  </si>
  <si>
    <t>34571519</t>
  </si>
  <si>
    <t>krabice univerzální odbočná z PH s víčkem, D 73,5 mm x 43 mm</t>
  </si>
  <si>
    <t>496715464</t>
  </si>
  <si>
    <t>748</t>
  </si>
  <si>
    <t>Elektromontáže - osvětlovací zařízení a svítidla</t>
  </si>
  <si>
    <t>56</t>
  </si>
  <si>
    <t>21020200R-D</t>
  </si>
  <si>
    <t>Demontáž světelného piktogramu "Brandýsek"</t>
  </si>
  <si>
    <t>-925695707</t>
  </si>
  <si>
    <t>57</t>
  </si>
  <si>
    <t>2102030R0</t>
  </si>
  <si>
    <t>Informační systém - montáž prosvětleného piktogramu "Brandýsek" uchycený na stěnu nebo konstrukci přístřešku</t>
  </si>
  <si>
    <t>ks</t>
  </si>
  <si>
    <t>-261451110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</si>
  <si>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</si>
  <si>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</t>
  </si>
  <si>
    <t>Konstrukce klempířské</t>
  </si>
  <si>
    <t>58</t>
  </si>
  <si>
    <t>764002851</t>
  </si>
  <si>
    <t>Demontáž oplechování parapetů do suti</t>
  </si>
  <si>
    <t>1911870432</t>
  </si>
  <si>
    <t>13*1,5+4*1+4*1,5+5*1,8+3*1</t>
  </si>
  <si>
    <t>59</t>
  </si>
  <si>
    <t>764216604</t>
  </si>
  <si>
    <t>Oplechování rovných parapetů mechanicky kotvené z Pz s povrchovou úpravou rš 330 mm vč. přípravy a opravy podkladu</t>
  </si>
  <si>
    <t>-1767081466</t>
  </si>
  <si>
    <t>60</t>
  </si>
  <si>
    <t>764004861</t>
  </si>
  <si>
    <t>Demontáž svodu do suti</t>
  </si>
  <si>
    <t>1352733444</t>
  </si>
  <si>
    <t>4*10+5</t>
  </si>
  <si>
    <t>61</t>
  </si>
  <si>
    <t>764548323</t>
  </si>
  <si>
    <t>Svody kruhové včetně objímek, kolen, odskoků z TiZn lesklého plechu průměru 100 mm</t>
  </si>
  <si>
    <t>-1022066075</t>
  </si>
  <si>
    <t>62</t>
  </si>
  <si>
    <t>998764202</t>
  </si>
  <si>
    <t>Přesun hmot procentní pro konstrukce klempířské v objektech v do 12 m</t>
  </si>
  <si>
    <t>-1834392504</t>
  </si>
  <si>
    <t>766</t>
  </si>
  <si>
    <t>Konstrukce truhlářské</t>
  </si>
  <si>
    <t>63</t>
  </si>
  <si>
    <t>766622132</t>
  </si>
  <si>
    <t>Montáž plastových oken plochy přes 1 m2 otevíravých výšky do 2,5 m s rámem do zdiva</t>
  </si>
  <si>
    <t>-1173995483</t>
  </si>
  <si>
    <t>Poznámka k položce:_x000d_
Vč. parotěsných či kompresních pásek dle ČSN.</t>
  </si>
  <si>
    <t>13*1,1*1,7+4*0,6*1,2+4*1,1*1,7+5*1,4*1,4+3*0,6*0,6</t>
  </si>
  <si>
    <t>61140053.1</t>
  </si>
  <si>
    <t>okno plastové 2křídlové s fixním nadsvětlíkem 110x170 cm O/OS, barva v oboustranném dekoru dle výběru investora, celoobvodové kování ROTO NT - izolační dvojsklo, zasklení 4-16-4, Uw max 1,2 W/m2.K</t>
  </si>
  <si>
    <t>-1525464385</t>
  </si>
  <si>
    <t>Poznámka k položce:_x000d_
Jedná se o orientační vnější rozměry otvoru! Před zadáním do výroby je nutné zaměření každého otvoru. Pozor - změna typu oken, nutno přizpůsobit dle situace po vybourání původních oken!</t>
  </si>
  <si>
    <t>13"2NP"</t>
  </si>
  <si>
    <t>65</t>
  </si>
  <si>
    <t>61140053.133</t>
  </si>
  <si>
    <t>okno plastové 1křídlové mléčné 60x120 cm OS, barva v oboustranném dekoru dle výběru investora, celoobvodové kování ROTO NT - izolační dvojsklo, zasklení 4-16-4, Uw max 1,2 W/m2.K</t>
  </si>
  <si>
    <t>923609498</t>
  </si>
  <si>
    <t>4"boky půda"</t>
  </si>
  <si>
    <t>66</t>
  </si>
  <si>
    <t>61140053.1.6</t>
  </si>
  <si>
    <t>okno plastové bezpečnostní, 2křídlové O/OS s fixním nadsvětlíkem 110x170 cm, barva v oboustranném dekoru dle výběru investora, celoobvodové kování ROTO NT - izolační dvojsklo, Uw max 1,2 W/m2.K</t>
  </si>
  <si>
    <t>-2036486762</t>
  </si>
  <si>
    <t xml:space="preserve">Poznámka k položce:_x000d_
Jedná se o orientační vnější rozměry otvoru! Před zadáním do výroby je nutné zaměření každého otvoru. Pozor - změna typu oken, nutno přizpůsobit dle situace po vybourání původních špaletových oken!_x000d_
_x000d_
Bezpečnostní zasklení s vloženou fólií, BT3 dle ČSN ENV 1627-1630_x000d_
</t>
  </si>
  <si>
    <t>4"1NP peron"</t>
  </si>
  <si>
    <t>67</t>
  </si>
  <si>
    <t>61140053.1.65</t>
  </si>
  <si>
    <t>okno plastové bezpečnostní, 2křídlové O/OS 140x140 cm, barva v oboustranném dekoru dle výběru investora, celoobvodové kování ROTO NT - izolační dvojsklo, Uw max 1,2 W/m2.K</t>
  </si>
  <si>
    <t>-1273429955</t>
  </si>
  <si>
    <t>5"1NP od komunikace"</t>
  </si>
  <si>
    <t>68</t>
  </si>
  <si>
    <t>61140053.1.2</t>
  </si>
  <si>
    <t>okno plastové bezpečnostní, 1křídlové O/OS 60x60 cm,mléčné, barva v oboustr. dekoru dle výběru investora, celoobvodové kování ROTO NT - izolační dvojsklo, Uw max 1,2 W/m2.K</t>
  </si>
  <si>
    <t>-1715131751</t>
  </si>
  <si>
    <t xml:space="preserve">Poznámka k položce:_x000d_
Jedná se o orientační vnější rozměry otvoru! Před zadáním do výroby je nutné zaměření každého otvoru. Pozor - změna typu oken, nutno přizpůsobit dle situace po vybourání původních oken!_x000d_
_x000d_
Bezpečnostní zasklení s vloženou fólií, BT3 dle ČSN ENV 1627-1630_x000d_
</t>
  </si>
  <si>
    <t>3"1NP přístavek"</t>
  </si>
  <si>
    <t>69</t>
  </si>
  <si>
    <t>766660421</t>
  </si>
  <si>
    <t>Montáž vchodových dveří jednokřídlových s nadsvětlíkem do zdiva</t>
  </si>
  <si>
    <t>1034195641</t>
  </si>
  <si>
    <t>70</t>
  </si>
  <si>
    <t>5534134R45</t>
  </si>
  <si>
    <t xml:space="preserve">dveře plastové vchodové bezpečnostní 1křídlové s fixním nadsvětlíkem 110x240 cm z 1/3-2/3 prosklené - čiré, barva v oboustranném dekoru dle výběru investora, otevíravé, kování bezp. celoobvodové vícebodové, vč. zámku a rámu </t>
  </si>
  <si>
    <t>1116100652</t>
  </si>
  <si>
    <t>Poznámka k položce:_x000d_
Jedná se o orientační vnější rozměry otvoru, před realizací nutné přesné zaměření!_x000d_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dveří!_x000d_
_x000d_
Bezpečnostní zasklení s vloženou fólií, BT3 dle ČSN ENV 1627-1630</t>
  </si>
  <si>
    <t>2"peron"</t>
  </si>
  <si>
    <t>71</t>
  </si>
  <si>
    <t>5534134R494</t>
  </si>
  <si>
    <t xml:space="preserve">dveře plastové vchodové bezpečnostní 1křídlové plné 110x260 cm s fixním proskleným nadsvětlíkem, barva v oboustranném dekoru dle výběru investora, otevíravé, kování bezp. celoobvodové vícebodové, vč. zámku a rámu </t>
  </si>
  <si>
    <t>-85760500</t>
  </si>
  <si>
    <t>Poznámka k položce:_x000d_
Jedná se o orientační vnější rozměry otvoru, před realizací nutné přesné zaměření!_x000d_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dveří!_x000d_
_x000d_
Bezpečnostní zasklení nadsvětlíku s vloženou fólií, celý prvek BT3 dle ČSN ENV 1627-1630</t>
  </si>
  <si>
    <t>2"přístavek"</t>
  </si>
  <si>
    <t>72</t>
  </si>
  <si>
    <t>766660461</t>
  </si>
  <si>
    <t>Montáž vchodových dveří dvoukřídlových s nadsvětlíkem do zdiva</t>
  </si>
  <si>
    <t>102026192</t>
  </si>
  <si>
    <t>73</t>
  </si>
  <si>
    <t>5534134R49</t>
  </si>
  <si>
    <t xml:space="preserve">dveře plastové vchodové bezpečnostní s fixním půlkulatým nadsvětlíkem 2křídlové 140x300 cm z 1/3-2/3 prosklené - mléčné, barva v oboustranném dekoru dle výběru investora, otevíravé, kování bezp. celoobvodové vícebodové, vč. zámku a rámu </t>
  </si>
  <si>
    <t>1091456947</t>
  </si>
  <si>
    <t>1"od komunikace - vstup byty"</t>
  </si>
  <si>
    <t>74</t>
  </si>
  <si>
    <t>766441811</t>
  </si>
  <si>
    <t>Demontáž parapetních desek dřevěných, laminovaných šířky do 30 cm</t>
  </si>
  <si>
    <t>-1468560347</t>
  </si>
  <si>
    <t>75</t>
  </si>
  <si>
    <t>766694113</t>
  </si>
  <si>
    <t>Montáž parapetních desek dřevěných, laminovaných šířky do 30 cm délky do 2,6 m</t>
  </si>
  <si>
    <t>1861429303</t>
  </si>
  <si>
    <t>76</t>
  </si>
  <si>
    <t>611444020</t>
  </si>
  <si>
    <t>parapet plastový vnitřní - Deceuninck komůrkový - šíře dle aktuální situace po osazení nových oken</t>
  </si>
  <si>
    <t>-1131420740</t>
  </si>
  <si>
    <t>Poznámka k položce:_x000d_
Jedná se o orientační vnější rozměry otvoru, před realizací nutné přesné zaměření.</t>
  </si>
  <si>
    <t>13*1,3+4*0,8+4*1,3+5*1,6+3*0,8</t>
  </si>
  <si>
    <t>77</t>
  </si>
  <si>
    <t>611444150</t>
  </si>
  <si>
    <t>koncovka k parapetu plastovému vnitřnímu 1 pár</t>
  </si>
  <si>
    <t>1048345300</t>
  </si>
  <si>
    <t>78</t>
  </si>
  <si>
    <t>998766202</t>
  </si>
  <si>
    <t>Přesun hmot procentní pro konstrukce truhlářské v objektech v do 12 m</t>
  </si>
  <si>
    <t>-1063908053</t>
  </si>
  <si>
    <t>767</t>
  </si>
  <si>
    <t>Konstrukce zámečnické</t>
  </si>
  <si>
    <t>79</t>
  </si>
  <si>
    <t>767610115</t>
  </si>
  <si>
    <t>Montáž oken jednoduchých pevných do zdiva plochy do 0,6 m2</t>
  </si>
  <si>
    <t>-787277431</t>
  </si>
  <si>
    <t>4*1*0,5</t>
  </si>
  <si>
    <t>80</t>
  </si>
  <si>
    <t>767-06</t>
  </si>
  <si>
    <t>sklepní dvířka, ocelový rám, výplň mřížka z tahokovu vč povrchové úpravy žárovým zinkováním, kompletní konstrukce včetně kotvení</t>
  </si>
  <si>
    <t>-2135130816</t>
  </si>
  <si>
    <t>Poznámka k položce:_x000d_
orientační vnější rozměry 100/50cm</t>
  </si>
  <si>
    <t>81</t>
  </si>
  <si>
    <t>767641110</t>
  </si>
  <si>
    <t>Montáž dokončení okování dveří otvíravých jednokřídlových</t>
  </si>
  <si>
    <t>-152668130</t>
  </si>
  <si>
    <t>82</t>
  </si>
  <si>
    <t>549146300</t>
  </si>
  <si>
    <t xml:space="preserve">kování bezpečnostní včetně štítu Golem nerez-  klika-klika</t>
  </si>
  <si>
    <t>940680241</t>
  </si>
  <si>
    <t>Poznámka k položce:_x000d_
provedení dle upřesnění zástupce investora na místě u konkrétních dveří</t>
  </si>
  <si>
    <t>83</t>
  </si>
  <si>
    <t>549641500</t>
  </si>
  <si>
    <t>vložka zámková cylindrická oboustranná bezpečnostní FAB DYNAMIC + 4 klíče</t>
  </si>
  <si>
    <t>1575165962</t>
  </si>
  <si>
    <t>84</t>
  </si>
  <si>
    <t>767649191</t>
  </si>
  <si>
    <t>Montáž dveří - samozavírače hydraulického</t>
  </si>
  <si>
    <t>1555512618</t>
  </si>
  <si>
    <t>85</t>
  </si>
  <si>
    <t>549172500</t>
  </si>
  <si>
    <t>samozavírač dveří hydraulický</t>
  </si>
  <si>
    <t>1518536287</t>
  </si>
  <si>
    <t>86</t>
  </si>
  <si>
    <t>767662120-D</t>
  </si>
  <si>
    <t>Demontáž mříží pevných přivařených</t>
  </si>
  <si>
    <t>1535580385</t>
  </si>
  <si>
    <t>Poznámka k položce:_x000d_
Jedná se o orientační rozměry vnějšího otvoru. Pro realizaci je nutné přesné zaměření!</t>
  </si>
  <si>
    <t>2*1,4*1,4</t>
  </si>
  <si>
    <t>87</t>
  </si>
  <si>
    <t>767893115</t>
  </si>
  <si>
    <t>Montáž stříšek nad vstupy kotvených pomocí závěsů rovných, výplň skleněná šířky do 1,50 m</t>
  </si>
  <si>
    <t>1091534238</t>
  </si>
  <si>
    <t>88</t>
  </si>
  <si>
    <t>GTA.7200533</t>
  </si>
  <si>
    <t xml:space="preserve">Vchodová stříška Gutta Guttavordach PT/GR  160x90cm - stříbrná</t>
  </si>
  <si>
    <t>1038182051</t>
  </si>
  <si>
    <t>89</t>
  </si>
  <si>
    <t>767996801</t>
  </si>
  <si>
    <t>Demontáž atypických zámečnických konstrukcí rozebráním hmotnosti jednotlivých dílů do 50 kg</t>
  </si>
  <si>
    <t>156480551</t>
  </si>
  <si>
    <t>90</t>
  </si>
  <si>
    <t>998767202</t>
  </si>
  <si>
    <t>Přesun hmot procentní pro zámečnické konstrukce v objektech v do 12 m</t>
  </si>
  <si>
    <t>1751011468</t>
  </si>
  <si>
    <t>782</t>
  </si>
  <si>
    <t>Dokončovací práce - obklady z kamene</t>
  </si>
  <si>
    <t>91</t>
  </si>
  <si>
    <t>782112111</t>
  </si>
  <si>
    <t>Montáž obkladu stěn z pravoúhlých desek z měkkého kamene do lepidla tl do 25 mm</t>
  </si>
  <si>
    <t>1462528657</t>
  </si>
  <si>
    <t>92</t>
  </si>
  <si>
    <t>595212301</t>
  </si>
  <si>
    <t>Velkoformátový obklad soklu z přírodního kamene či imitace kamene dle výběru investora včetně rohových tvarovek</t>
  </si>
  <si>
    <t>1917757367</t>
  </si>
  <si>
    <t>45,6*1,1 'Přepočtené koeficientem množství</t>
  </si>
  <si>
    <t>93</t>
  </si>
  <si>
    <t>782991111</t>
  </si>
  <si>
    <t>Penetrace podkladu obkladu z kamene</t>
  </si>
  <si>
    <t>1469045086</t>
  </si>
  <si>
    <t>94</t>
  </si>
  <si>
    <t>782991422</t>
  </si>
  <si>
    <t>Základní čištění nových kamenných obkladů včetně dvouvrstvého impregnačního nátěru</t>
  </si>
  <si>
    <t>563160264</t>
  </si>
  <si>
    <t>95</t>
  </si>
  <si>
    <t>998782202</t>
  </si>
  <si>
    <t>Přesun hmot procentní pro obklady kamenné v objektech v do 12 m</t>
  </si>
  <si>
    <t>-611055846</t>
  </si>
  <si>
    <t>783</t>
  </si>
  <si>
    <t xml:space="preserve"> Dokončovací práce</t>
  </si>
  <si>
    <t>96</t>
  </si>
  <si>
    <t>783201201</t>
  </si>
  <si>
    <t>Obroušení tesařských konstrukcí před provedením nátěru</t>
  </si>
  <si>
    <t>137919807</t>
  </si>
  <si>
    <t>(2*20*1,5+2*15,5*1,5)*1,35"přesahy střechy hl. budova vč. krokví a štítových prken"</t>
  </si>
  <si>
    <t>(2*6,4*1+14*1)*1,35"přesahy střechy přístavek vč. krokví"</t>
  </si>
  <si>
    <t>97</t>
  </si>
  <si>
    <t>783206805</t>
  </si>
  <si>
    <t>Odstranění nátěrů z tesařských konstrukcí opálením s obroušením všech stávajících vrstev</t>
  </si>
  <si>
    <t>1766911546</t>
  </si>
  <si>
    <t>98</t>
  </si>
  <si>
    <t>783201401</t>
  </si>
  <si>
    <t>Příprava podkladu tesařských konstrukcí před provedením nátěru ometení</t>
  </si>
  <si>
    <t>1240528675</t>
  </si>
  <si>
    <t>99</t>
  </si>
  <si>
    <t>783213121</t>
  </si>
  <si>
    <t>Napouštěcí dvojnásobný syntetický fungicidní nátěr tesařských konstrukcí zabudovaných do konstrukce</t>
  </si>
  <si>
    <t>-1289074916</t>
  </si>
  <si>
    <t>100</t>
  </si>
  <si>
    <t>783218111</t>
  </si>
  <si>
    <t>Lazurovací dvojnásobný syntetický nátěr tesařských konstrukcí</t>
  </si>
  <si>
    <t>-171768780</t>
  </si>
  <si>
    <t>Poznámka k položce:_x000d_
tixotropní silnovrstvá lazura ref. Xyladecor Oversol 2v1</t>
  </si>
  <si>
    <t>101</t>
  </si>
  <si>
    <t>783306805</t>
  </si>
  <si>
    <t>Odstranění nátěru ze zámečnických konstrukcí opálením s obroušením všech stávajících vrstev</t>
  </si>
  <si>
    <t>-1482180232</t>
  </si>
  <si>
    <t>102</t>
  </si>
  <si>
    <t>783221112</t>
  </si>
  <si>
    <t>Nátěry syntetické KDK lesklý povrch 1x antikorozní, 1x základní, 2x email</t>
  </si>
  <si>
    <t>-1726709711</t>
  </si>
  <si>
    <t>103</t>
  </si>
  <si>
    <t>783823133</t>
  </si>
  <si>
    <t>Penetrační silikátový nátěr hladkých, tenkovrstvých zrnitých nebo štukových omítek</t>
  </si>
  <si>
    <t>-337278368</t>
  </si>
  <si>
    <t>104</t>
  </si>
  <si>
    <t>783827423</t>
  </si>
  <si>
    <t>Krycí dvojnásobný silikátový nátěr omítek stupně členitosti 1 a 2</t>
  </si>
  <si>
    <t>774985318</t>
  </si>
  <si>
    <t>105</t>
  </si>
  <si>
    <t>783827429</t>
  </si>
  <si>
    <t>Příplatek k cenám dvojnásobného nátěru omítek stupně členitosti 1 a 2 za biocidní přísadu</t>
  </si>
  <si>
    <t>-287852789</t>
  </si>
  <si>
    <t>106</t>
  </si>
  <si>
    <t>783897615</t>
  </si>
  <si>
    <t>Příplatek k cenám dvojnásobného krycího nátěru omítek za za barevné provedení v odstínu sytém</t>
  </si>
  <si>
    <t>-1861399858</t>
  </si>
  <si>
    <t>107</t>
  </si>
  <si>
    <t>783897603</t>
  </si>
  <si>
    <t>Příplatek k cenám dvojnásobného krycího nátěru omítek za provedení styku 2 barev</t>
  </si>
  <si>
    <t>-1613122695</t>
  </si>
  <si>
    <t>108</t>
  </si>
  <si>
    <t>783846523</t>
  </si>
  <si>
    <t>Antigraffiti nátěr trvalý do 100 cyklů odstranění graffiti omítek hladkých, zrnitých, štukových</t>
  </si>
  <si>
    <t>-1836401343</t>
  </si>
  <si>
    <t>(2*25+2*13)*3,6"po římsu"</t>
  </si>
  <si>
    <t>109</t>
  </si>
  <si>
    <t>783846533</t>
  </si>
  <si>
    <t>Antigraffiti nátěr trvalý do 100 cyklů odstranění graffiti lícového zdiva</t>
  </si>
  <si>
    <t>-1607529640</t>
  </si>
  <si>
    <t>786</t>
  </si>
  <si>
    <t>Dokončovací práce - čalounické úpravy</t>
  </si>
  <si>
    <t>110</t>
  </si>
  <si>
    <t>786624111</t>
  </si>
  <si>
    <t>Montáž lamelové žaluzie do oken zdvojených otevíravých, sklápěcích a vyklápěcích</t>
  </si>
  <si>
    <t>-1564739017</t>
  </si>
  <si>
    <t>111</t>
  </si>
  <si>
    <t>553462000</t>
  </si>
  <si>
    <t>žaluzie horizontální interiérové</t>
  </si>
  <si>
    <t>1468282012</t>
  </si>
  <si>
    <t>112</t>
  </si>
  <si>
    <t>998786202</t>
  </si>
  <si>
    <t>Přesun hmot procentní pro čalounické úpravy v objektech v do 12 m</t>
  </si>
  <si>
    <t>-1542199111</t>
  </si>
  <si>
    <t>22-M</t>
  </si>
  <si>
    <t>Montáže oznam. a zabezp. zařízení</t>
  </si>
  <si>
    <t>113</t>
  </si>
  <si>
    <t>220320021</t>
  </si>
  <si>
    <t>Montáž hodin venkovních</t>
  </si>
  <si>
    <t>1860318347</t>
  </si>
  <si>
    <t>114</t>
  </si>
  <si>
    <t>3944525R2</t>
  </si>
  <si>
    <t>Čtvercové venkovní hodiny analogové jednostranné na stěnu METROLINE typ 242.A.60.J.B.C11.LLX</t>
  </si>
  <si>
    <t>2085131309</t>
  </si>
  <si>
    <t>115</t>
  </si>
  <si>
    <t>220370440</t>
  </si>
  <si>
    <t>Montáž reproduktoru vč. konzoly</t>
  </si>
  <si>
    <t>1238442165</t>
  </si>
  <si>
    <t>Poznámka k položce:_x000d_
Práce na těchto zařízeních je nutné koordinovat se správcem těchto zařízení - správou sdělovací a zabezpečovací techniky SSZT!</t>
  </si>
  <si>
    <t>116</t>
  </si>
  <si>
    <t>22-M-000</t>
  </si>
  <si>
    <t>reproduktor DEXON SC20AH vč. konzoly kompletní</t>
  </si>
  <si>
    <t>1090753876</t>
  </si>
  <si>
    <t>117</t>
  </si>
  <si>
    <t>220370101</t>
  </si>
  <si>
    <t>Funkční dodavatelské přezkoušení železničního rozhlasového zařízení reproduktoru</t>
  </si>
  <si>
    <t>-959272178</t>
  </si>
  <si>
    <t>118</t>
  </si>
  <si>
    <t>22037044R2.1</t>
  </si>
  <si>
    <t>Zapravení a výměna stávajícího vedení oznamovacích a slaboproudých zařízení na fasádě, doplnění nového k hodinám včetně dopojení</t>
  </si>
  <si>
    <t>-1796861045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</si>
  <si>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částí_x000d_
_x000d_
Práce na těchto zařízeních je nutné koordinovat se správcem těchto zařízení - správou sdělovací a zabezpečovací techniky SSZT!</t>
  </si>
  <si>
    <t>003 - Oprava zpevněných ploch</t>
  </si>
  <si>
    <t xml:space="preserve">70 -  Ostatní</t>
  </si>
  <si>
    <t xml:space="preserve">    1 -  Zemní práce</t>
  </si>
  <si>
    <t xml:space="preserve">    5 - Komunikace</t>
  </si>
  <si>
    <t xml:space="preserve">    8 - Trubní vedení</t>
  </si>
  <si>
    <t xml:space="preserve">    997 -  Přesun sutě</t>
  </si>
  <si>
    <t>O01 - Mobiliář</t>
  </si>
  <si>
    <t>333387158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</si>
  <si>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</si>
  <si>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 xml:space="preserve"> Ostatní</t>
  </si>
  <si>
    <t>Vytyčení a zajištění a ochrana stávajících inženýrských sítí vč. zajištění projednání s dotčenými správci a složkami, jejich dočasného zabezpečení a zajištění po dobu akce</t>
  </si>
  <si>
    <t>441737843</t>
  </si>
  <si>
    <t xml:space="preserve"> Zemní práce</t>
  </si>
  <si>
    <t>113106121</t>
  </si>
  <si>
    <t>Rozebrání dlažeb z betonových nebo kamenných dlaždic komunikací pro pěší ručně</t>
  </si>
  <si>
    <t>914586243</t>
  </si>
  <si>
    <t>35*1,5"dlažba peron"</t>
  </si>
  <si>
    <t>113107131</t>
  </si>
  <si>
    <t>Odstranění podkladu z betonu prostého tl 150 mm ručně</t>
  </si>
  <si>
    <t>1940217649</t>
  </si>
  <si>
    <t>14*1"zpevněná plocha bok přístavek"</t>
  </si>
  <si>
    <t>32*1,5"zpevněná plocha u objektu od komunikace"</t>
  </si>
  <si>
    <t>113107122</t>
  </si>
  <si>
    <t>Odstranění podkladu z kameniva drceného tl 200 mm ručně</t>
  </si>
  <si>
    <t>1136926217</t>
  </si>
  <si>
    <t>30*6,2"přístupový chodník peron po demolici přístavku"</t>
  </si>
  <si>
    <t>2*21*2"přístupový chodník boky po demolici přístavku"</t>
  </si>
  <si>
    <t>25*1"okapový chodník u komunikace po demolici přístavku"</t>
  </si>
  <si>
    <t>3*1,5"přístřešek pro popelnice"</t>
  </si>
  <si>
    <t>122211101</t>
  </si>
  <si>
    <t>Odkopávky a prokopávky v hornině třídy těžitelnosti I, skupiny 3 ručně</t>
  </si>
  <si>
    <t>93739883</t>
  </si>
  <si>
    <t>Poznámka k položce:_x000d_
Před zahájením prací je třeba vytýčení inženýrských sítí. V případě kolize budou inženýrské sítě uloženy do chráničky a zabezpečeny proti poškození!</t>
  </si>
  <si>
    <t>299,5*0,1</t>
  </si>
  <si>
    <t>132112111</t>
  </si>
  <si>
    <t>Hloubení rýh š do 800 mm v soudržných horninách třídy těžitelnosti I, skupiny 1 a 2 ručně</t>
  </si>
  <si>
    <t>-610222867</t>
  </si>
  <si>
    <t>(2*25+2*14)*0,5*1,2"hlavní objekt pro nopovou fólii a uzemnění hromosvodu po ubourání přístavku"</t>
  </si>
  <si>
    <t>181951102</t>
  </si>
  <si>
    <t>Úprava pláně v hornině tř. 1 až 4 se zhutněním</t>
  </si>
  <si>
    <t>-1831309098</t>
  </si>
  <si>
    <t>129001101</t>
  </si>
  <si>
    <t>Příplatek za ztížení odkopávky nebo prokopávky v blízkosti inženýrských sítí</t>
  </si>
  <si>
    <t>1250785203</t>
  </si>
  <si>
    <t>299,5*0,2+29,5+46,8</t>
  </si>
  <si>
    <t>940192940</t>
  </si>
  <si>
    <t>-677195218</t>
  </si>
  <si>
    <t>-259454414</t>
  </si>
  <si>
    <t>Poplatek za uložení stavebního odpadu na recyklační skládce (skládkovné) zeminy a kamení zatříděného do Katalogu odpadů pod kódem 17 05 04</t>
  </si>
  <si>
    <t>1040137031</t>
  </si>
  <si>
    <t>136,2*1,8 'Přepočtené koeficientem množství</t>
  </si>
  <si>
    <t>174101101</t>
  </si>
  <si>
    <t>Zásyp jam, šachet rýh nebo kolem objektů sypaninou se zhutněním</t>
  </si>
  <si>
    <t>2037921105</t>
  </si>
  <si>
    <t>58343872</t>
  </si>
  <si>
    <t>kamenivo drcené hrubé frakce 8/16</t>
  </si>
  <si>
    <t>48037417</t>
  </si>
  <si>
    <t>46,8*2 'Přepočtené koeficientem množství</t>
  </si>
  <si>
    <t>5534231R2</t>
  </si>
  <si>
    <t xml:space="preserve">Přístřešek pro popelnice 3x1,5x2,5m (dxšxv), kompletní provedení včetně ukotvení do zpevněné plochy s přibetonováním,  rámu a výplně z tahokovu, uzamykatelného vstupu a střechy z trapézového plechu, povrchová úprava žárovým zinkováním</t>
  </si>
  <si>
    <t>1157558718</t>
  </si>
  <si>
    <t>Komunikace</t>
  </si>
  <si>
    <t>572211111</t>
  </si>
  <si>
    <t>Vyspravení plochy kamenivem hrubým drceným</t>
  </si>
  <si>
    <t>-1710429243</t>
  </si>
  <si>
    <t>6"dorovnávky kolem zpevněných ploch"</t>
  </si>
  <si>
    <t>564760111</t>
  </si>
  <si>
    <t>Podklad z kameniva hrubého drceného vel. 16-32 mm tl 200 mm</t>
  </si>
  <si>
    <t>-494226078</t>
  </si>
  <si>
    <t>564710011</t>
  </si>
  <si>
    <t>Podklad z kameniva hrubého drceného vel. 8-16 mm tl 50 mm</t>
  </si>
  <si>
    <t>1467112620</t>
  </si>
  <si>
    <t>596841222</t>
  </si>
  <si>
    <t>Kladení betonové dlažby komunikací pro pěší do lože z cement malty vel do 0,25 m2 plochy do 300 m2</t>
  </si>
  <si>
    <t>447763846</t>
  </si>
  <si>
    <t>59245620</t>
  </si>
  <si>
    <t>dlažba desková betonová 500x500x60mm přírodní</t>
  </si>
  <si>
    <t>-1641984498</t>
  </si>
  <si>
    <t>25*1,1 'Přepočtené koeficientem množství</t>
  </si>
  <si>
    <t>5924600R</t>
  </si>
  <si>
    <t xml:space="preserve">dlažba plošná betonová terasová reliéfní impregnovaná LAURIA PCT 400x400x40mm </t>
  </si>
  <si>
    <t>2087367757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</si>
  <si>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</si>
  <si>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274,5*1,1 'Přepočtené koeficientem množství</t>
  </si>
  <si>
    <t>916231213</t>
  </si>
  <si>
    <t>Osazení chodníkového obrubníku betonového stojatého s boční opěrou do lože z betonu prostého</t>
  </si>
  <si>
    <t>491046182</t>
  </si>
  <si>
    <t>2*30+2*21+7,5</t>
  </si>
  <si>
    <t>59217017</t>
  </si>
  <si>
    <t>obrubník betonový chodníkový 100x10x25 cm</t>
  </si>
  <si>
    <t>-76277458</t>
  </si>
  <si>
    <t>109,5*1,1 'Přepočtené koeficientem množství</t>
  </si>
  <si>
    <t>680714098</t>
  </si>
  <si>
    <t>Trubní vedení</t>
  </si>
  <si>
    <t>87918191R</t>
  </si>
  <si>
    <t>Zrušení vodovodní přípojky po demolovaném přístavku včetně projednání s provozovatelem vodovodu</t>
  </si>
  <si>
    <t>-1268940066</t>
  </si>
  <si>
    <t>721242805</t>
  </si>
  <si>
    <t>Demontáž lapače střešních splavenin do DN 150</t>
  </si>
  <si>
    <t>2140737047</t>
  </si>
  <si>
    <t>877265271</t>
  </si>
  <si>
    <t>Montáž lapače střešních splavenin vč. dopojení</t>
  </si>
  <si>
    <t>655881471</t>
  </si>
  <si>
    <t>28341110</t>
  </si>
  <si>
    <t>lapače střešních splavenin okapová vpusť s klapkou+inspekční poklop z PP</t>
  </si>
  <si>
    <t>1175678646</t>
  </si>
  <si>
    <t>87131031R.1</t>
  </si>
  <si>
    <t>Kanalizační přípojka DN 150 kompletní vč. zemních prací, napojení na vsakovací boxy a uvedením povrchu do původního stavu</t>
  </si>
  <si>
    <t>1065881374</t>
  </si>
  <si>
    <t>897171111R</t>
  </si>
  <si>
    <t>Akumulační boxy z PP pro vsakování dešťových vod zatížené osobními automobily objemu 5m3 kompletní provedení včetně výkopu, uložení zasypání a uvedení povrchu do původního stavu</t>
  </si>
  <si>
    <t>1364238398</t>
  </si>
  <si>
    <t xml:space="preserve"> Přesun sutě</t>
  </si>
  <si>
    <t>903012202</t>
  </si>
  <si>
    <t>-285016526</t>
  </si>
  <si>
    <t>456907481</t>
  </si>
  <si>
    <t>33,914*19 'Přepočtené koeficientem množství</t>
  </si>
  <si>
    <t>644777091</t>
  </si>
  <si>
    <t>-661849738</t>
  </si>
  <si>
    <t>33,914-33,538</t>
  </si>
  <si>
    <t>998223011</t>
  </si>
  <si>
    <t>Přesun hmot pro pozemní komunikace s krytem dlážděným</t>
  </si>
  <si>
    <t>-978664941</t>
  </si>
  <si>
    <t>711161221</t>
  </si>
  <si>
    <t>Izolace proti zemní vlhkosti nopovou fólií s textilií svislá, nopek v 4,0 mm, tl. fólie do 0,6 mm</t>
  </si>
  <si>
    <t>-1951406857</t>
  </si>
  <si>
    <t>(2*25+2*13)*1,4</t>
  </si>
  <si>
    <t>-1770147043</t>
  </si>
  <si>
    <t>767531111</t>
  </si>
  <si>
    <t>Montáž vstupních kovových nebo plastových rohoží čistících zón</t>
  </si>
  <si>
    <t>-1628545289</t>
  </si>
  <si>
    <t>4*0,5*1</t>
  </si>
  <si>
    <t>69752003</t>
  </si>
  <si>
    <t>rohož vstupní provedení hliník super 27 mm zabezpečená proti odcizení</t>
  </si>
  <si>
    <t>1677509251</t>
  </si>
  <si>
    <t>767531121</t>
  </si>
  <si>
    <t>Osazení zapuštěného rámu z L profilů k čistícím rohožím</t>
  </si>
  <si>
    <t>873819985</t>
  </si>
  <si>
    <t>69752160</t>
  </si>
  <si>
    <t>rám pro zapuštění profil L-30/30 25/25 20/30 15/30-Al</t>
  </si>
  <si>
    <t>-1613606499</t>
  </si>
  <si>
    <t>76799511R</t>
  </si>
  <si>
    <t>D+M atypických zámečnických konstrukcí v rámci zpevněných ploch vč. povrchové úpravy žárovým zinkováním (poklopy, mříže, kryty aj.)</t>
  </si>
  <si>
    <t>-120328522</t>
  </si>
  <si>
    <t>767996701</t>
  </si>
  <si>
    <t>Demontáž atypických zámečnických konstrukcí řezáním hmotnosti jednotlivých dílů do 50 kg</t>
  </si>
  <si>
    <t>1824322182</t>
  </si>
  <si>
    <t>998767201</t>
  </si>
  <si>
    <t>Přesun hmot procentní pro zámečnické konstrukce v objektech v do 6 m</t>
  </si>
  <si>
    <t>-1761820539</t>
  </si>
  <si>
    <t>O01</t>
  </si>
  <si>
    <t>Mobiliář</t>
  </si>
  <si>
    <t>O0013</t>
  </si>
  <si>
    <t>D+M venkovní lavice, vel. 1300/500, vč povrchové úpravy - viz TZ</t>
  </si>
  <si>
    <t>-1739542954</t>
  </si>
  <si>
    <t>Poznámka k položce:_x000d_
Lavice budou v antivandal provedení a zabezpečeny proti odcizení pevným přikotvením chem. kotvou do bet. podkladu._x000d_
_x000d_
Provedení dle sm. SŽDC PO-20/2019-GŘ - „Moderní design a architektura nádraží a zastávek ČR – Mobiliář“ _x000d_
_x000d_
čj. 62741/2019-SŽDC-GŘ-O23 ze dne 23. 10. 2019</t>
  </si>
  <si>
    <t>O0014</t>
  </si>
  <si>
    <t>D+M odpadkové koše, ocelový plech, vel. 500x250 V=1100 mm - viz TZ</t>
  </si>
  <si>
    <t>835343006</t>
  </si>
  <si>
    <t>Poznámka k položce:_x000d_
koše budou v antivandal provedení a zabezpečeny proti krádeži ukotvením na chem. kotvu k bet. podkladu - dle vyjádření zástupce investora na místě._x000d_
_x000d_
Provedení dle sm. SŽDC PO-20/2019-GŘ - „Moderní design a architektura nádraží a zastávek ČR – Mobiliář“ _x000d_
_x000d_
čj. 62741/2019-SŽDC-GŘ-O23 ze dne 23. 10. 2019</t>
  </si>
  <si>
    <t>O0015</t>
  </si>
  <si>
    <t>Odvoz a likvidace stávajících venkovních lavic, košů a květináčů</t>
  </si>
  <si>
    <t>823417645</t>
  </si>
  <si>
    <t>004 - Oprava vnitřních prostor 1NP-2NP</t>
  </si>
  <si>
    <t xml:space="preserve">    O01 - Mobiliář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</si>
  <si>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</si>
  <si>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</si>
  <si>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</si>
  <si>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</si>
  <si>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</si>
  <si>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</si>
  <si>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</si>
  <si>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</si>
  <si>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</si>
  <si>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</si>
  <si>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07 -  Ostatní náklady, najetí, komplexní vyzkoušení, seřízení a zaregulování</t>
  </si>
  <si>
    <t xml:space="preserve">    762 - Konstrukce tesařské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</si>
  <si>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</si>
  <si>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</si>
  <si>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</si>
  <si>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</si>
  <si>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</si>
  <si>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</si>
  <si>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    795 - Lokální vytápění</t>
  </si>
  <si>
    <t>310279842</t>
  </si>
  <si>
    <t>Zazdívka otvorů pl do 4 m2 ve zdivu nadzákladovém z nepálených tvárnic tl do 300 mm</t>
  </si>
  <si>
    <t>1263486613</t>
  </si>
  <si>
    <t>1,4*2,3*0,3"denní místnost"</t>
  </si>
  <si>
    <t>0,9*1,1*0,3"pokladní okno"</t>
  </si>
  <si>
    <t>0,5"ostatní"</t>
  </si>
  <si>
    <t>342272205</t>
  </si>
  <si>
    <t>Příčka z pórobetonových hladkých tvárnic na tenkovrstvou maltu tl 50 mm</t>
  </si>
  <si>
    <t>-1169287004</t>
  </si>
  <si>
    <t>2*1,3*2"závěsné WC"</t>
  </si>
  <si>
    <t>342272225</t>
  </si>
  <si>
    <t>Příčka z pórobetonových hladkých tvárnic na tenkovrstvou maltu tl 100 mm</t>
  </si>
  <si>
    <t>683168365</t>
  </si>
  <si>
    <t>(1,5+0,7+1,3+0,7+0,9+2)*3,5"soc. zázemí sprcha + WC"</t>
  </si>
  <si>
    <t>317142444</t>
  </si>
  <si>
    <t>Překlad nenosný pórobetonový š 150 mm v do 250 mm na tenkovrstvou maltu dl do 1500 mm</t>
  </si>
  <si>
    <t>-1082308864</t>
  </si>
  <si>
    <t>342291121</t>
  </si>
  <si>
    <t>Ukotvení příček k cihelným konstrukcím plochými kotvami</t>
  </si>
  <si>
    <t>-1687289407</t>
  </si>
  <si>
    <t>612121112</t>
  </si>
  <si>
    <t>Zatření spár stěrkovou hmotou vnitřních stěn z pórobetonových tvárnic</t>
  </si>
  <si>
    <t>2023950573</t>
  </si>
  <si>
    <t>5,2+24,85*2</t>
  </si>
  <si>
    <t>612135001</t>
  </si>
  <si>
    <t>Vyrovnání podkladu vnitřních stěn maltou vápenocementovou</t>
  </si>
  <si>
    <t>494856560</t>
  </si>
  <si>
    <t>(2*1,5+2*1,3+1,8+0,9+2,2+1)*1,5"ponechávané stěny po odsekaných obkladech"</t>
  </si>
  <si>
    <t>612325413</t>
  </si>
  <si>
    <t>Oprava vnitřní vápenocementové hladké omítky stěn v rozsahu plochy do 50%</t>
  </si>
  <si>
    <t>-466105217</t>
  </si>
  <si>
    <t>(2*1,5+2*1,3)*3,5"WC u skladu"</t>
  </si>
  <si>
    <t>(6+4,3+3,7+2+0,8+0,7+1,6+1,8)*3,5"šatna soc. zázemí"</t>
  </si>
  <si>
    <t>(2*1,8+2*1,5)*3,5"WC u sprchy"</t>
  </si>
  <si>
    <t>(0,9+2,2+2+0,9+0,7+1,3)*3,5"sprcha"</t>
  </si>
  <si>
    <t>(2*6,1+2*3)*3,5"sklad"</t>
  </si>
  <si>
    <t>Mezisoučet přístavek</t>
  </si>
  <si>
    <t>(2*3,3+2*4,7)*3,3"denní místnost"</t>
  </si>
  <si>
    <t>4*4,7*3,3"čekárna"</t>
  </si>
  <si>
    <t>(2*5,8+2*3,2)*3,3"chodba"</t>
  </si>
  <si>
    <t>4*4,7*3,3"dopravní kancelář"</t>
  </si>
  <si>
    <t>(2*3,5+2*4,7)*3,3"zázemí DK"</t>
  </si>
  <si>
    <t>Mezisoučet hlavní budova</t>
  </si>
  <si>
    <t>(2*3,3+3,2+5)*7"schodiště"</t>
  </si>
  <si>
    <t>(2*3+2*6)*3,3"Chodba byty 2NP"</t>
  </si>
  <si>
    <t>Mezisoučet schodiště + byty společná část 2NP</t>
  </si>
  <si>
    <t>612131121</t>
  </si>
  <si>
    <t>Penetrace akrylát-silikonová vnitřních stěn nanášená ručně</t>
  </si>
  <si>
    <t>-1178799839</t>
  </si>
  <si>
    <t>612142001</t>
  </si>
  <si>
    <t>Potažení vnitřních stěn sklovláknitým pletivem vtlačeným do tenkovrstvé hmoty</t>
  </si>
  <si>
    <t>1676268016</t>
  </si>
  <si>
    <t>207,55+290,4"1NP"</t>
  </si>
  <si>
    <t>612311131</t>
  </si>
  <si>
    <t>Potažení vnitřních stěn vápenným štukem tloušťky do 3 mm ručně</t>
  </si>
  <si>
    <t>-1796769469</t>
  </si>
  <si>
    <t>631311116</t>
  </si>
  <si>
    <t>Mazanina tl do 80 mm z betonu prostého tř. C 25/30</t>
  </si>
  <si>
    <t>623356752</t>
  </si>
  <si>
    <t>(1,5*1,3)*0,08"WC u skladu"</t>
  </si>
  <si>
    <t>(6,1*1,8+4,5*0,7+3,7*2)*0,08"šatna soc. zázemí"</t>
  </si>
  <si>
    <t>(1,8*1,5)*0,08"WC u sprchy"</t>
  </si>
  <si>
    <t>(2,2*0,9+0,9*0,7)*0,08"sprcha"</t>
  </si>
  <si>
    <t>(6,1*3-1,5*1,3)*0,08"sklad"</t>
  </si>
  <si>
    <t>(3,3*4,7)*0,08"denní místnost"</t>
  </si>
  <si>
    <t>(4,7*4,7)*0,08"čekárna"</t>
  </si>
  <si>
    <t>(5,8*3,2)*0,08"chodba"</t>
  </si>
  <si>
    <t>(4,7*4,7)*0,08"dopravní kancelář"</t>
  </si>
  <si>
    <t>(3,3*4,7)*0,08"zázemí DK"</t>
  </si>
  <si>
    <t>631311126</t>
  </si>
  <si>
    <t>Mazanina tl do 120 mm z betonu prostého tř. C 25/30</t>
  </si>
  <si>
    <t>894705315</t>
  </si>
  <si>
    <t>(1,5*1,3)*0,1"WC u skladu"</t>
  </si>
  <si>
    <t>(6,1*1,8+4,5*0,7+3,7*2)*0,1"šatna soc. zázemí"</t>
  </si>
  <si>
    <t>(1,8*1,5)*0,1"WC u sprchy"</t>
  </si>
  <si>
    <t>(2,2*0,9+0,9*0,7)*0,1"sprcha"</t>
  </si>
  <si>
    <t>(6,1*3-1,5*1,3)*0,1"sklad"</t>
  </si>
  <si>
    <t>(3,3*4,7)*0,1"denní místnost"</t>
  </si>
  <si>
    <t>(4,7*4,7)*0,1"čekárna"</t>
  </si>
  <si>
    <t>(5,8*3,2)*0,1"chodba"</t>
  </si>
  <si>
    <t>(4,7*4,7)*0,1"dopravní kancelář"</t>
  </si>
  <si>
    <t>(3,3*4,7)*0,1"zázemí DK"</t>
  </si>
  <si>
    <t>631319173</t>
  </si>
  <si>
    <t>Příplatek k mazanině tl do 120 mm za stržení povrchu spodní vrstvy před vložením výztuže</t>
  </si>
  <si>
    <t>-1217850374</t>
  </si>
  <si>
    <t>631362021</t>
  </si>
  <si>
    <t>Výztuž mazanin svařovanými sítěmi Kari</t>
  </si>
  <si>
    <t>-2133980866</t>
  </si>
  <si>
    <t>Poznámka k položce:_x000d_
KARI 100/100/6</t>
  </si>
  <si>
    <t>634111113</t>
  </si>
  <si>
    <t>Obvodová dilatace pružnou těsnicí páskou v 80 mm mezi stěnou a mazaninou</t>
  </si>
  <si>
    <t>2135529321</t>
  </si>
  <si>
    <t>2*1,5+2*1,3"WC u skladu"</t>
  </si>
  <si>
    <t>6+4,3+3,7+2+0,8+0,7+1,6+1,8"šatna soc. zázemí"</t>
  </si>
  <si>
    <t>2*1,8+2*1,5"WC u sprchy"</t>
  </si>
  <si>
    <t>0,9+2,2+2+0,9+0,7+1,3"sprcha"</t>
  </si>
  <si>
    <t>2*6,1+2*3"sklad"</t>
  </si>
  <si>
    <t>2*3,3+2*4,7"denní místnost"</t>
  </si>
  <si>
    <t>4*4,7"čekárna"</t>
  </si>
  <si>
    <t>2*5,8+2*3,2"chodba"</t>
  </si>
  <si>
    <t>4*4,7"dopravní kancelář"</t>
  </si>
  <si>
    <t>2*3,5+2*4,7"zázemí DK"</t>
  </si>
  <si>
    <t>634111114</t>
  </si>
  <si>
    <t>Obvodová dilatace pružnou těsnicí páskou v 100 mm mezi stěnou a mazaninou</t>
  </si>
  <si>
    <t>1399066865</t>
  </si>
  <si>
    <t>635111242</t>
  </si>
  <si>
    <t>Násyp pod podlahy z hrubého kameniva 16-32 s urovnáním a zhutněním</t>
  </si>
  <si>
    <t>-1417853226</t>
  </si>
  <si>
    <t>138,9*0,1</t>
  </si>
  <si>
    <t>642942611</t>
  </si>
  <si>
    <t>Osazování zárubní nebo rámů dveřních kovových do 2,5 m2</t>
  </si>
  <si>
    <t>-102050948</t>
  </si>
  <si>
    <t>55331481</t>
  </si>
  <si>
    <t>zárubeň jednokřídlá ocelová pro zdění tl stěny 75-100mm rozměru 700/1970, 2100mm</t>
  </si>
  <si>
    <t>-100716512</t>
  </si>
  <si>
    <t>21028000R</t>
  </si>
  <si>
    <t>Označení dveří - WC - MUŽI, WC - ŽENY, sprcha, denní místnost</t>
  </si>
  <si>
    <t>-208790556</t>
  </si>
  <si>
    <t>Vyspravení izolace - po průrazu pro kanalizaci</t>
  </si>
  <si>
    <t>469729427</t>
  </si>
  <si>
    <t>1924311263</t>
  </si>
  <si>
    <t>1,5*1,3"WC u skladu"</t>
  </si>
  <si>
    <t>6,1*1,8+4,5*0,7+3,7*2"šatna soc. zázemí"</t>
  </si>
  <si>
    <t>1,8*1,5"WC u sprchy"</t>
  </si>
  <si>
    <t>2,2*0,9+0,9*0,7"sprcha"</t>
  </si>
  <si>
    <t>6,1*3-1,5*1,3"sklad"</t>
  </si>
  <si>
    <t>3,3*4,7"denní místnost"</t>
  </si>
  <si>
    <t>4,7*4,7"čekárna"</t>
  </si>
  <si>
    <t>5,8*3,2"chodba"</t>
  </si>
  <si>
    <t>4,7*4,7"dopravní kancelář"</t>
  </si>
  <si>
    <t>3,3*4,7"zázemí DK"</t>
  </si>
  <si>
    <t>952901111</t>
  </si>
  <si>
    <t>Vyčištění budov bytové a občanské výstavby při výšce podlaží do 4 m</t>
  </si>
  <si>
    <t>101192671</t>
  </si>
  <si>
    <t>95290111R</t>
  </si>
  <si>
    <t>Dočasné vyklizení a zpětné nastěhování a osazení vybavení a zařízení pro provedení prací - nábytek, zařízení, nástěnky, šatní skříně, klaprámy aj.</t>
  </si>
  <si>
    <t>-298671732</t>
  </si>
  <si>
    <t>95290111R2</t>
  </si>
  <si>
    <t>Opatření nutná k ochraně, zabezpečení a zajištění chodu sdělovacího a ostatního zabezpečovacího zařízení pro provedení prací včetně projednání</t>
  </si>
  <si>
    <t>1015136785</t>
  </si>
  <si>
    <t>Poznámka k položce:_x000d_
Položka obsahuje veškeré konstrukce,zařízení a práce pro zajištění provizorního chodu objektu - zejména dopravní kanceláře po dobu akce včetně ochrany obsluhy a zařízení (práce budou probíhat za provozu!). Předpokládá se nutná obsluha zabezpečovacího zařízení v dopravní kanceláři po celou dobu akce. V rámci zajištění bude nezbytné i zajistit náhradní napájení zab. zař. a ostatního zařízení DK dieselagregátem či jiným vhodným způsobem včetně provizorií pro zajištění chodu.</t>
  </si>
  <si>
    <t>962031133</t>
  </si>
  <si>
    <t>Bourání příček z cihel pálených na MVC tl do 150 mm</t>
  </si>
  <si>
    <t>-1482817908</t>
  </si>
  <si>
    <t>(1,5+0,7+1,3+0,7+0,9+2)*3"soc. zázemí sprcha + WC"</t>
  </si>
  <si>
    <t>962081141</t>
  </si>
  <si>
    <t>Bourání příček ze skleněných tvárnic tl do 150 mm</t>
  </si>
  <si>
    <t>1349652190</t>
  </si>
  <si>
    <t>1,8*2,2"luxfery zádveří šatna"</t>
  </si>
  <si>
    <t>965081213</t>
  </si>
  <si>
    <t>Bourání podlah z dlaždic keramických nebo xylolitových tl do 10 mm plochy přes 1 m2</t>
  </si>
  <si>
    <t>-163536967</t>
  </si>
  <si>
    <t>965042241</t>
  </si>
  <si>
    <t>Bourání podkladů pod dlažby nebo mazanin betonových nebo z litého asfaltu tl přes 100 mm pl pře 4 m2</t>
  </si>
  <si>
    <t>-1326754817</t>
  </si>
  <si>
    <t>138,9*0,15</t>
  </si>
  <si>
    <t>965082941</t>
  </si>
  <si>
    <t>Odstranění násypů pod podlahy tl přes 200 mm</t>
  </si>
  <si>
    <t>413503048</t>
  </si>
  <si>
    <t>(3,3*4,7)*0,3"denní místnost"</t>
  </si>
  <si>
    <t>(4,7*4,7)*0,3"čekárna"</t>
  </si>
  <si>
    <t>(5,8*3,2)*0,3"chodba"</t>
  </si>
  <si>
    <t>(4,7*4,7)*0,3"dopravní kancelář"</t>
  </si>
  <si>
    <t>(3,3*4,7)*0,3"zázemí DK"</t>
  </si>
  <si>
    <t>968062245</t>
  </si>
  <si>
    <t>Vybourání dřevěných rámů oken jednoduchých včetně křídel pl do 2 m2</t>
  </si>
  <si>
    <t>174888707</t>
  </si>
  <si>
    <t>0,9*1,1"pokladní okno"</t>
  </si>
  <si>
    <t>968062455</t>
  </si>
  <si>
    <t>Vybourání dřevěných dveřních zárubní pl do 2 m2 včetně křídel</t>
  </si>
  <si>
    <t>528690920</t>
  </si>
  <si>
    <t>3*0,8*2"dveře WC u skladu, denní místnost"</t>
  </si>
  <si>
    <t>971028471</t>
  </si>
  <si>
    <t>Vybourání otvorů ve zdivu smíšeném pl do 0,25 m2 tl do 750 mm - průraz pro kanalizaci</t>
  </si>
  <si>
    <t>532940547</t>
  </si>
  <si>
    <t>975032240</t>
  </si>
  <si>
    <t>Úprava a podchycení stávajících příček po vybourání podlahy</t>
  </si>
  <si>
    <t>1018301182</t>
  </si>
  <si>
    <t>6,1+1,5+1,3+3*4,7+5,8+3</t>
  </si>
  <si>
    <t>978013161</t>
  </si>
  <si>
    <t>Otlučení vnitřní vápenné nebo vápenocementové omítky stěn v rozsahu do 50 %</t>
  </si>
  <si>
    <t>-1083507013</t>
  </si>
  <si>
    <t>978059541</t>
  </si>
  <si>
    <t>Odsekání a odebrání obkladů stěn z vnitřních obkládaček pl přes 1 m2</t>
  </si>
  <si>
    <t>-532953202</t>
  </si>
  <si>
    <t>97805954R</t>
  </si>
  <si>
    <t>Stavební přípomoce pro elektroinstalaci, ÚT a ZTI kompletní vč. zapravení a povrchové úpravy</t>
  </si>
  <si>
    <t>585429824</t>
  </si>
  <si>
    <t>97805954R2.1</t>
  </si>
  <si>
    <t>Demontáž a zpětná montáž příp. přemístění garnýží, nástěnek, klaprámů, cedulí, nábytku a ost. doplňkových kcí pro provedení prací</t>
  </si>
  <si>
    <t>-1356838187</t>
  </si>
  <si>
    <t>99701301R</t>
  </si>
  <si>
    <t>Vyklizení suti a komunálního odpadu z prostorů přes 15 m2 s naložením, odvozem a likvidací</t>
  </si>
  <si>
    <t>-189454712</t>
  </si>
  <si>
    <t>Poznámka k položce:_x000d_
jedná se o velkoobjemové vyklizení a vyčištění půdního prostoru</t>
  </si>
  <si>
    <t>997013211</t>
  </si>
  <si>
    <t>Vnitrostaveništní doprava suti a vybouraných hmot pro budovy v do 6 m ručně</t>
  </si>
  <si>
    <t>-1094119491</t>
  </si>
  <si>
    <t>-597251958</t>
  </si>
  <si>
    <t>-1764707533</t>
  </si>
  <si>
    <t>113,623*19 'Přepočtené koeficientem množství</t>
  </si>
  <si>
    <t>1078225448</t>
  </si>
  <si>
    <t>0,672+0,458</t>
  </si>
  <si>
    <t>1338979422</t>
  </si>
  <si>
    <t>113,623-1,13-13,219-45,837-39,379</t>
  </si>
  <si>
    <t>171201211</t>
  </si>
  <si>
    <t>Poplatek za uložení odpadu ze sypkých materiálů na skládce - omítka (skládkovné)</t>
  </si>
  <si>
    <t>-1127504384</t>
  </si>
  <si>
    <t>1408545636</t>
  </si>
  <si>
    <t>Poplatek za uložení stavebního odpadu na skládce (skládkovné) - násyp pod podlahami</t>
  </si>
  <si>
    <t>966498249</t>
  </si>
  <si>
    <t>998011001</t>
  </si>
  <si>
    <t>Přesun hmot pro budovy zděné v do 6 m</t>
  </si>
  <si>
    <t>-1129169812</t>
  </si>
  <si>
    <t>O0012</t>
  </si>
  <si>
    <t>D+M lavice do čekárny , vel. 1260-1300, vč povrchové úpravy - upřesnění dle TZ</t>
  </si>
  <si>
    <t>-2112579707</t>
  </si>
  <si>
    <t>Poznámka k položce:_x000d_
Lavička ukotvená k podlaze většími ocelovými šrouby chráněnými proti demontáži. Všechny kovové všechny kovové části jsou žárově pozinkovány a následně pokryty polyesterovým práškem či jiným vhodným povrchem_x000d_
_x000d_
Míry: dle dispozic umístění, dle pokynů investora_x000d_
_x000d_
Provedení dle sm. SŽDC PO-20/2019-GŘ - „Moderní design a architektura nádraží a zastávek ČR – Mobiliář“ _x000d_
_x000d_
čj. 62741/2019-SŽDC-GŘ-O23 ze dne 23. 10. 2019</t>
  </si>
  <si>
    <t>O0014.1</t>
  </si>
  <si>
    <t>D+M odpadkový koš objem min. 60l - upřesnění dle TZ</t>
  </si>
  <si>
    <t>-528355563</t>
  </si>
  <si>
    <t>Poznámka k položce:_x000d_
koše budou v antivandal provedení a zabezpečeny proti krádeži ukotvením k podlaze - místo určení a barevné provedení dle vyjádření zástupce investora na místě po předložení vzorníku_x000d_
_x000d_
Odpadkový koš se skládá z tělesa koše, podstavce a vyjímatelné vložky._x000d_
_x000d_
Provedení dle sm. SŽDC PO-20/2019-GŘ - „Moderní design a architektura nádraží a zastávek ČR – Mobiliář“ _x000d_
_x000d_
čj. 62741/2019-SŽDC-GŘ-O23 ze dne 23. 10. 2019</t>
  </si>
  <si>
    <t>Odvoz a likvidace stávajícího vnitřního mobiliáře/vybavení místnosti</t>
  </si>
  <si>
    <t>841064868</t>
  </si>
  <si>
    <t>-535077577</t>
  </si>
  <si>
    <t>111631500</t>
  </si>
  <si>
    <t>lak asfaltový ALP/9 bal 9 kg</t>
  </si>
  <si>
    <t>819424823</t>
  </si>
  <si>
    <t>Poznámka k položce:_x000d_
Spotřeba 0,3-0,4kg/m2 dle povrchu, ředidlo technický benzín</t>
  </si>
  <si>
    <t>138,9*0,00035 "Přepočtené koeficientem množství</t>
  </si>
  <si>
    <t>711112001</t>
  </si>
  <si>
    <t>Provedení izolace proti zemní vlhkosti svislé za studena nátěrem penetračním</t>
  </si>
  <si>
    <t>-845266039</t>
  </si>
  <si>
    <t>147,3*0,15</t>
  </si>
  <si>
    <t>-1257408228</t>
  </si>
  <si>
    <t>22,095*0,00035 "Přepočtené koeficientem množství</t>
  </si>
  <si>
    <t>711141559</t>
  </si>
  <si>
    <t>Provedení izolace proti zemní vlhkosti pásy přitavením vodorovné NAIP</t>
  </si>
  <si>
    <t>1127215037</t>
  </si>
  <si>
    <t>628322800</t>
  </si>
  <si>
    <t>pás těžký asfaltovaný BITUBITAGIT PE V60S35 (10m)</t>
  </si>
  <si>
    <t>53121150</t>
  </si>
  <si>
    <t>138,9*1,2 'Přepočtené koeficientem množství</t>
  </si>
  <si>
    <t>711142559</t>
  </si>
  <si>
    <t>Provedení izolace proti zemní vlhkosti pásy přitavením svislé NAIP</t>
  </si>
  <si>
    <t>-538678991</t>
  </si>
  <si>
    <t>-1109761003</t>
  </si>
  <si>
    <t>22,095*1,2 'Přepočtené koeficientem množství</t>
  </si>
  <si>
    <t>-1446083633</t>
  </si>
  <si>
    <t>713</t>
  </si>
  <si>
    <t>Izolace tepelné</t>
  </si>
  <si>
    <t>713121111</t>
  </si>
  <si>
    <t>Montáž izolace tepelné podlah volně kladenými rohožemi, pásy, dílci, deskami 1 vrstva</t>
  </si>
  <si>
    <t>869005568</t>
  </si>
  <si>
    <t>28372309</t>
  </si>
  <si>
    <t>deska EPS 100 pro trvalé zatížení v tlaku (max. 2000 kg/m2) tl 100mm</t>
  </si>
  <si>
    <t>-1548185045</t>
  </si>
  <si>
    <t>138,9*1,02 'Přepočtené koeficientem množství</t>
  </si>
  <si>
    <t>998713201</t>
  </si>
  <si>
    <t>Přesun hmot procentní pro izolace tepelné v objektech v do 6 m</t>
  </si>
  <si>
    <t>-928522042</t>
  </si>
  <si>
    <t>721</t>
  </si>
  <si>
    <t>Zdravotechnika - vnitřní kanalizace</t>
  </si>
  <si>
    <t>72114080R.1</t>
  </si>
  <si>
    <t>Kompletní demontáž a odstranění stávajícího kanalizačního potrubí včetně stoupacího větracího potrubí</t>
  </si>
  <si>
    <t>1885532098</t>
  </si>
  <si>
    <t>72117400R.11</t>
  </si>
  <si>
    <t>Rozvody vnitřní kanalizace do DN 40 délky do 15m kompletní vč. osazení, upevnění, propojení, připojení, tlakové zkoušky, zednických přípomocí, potrubí, tvarovek, montážního materiálu a konečného zapravení</t>
  </si>
  <si>
    <t>-1436771058</t>
  </si>
  <si>
    <t>Poznámka k položce:_x000d_
Dopojeno bude na měněné rozvody v suterénu</t>
  </si>
  <si>
    <t>2"DK, soc. zázemí"</t>
  </si>
  <si>
    <t>72117400R02</t>
  </si>
  <si>
    <t>Rozvody vnitřní kanalizace do DN 70 délky do 10m kompletní vč. osazení, upevnění, propojení, připojení, tlakové zkoušky, zednických přípomocí vč. zapravení a začištění, potrubí,tvarovek, montážního materiálu a konečného zapravení</t>
  </si>
  <si>
    <t>-2011080516</t>
  </si>
  <si>
    <t>72117400R3</t>
  </si>
  <si>
    <t>Rozvody vnitřní kanalizace do DN 100 délky do 20m kompletní vč. osazení, upevnění, propojení, připojení tlakové zkoušky, zednických přípomocí vč. zapravení a začištění, potrubí, tvarovek a montážního materiálu</t>
  </si>
  <si>
    <t>347988576</t>
  </si>
  <si>
    <t>Poznámka k položce:_x000d_
Hlavní odvod z objektu bude dopojen na kanalizační přípojku před objektem vč. průrazu z vnitřních prostor</t>
  </si>
  <si>
    <t>721211402</t>
  </si>
  <si>
    <t>Vpusť podlahová s vodorovným odtokem DN 40/50 s automatickým vztlakovým uzávěrem</t>
  </si>
  <si>
    <t>-729609469</t>
  </si>
  <si>
    <t>998721201</t>
  </si>
  <si>
    <t>Přesun hmot procentní pro vnitřní kanalizace v objektech v do 6 m</t>
  </si>
  <si>
    <t>1140023171</t>
  </si>
  <si>
    <t>722</t>
  </si>
  <si>
    <t>Zdravotechnika - vnitřní vodovod</t>
  </si>
  <si>
    <t>72213080R.1</t>
  </si>
  <si>
    <t>Demontáž stávajících vnitřních rozvodů</t>
  </si>
  <si>
    <t>1344671918</t>
  </si>
  <si>
    <t>Poznámka k položce:_x000d_
Veškeré rozvody budou demontovány až po hlavní přívod v suterénu VB vč. průrazu</t>
  </si>
  <si>
    <t>722131932</t>
  </si>
  <si>
    <t>Napojení na st. rozvod - hl. přívod</t>
  </si>
  <si>
    <t>343344895</t>
  </si>
  <si>
    <t>7221319R2.1.1.1</t>
  </si>
  <si>
    <t>Zřízení revizní niky s dvířky ve zdi pro podružné měření a možnosti uzavření</t>
  </si>
  <si>
    <t>525301613</t>
  </si>
  <si>
    <t>Poznámka k položce:_x000d_
Na vhodném místě dle vyjádření místního správce bude vysekána nika pro osazení podružného vodoměru s uzávěry s uzamykatelnými dvířky.</t>
  </si>
  <si>
    <t>722262223</t>
  </si>
  <si>
    <t>Vodoměr závitový jednovtokový suchoběžný do 40 °C G 3/4 x 130 mm Qn 1,5 m3/s horizontální</t>
  </si>
  <si>
    <t>443068716</t>
  </si>
  <si>
    <t>722270101</t>
  </si>
  <si>
    <t>Sestava vodoměrová závitová G 3/4</t>
  </si>
  <si>
    <t>-1600258977</t>
  </si>
  <si>
    <t>722-A-1112</t>
  </si>
  <si>
    <t>Rozvody vnitřního vodovodu teplé vody do 10m do DN 20 vč. osazení, upevnění, propojení, připojení, tlakové zkoušky, zednických přípomocí, potrubí, tvarovek, armatur, izolace a montážního materiálu a konečného zapravení</t>
  </si>
  <si>
    <t>808818576</t>
  </si>
  <si>
    <t>1"DK"</t>
  </si>
  <si>
    <t>722-A-1112.1</t>
  </si>
  <si>
    <t>Rozvody vnitřního vodovodu teplé vody do 20m do DN 20 vč. osazení, upevnění, propojení, připojení, tlakové zkoušky, zednických přípomocí, potrubí, tvarovek, armatur, izolace a montážního materiálu a konečného zapravení</t>
  </si>
  <si>
    <t>300642078</t>
  </si>
  <si>
    <t>1"soc. zázemí"</t>
  </si>
  <si>
    <t>722-A-1112.3.2</t>
  </si>
  <si>
    <t>Rozvody vnitřního vodovodu studené vody do 10m do DN 25 vč. osazení, upevnění, propojení, připojení, tlakové zkoušky, zednických přípomocí, potrubí, tvarovek, armatur, izolace a montážního materiálu a konečného zapravení</t>
  </si>
  <si>
    <t>-1957075370</t>
  </si>
  <si>
    <t>Poznámka k položce:_x000d_
Veškeré rozvody budou provedeny až po hlavní přívod v suterénu VB vč. průrazu</t>
  </si>
  <si>
    <t>722-A-1112.3.2.1</t>
  </si>
  <si>
    <t>Rozvody vnitřního vodovodu studené vody do 50m do DN 25 vč. osazení, upevnění, propojení, připojení, tlakové zkoušky, zednických přípomocí, potrubí, tvarovek, armatur, izolace a montážního materiálu a konečného zapravení</t>
  </si>
  <si>
    <t>1101958213</t>
  </si>
  <si>
    <t>Poznámka k položce:_x000d_
Veškeré rozvody budou provedeny až po hlavní přívod do WC v suterénu VB vč. průrazu a izolovaného vedení pod dlažbou přístřešku.</t>
  </si>
  <si>
    <t>1"soc. zázemí, ostatní rozvody dle situace v rámci 1NP"</t>
  </si>
  <si>
    <t>998722201</t>
  </si>
  <si>
    <t>Přesun hmot procentní pro vnitřní vodovod v objektech v do 6 m</t>
  </si>
  <si>
    <t>-1830420926</t>
  </si>
  <si>
    <t>723</t>
  </si>
  <si>
    <t>Zdravotechnika - vnitřní plynovod</t>
  </si>
  <si>
    <t>04.0R2</t>
  </si>
  <si>
    <t>Úprava a propojení stávající soustavy s novými rozvody kompletní v rámci 1NP dle situace</t>
  </si>
  <si>
    <t>-1645976945</t>
  </si>
  <si>
    <t>723181024</t>
  </si>
  <si>
    <t>Potrubí měděné tvrdé spojované lisováním DN 25 ZTI</t>
  </si>
  <si>
    <t>-968988535</t>
  </si>
  <si>
    <t>72321210R</t>
  </si>
  <si>
    <t>Nová výstroj HUP kompletní včetně dopojení na nové potrubí a projednání</t>
  </si>
  <si>
    <t>-969987857</t>
  </si>
  <si>
    <t>HZS423R2</t>
  </si>
  <si>
    <t>Revize plynu vč. protokolu</t>
  </si>
  <si>
    <t>1941997409</t>
  </si>
  <si>
    <t>998723201</t>
  </si>
  <si>
    <t>Přesun hmot procentní pro vnitřní plynovod v objektech v do 6 m</t>
  </si>
  <si>
    <t>-580963052</t>
  </si>
  <si>
    <t>725</t>
  </si>
  <si>
    <t>Zdravotechnika - zařizovací předměty</t>
  </si>
  <si>
    <t>725110811</t>
  </si>
  <si>
    <t>Demontáž klozetů splachovací s nádrží</t>
  </si>
  <si>
    <t>-759690270</t>
  </si>
  <si>
    <t>725112021</t>
  </si>
  <si>
    <t>Klozet keramický závěsný s hlubokým splachováním odpad vodorovný</t>
  </si>
  <si>
    <t>1086148103</t>
  </si>
  <si>
    <t>725210821</t>
  </si>
  <si>
    <t>Demontáž umyvadel bez výtokových armatur</t>
  </si>
  <si>
    <t>1919810715</t>
  </si>
  <si>
    <t>725211601</t>
  </si>
  <si>
    <t>Umyvadlo keramické připevněné na stěnu šrouby bílé bez krytu na sifon 500 mm</t>
  </si>
  <si>
    <t>-6655635</t>
  </si>
  <si>
    <t>725211701</t>
  </si>
  <si>
    <t>Umývátko keramické bílé stěnové šířky 400 mm připevněné na stěnu šrouby</t>
  </si>
  <si>
    <t>1876499659</t>
  </si>
  <si>
    <t>725240811</t>
  </si>
  <si>
    <t>Demontáž kabin sprchových bez výtokových armatur</t>
  </si>
  <si>
    <t>-1035622915</t>
  </si>
  <si>
    <t>725240812</t>
  </si>
  <si>
    <t>Demontáž vaniček sprchových bez výtokových armatur</t>
  </si>
  <si>
    <t>513348746</t>
  </si>
  <si>
    <t>725241213</t>
  </si>
  <si>
    <t>Vanička sprchová z litého polymermramoru čtvercová 900x900 mm</t>
  </si>
  <si>
    <t>1099610797</t>
  </si>
  <si>
    <t>725244103</t>
  </si>
  <si>
    <t>Dveře sprchové rámové se skleněnou výplní tl. 5 mm otvíravé jednokřídlové do niky na vaničku šířky 900 mm</t>
  </si>
  <si>
    <t>1429702468</t>
  </si>
  <si>
    <t>725311121</t>
  </si>
  <si>
    <t>Dřez jednoduchý nerezový se zápachovou uzávěrkou s odkapávací plochou 560x480 mm a miskou</t>
  </si>
  <si>
    <t>1610814318</t>
  </si>
  <si>
    <t>725530826</t>
  </si>
  <si>
    <t>Demontáž ohřívač elektrický akumulační do 800 litrů</t>
  </si>
  <si>
    <t>236864442</t>
  </si>
  <si>
    <t>725532101</t>
  </si>
  <si>
    <t>Elektrický ohřívač zásobníkový akumulační závěsný svislý 10 l / 2 kW - pod umyvadlo</t>
  </si>
  <si>
    <t>-1707077444</t>
  </si>
  <si>
    <t>725532124</t>
  </si>
  <si>
    <t>Elektrický ohřívač zásobníkový akumulační závěsný svislý 160 l / 2 kW</t>
  </si>
  <si>
    <t>-1359784245</t>
  </si>
  <si>
    <t>725820801</t>
  </si>
  <si>
    <t>Demontáž baterie nástěnné do G 3 / 4</t>
  </si>
  <si>
    <t>-68398379</t>
  </si>
  <si>
    <t>725821311</t>
  </si>
  <si>
    <t>Baterie dřezová nástěnná páková s otáčivým kulatým ústím a délkou ramínka 200 mm</t>
  </si>
  <si>
    <t>113762062</t>
  </si>
  <si>
    <t>725822611</t>
  </si>
  <si>
    <t>Baterie umyvadlová stojánková páková bez výpusti</t>
  </si>
  <si>
    <t>1282112999</t>
  </si>
  <si>
    <t>725849411</t>
  </si>
  <si>
    <t>Montáž baterie sprchové nástěnná s nastavitelnou výškou sprchy</t>
  </si>
  <si>
    <t>-272219519</t>
  </si>
  <si>
    <t>55145590</t>
  </si>
  <si>
    <t>baterie sprchová páková včetně sprchové soupravy 150mm chrom Mio-N 200 H3311V70045711</t>
  </si>
  <si>
    <t>-2084143260</t>
  </si>
  <si>
    <t>725860811</t>
  </si>
  <si>
    <t>Demontáž uzávěrů zápachu jednoduchých</t>
  </si>
  <si>
    <t>-409271250</t>
  </si>
  <si>
    <t>725861101</t>
  </si>
  <si>
    <t>Zápachová uzávěrka pro umyvadla DN 32</t>
  </si>
  <si>
    <t>-537840321</t>
  </si>
  <si>
    <t>725861301</t>
  </si>
  <si>
    <t>Zápachová uzávěrka pro umyvadla DN 32 s přípojkou pro pračku nebo myčku</t>
  </si>
  <si>
    <t>-1637040147</t>
  </si>
  <si>
    <t>725865311</t>
  </si>
  <si>
    <t>Zápachová uzávěrka sprchových van DN 40/50 s kulovým kloubem na odtoku</t>
  </si>
  <si>
    <t>-1710489644</t>
  </si>
  <si>
    <t>725291511</t>
  </si>
  <si>
    <t>Dávkovač tekutého mýdla na 350 ml nerez</t>
  </si>
  <si>
    <t>2005979203</t>
  </si>
  <si>
    <t>725291620.3</t>
  </si>
  <si>
    <t>Zrcadlo v AL rámu nad umyvadlo</t>
  </si>
  <si>
    <t>1919401140</t>
  </si>
  <si>
    <t>4*0,5*0,5</t>
  </si>
  <si>
    <t>725291620.4</t>
  </si>
  <si>
    <t>Věšák dvojitý, nerez</t>
  </si>
  <si>
    <t>-1419550076</t>
  </si>
  <si>
    <t>725291620.6</t>
  </si>
  <si>
    <t>Velkoobjemový zásobník toaletních papírů typu JUMBO nerez</t>
  </si>
  <si>
    <t>1299608411</t>
  </si>
  <si>
    <t>725291620.7</t>
  </si>
  <si>
    <t>Zásobník papírových ručníků nerez</t>
  </si>
  <si>
    <t>-1725172299</t>
  </si>
  <si>
    <t>554310792.1</t>
  </si>
  <si>
    <t>Souprava pro WC závěsná nerez (štětka s nádobou)</t>
  </si>
  <si>
    <t>560055918</t>
  </si>
  <si>
    <t>554310820</t>
  </si>
  <si>
    <t>Koš odpadkový drátěný závěsný nerezový k umyvadlu</t>
  </si>
  <si>
    <t>766336267</t>
  </si>
  <si>
    <t>725980123</t>
  </si>
  <si>
    <t>Dvířka 30/30</t>
  </si>
  <si>
    <t>428281938</t>
  </si>
  <si>
    <t>725590811</t>
  </si>
  <si>
    <t>Přemístění vnitrostaveništní demontovaných pro zařizovací předměty v objektech výšky do 6 m</t>
  </si>
  <si>
    <t>-234231362</t>
  </si>
  <si>
    <t>998725201</t>
  </si>
  <si>
    <t>Přesun hmot procentní pro zařizovací předměty v objektech v do 6 m</t>
  </si>
  <si>
    <t>-1957316019</t>
  </si>
  <si>
    <t>726</t>
  </si>
  <si>
    <t>Zdravotechnika - předstěnové instalace</t>
  </si>
  <si>
    <t>726141031</t>
  </si>
  <si>
    <t>Instalační předstěna - klozet závěsný v 980 mm s ovládáním zepředu nebo shora do kombinovaných stěn</t>
  </si>
  <si>
    <t>-906426858</t>
  </si>
  <si>
    <t>119</t>
  </si>
  <si>
    <t>726191002</t>
  </si>
  <si>
    <t>Souprava pro předstěnovou montáž</t>
  </si>
  <si>
    <t>-63201379</t>
  </si>
  <si>
    <t>120</t>
  </si>
  <si>
    <t>998726211</t>
  </si>
  <si>
    <t>Přesun hmot procentní pro instalační prefabrikáty v objektech v do 6 m</t>
  </si>
  <si>
    <t>323300159</t>
  </si>
  <si>
    <t>727</t>
  </si>
  <si>
    <t>Zdravotechnika - požární ochrana</t>
  </si>
  <si>
    <t>121</t>
  </si>
  <si>
    <t>Pol136</t>
  </si>
  <si>
    <t>Protipožární utěsnění prostupů protipožárním jednosložkovým akrylovým tmelem</t>
  </si>
  <si>
    <t>1997910379</t>
  </si>
  <si>
    <t>122</t>
  </si>
  <si>
    <t>Pol137</t>
  </si>
  <si>
    <t>Štítky pro označení protipožární ucpávky</t>
  </si>
  <si>
    <t>821994704</t>
  </si>
  <si>
    <t>123</t>
  </si>
  <si>
    <t>HZS423R</t>
  </si>
  <si>
    <t>Revize požární ochrany vč. vyhotovení zprávy</t>
  </si>
  <si>
    <t>-186107817</t>
  </si>
  <si>
    <t>733</t>
  </si>
  <si>
    <t>Ústřední vytápění - rozvodné potrubí</t>
  </si>
  <si>
    <t>124</t>
  </si>
  <si>
    <t>733110806</t>
  </si>
  <si>
    <t>Demontáž potrubí ocelového závitového do DN 32</t>
  </si>
  <si>
    <t>253698244</t>
  </si>
  <si>
    <t>125</t>
  </si>
  <si>
    <t>733223202</t>
  </si>
  <si>
    <t>Potrubí měděné D 15x1</t>
  </si>
  <si>
    <t>269698500</t>
  </si>
  <si>
    <t>126</t>
  </si>
  <si>
    <t>733223203</t>
  </si>
  <si>
    <t>Potrubí měděné D 18x1</t>
  </si>
  <si>
    <t>416508587</t>
  </si>
  <si>
    <t>127</t>
  </si>
  <si>
    <t>733223204</t>
  </si>
  <si>
    <t>Potrubí měděné D 22x1</t>
  </si>
  <si>
    <t>1377048972</t>
  </si>
  <si>
    <t>733223205</t>
  </si>
  <si>
    <t>Potrubí měděné D 28x1,5</t>
  </si>
  <si>
    <t>1785681618</t>
  </si>
  <si>
    <t>129</t>
  </si>
  <si>
    <t>733224225</t>
  </si>
  <si>
    <t>Příplatek k potrubí měděnému za zhotovení přípojky z trubek měděných</t>
  </si>
  <si>
    <t>636156053</t>
  </si>
  <si>
    <t>130</t>
  </si>
  <si>
    <t>733291101</t>
  </si>
  <si>
    <t>Zkouška těsnosti potrubí měděné do D 35x1,5</t>
  </si>
  <si>
    <t>2125526145</t>
  </si>
  <si>
    <t>131</t>
  </si>
  <si>
    <t>73319192R</t>
  </si>
  <si>
    <t>Prostupy, chráničky, ostatní pomocný materiál a práce</t>
  </si>
  <si>
    <t>753789557</t>
  </si>
  <si>
    <t>132</t>
  </si>
  <si>
    <t>04.0R</t>
  </si>
  <si>
    <t>Úprava a propojení stávající otopné soustavy s novými rozvody kompletní</t>
  </si>
  <si>
    <t>-783436581</t>
  </si>
  <si>
    <t>133</t>
  </si>
  <si>
    <t>733890803</t>
  </si>
  <si>
    <t>Přemístění potrubí demontovaného vodorovně do 100 m v objektech výšky přes 6 do 24 m</t>
  </si>
  <si>
    <t>1179181406</t>
  </si>
  <si>
    <t>134</t>
  </si>
  <si>
    <t>998733201</t>
  </si>
  <si>
    <t>Přesun hmot procentní pro rozvody potrubí v objektech v do 6 m</t>
  </si>
  <si>
    <t>1650535113</t>
  </si>
  <si>
    <t>734</t>
  </si>
  <si>
    <t>Ústřední vytápění - armatury</t>
  </si>
  <si>
    <t>135</t>
  </si>
  <si>
    <t>734221682</t>
  </si>
  <si>
    <t>Termostatická hlavice kapalinová PN 10 do 110°C otopných těles VK</t>
  </si>
  <si>
    <t>-1623219141</t>
  </si>
  <si>
    <t>136</t>
  </si>
  <si>
    <t>734261403</t>
  </si>
  <si>
    <t>Armatura připojovací rohová G 3/4x18 PN 10 do 110°C radiátorů typu VK</t>
  </si>
  <si>
    <t>-2016811660</t>
  </si>
  <si>
    <t>137</t>
  </si>
  <si>
    <t>722131943</t>
  </si>
  <si>
    <t>Svěrné šroubení</t>
  </si>
  <si>
    <t>831645122</t>
  </si>
  <si>
    <t>138</t>
  </si>
  <si>
    <t>998734201</t>
  </si>
  <si>
    <t>Přesun hmot procentní pro armatury v objektech v do 6 m</t>
  </si>
  <si>
    <t>-1005229541</t>
  </si>
  <si>
    <t>735</t>
  </si>
  <si>
    <t>Ústřední vytápění - otopná tělesa</t>
  </si>
  <si>
    <t>139</t>
  </si>
  <si>
    <t>735111810.1</t>
  </si>
  <si>
    <t>Demontáž otopného tělesa</t>
  </si>
  <si>
    <t>1608896815</t>
  </si>
  <si>
    <t>140</t>
  </si>
  <si>
    <t>735494811</t>
  </si>
  <si>
    <t>Vypuštění vody z otopných těles</t>
  </si>
  <si>
    <t>-866632020</t>
  </si>
  <si>
    <t>141</t>
  </si>
  <si>
    <t>735152153.KRD</t>
  </si>
  <si>
    <t>Otopné těleso panel VK jednodeskové bez přídavné přestupní plochy KORADO Radik VK typ 10 výška/délka 500/600 mm výkon 308 W</t>
  </si>
  <si>
    <t>-1637347184</t>
  </si>
  <si>
    <t>2"WC"</t>
  </si>
  <si>
    <t>142</t>
  </si>
  <si>
    <t>735152599.KRD</t>
  </si>
  <si>
    <t>Otopné těleso panelové VK dvoudeskové 2 přídavné přestupní plochy KORADO Radik VK typ 22 výška/délka 900/1200 mm výkon 2776 W</t>
  </si>
  <si>
    <t>540141360</t>
  </si>
  <si>
    <t>143</t>
  </si>
  <si>
    <t>735164272</t>
  </si>
  <si>
    <t>Otopné těleso trubkové výška/délka 1810/600 mm</t>
  </si>
  <si>
    <t>-307212446</t>
  </si>
  <si>
    <t>1"sprcha"</t>
  </si>
  <si>
    <t>144</t>
  </si>
  <si>
    <t>735890801</t>
  </si>
  <si>
    <t>Přemístění demontovaného otopného tělesa vodorovně 100 m v objektech výšky do 6 m</t>
  </si>
  <si>
    <t>-1580233508</t>
  </si>
  <si>
    <t>145</t>
  </si>
  <si>
    <t>998735201</t>
  </si>
  <si>
    <t>Přesun hmot procentní pro otopná tělesa v objektech v do 6 m</t>
  </si>
  <si>
    <t>-773841891</t>
  </si>
  <si>
    <t>07</t>
  </si>
  <si>
    <t xml:space="preserve"> Ostatní náklady, najetí, komplexní vyzkoušení, seřízení a zaregulování</t>
  </si>
  <si>
    <t>146</t>
  </si>
  <si>
    <t>07.01</t>
  </si>
  <si>
    <t>topná zkouška dle ČSN 060310</t>
  </si>
  <si>
    <t>HZS</t>
  </si>
  <si>
    <t>-361753014</t>
  </si>
  <si>
    <t>147</t>
  </si>
  <si>
    <t>07.02</t>
  </si>
  <si>
    <t>najetí, seřízení a zaregulování</t>
  </si>
  <si>
    <t>1813879535</t>
  </si>
  <si>
    <t>148</t>
  </si>
  <si>
    <t>07.04</t>
  </si>
  <si>
    <t>napuštění a odvzdušnění</t>
  </si>
  <si>
    <t>-604568258</t>
  </si>
  <si>
    <t>762</t>
  </si>
  <si>
    <t>Konstrukce tesařské</t>
  </si>
  <si>
    <t>149</t>
  </si>
  <si>
    <t>762522812</t>
  </si>
  <si>
    <t>Demontáž podlah s polštáři z prken nebo fošen tloušťky přes 32 mm</t>
  </si>
  <si>
    <t>-1652129634</t>
  </si>
  <si>
    <t>150</t>
  </si>
  <si>
    <t>998762201</t>
  </si>
  <si>
    <t>Přesun hmot procentní pro kce tesařské v objektech v do 6 m</t>
  </si>
  <si>
    <t>-1818378772</t>
  </si>
  <si>
    <t>763</t>
  </si>
  <si>
    <t>Konstrukce suché výstavby</t>
  </si>
  <si>
    <t>151</t>
  </si>
  <si>
    <t>763131511</t>
  </si>
  <si>
    <t>SDK podhled deska 1xA 12,5 bez TI jednovrstvá spodní kce profil CD+UD</t>
  </si>
  <si>
    <t>-456724759</t>
  </si>
  <si>
    <t>152</t>
  </si>
  <si>
    <t>763131552</t>
  </si>
  <si>
    <t>SDK podhled deska 1xH2 12,5 s izolací jednovrstvá spodní kce profil CD+UD</t>
  </si>
  <si>
    <t>-483936818</t>
  </si>
  <si>
    <t>153</t>
  </si>
  <si>
    <t>763131713</t>
  </si>
  <si>
    <t>SDK podhled napojení na obvodové konstrukce profilem</t>
  </si>
  <si>
    <t>774751423</t>
  </si>
  <si>
    <t>154</t>
  </si>
  <si>
    <t>763131714</t>
  </si>
  <si>
    <t>SDK podhled základní penetrační nátěr</t>
  </si>
  <si>
    <t>-470255408</t>
  </si>
  <si>
    <t>155</t>
  </si>
  <si>
    <t>998763401</t>
  </si>
  <si>
    <t>Přesun hmot procentní pro sádrokartonové konstrukce v objektech v do 6 m</t>
  </si>
  <si>
    <t>219012156</t>
  </si>
  <si>
    <t>156</t>
  </si>
  <si>
    <t>766421812</t>
  </si>
  <si>
    <t>Demontáž truhlářského obložení podhledů z panelů plochy přes 1,5 m2</t>
  </si>
  <si>
    <t>-1255074246</t>
  </si>
  <si>
    <t>157</t>
  </si>
  <si>
    <t>766421822</t>
  </si>
  <si>
    <t>Demontáž truhlářského obložení podhledů podkladových roštů</t>
  </si>
  <si>
    <t>-215354262</t>
  </si>
  <si>
    <t>158</t>
  </si>
  <si>
    <t>766441821</t>
  </si>
  <si>
    <t>Demontáž parapetních desek dřevěných nebo plastových šířky do 30 cm délky přes 1,0 m</t>
  </si>
  <si>
    <t>2349103</t>
  </si>
  <si>
    <t>159</t>
  </si>
  <si>
    <t>76665519D1</t>
  </si>
  <si>
    <t>Repase, úprava, revize a nová povrchová úprava vstupních dvoukřídlových dveří včetně tesařské zárubně s výměnou kování a zprovozněním, orientační rozměry otvoru 140x230 cm</t>
  </si>
  <si>
    <t>-403438019</t>
  </si>
  <si>
    <t>Poznámka k položce:_x000d_
Novou povrchovou úpravou se rozumí odstranění starých nátěrů, ošetření dřevěných částí, vytmelení, přebroušení, impregnace a opatření novým dvojnásobným nátěrem.</t>
  </si>
  <si>
    <t>160</t>
  </si>
  <si>
    <t>766660001</t>
  </si>
  <si>
    <t>Montáž dveřních křídel otvíravých jednokřídlových š do 0,8 m do ocelové zárubně</t>
  </si>
  <si>
    <t>1836008639</t>
  </si>
  <si>
    <t>161</t>
  </si>
  <si>
    <t>61161002</t>
  </si>
  <si>
    <t>dveře jednokřídlé voštinové povrch lakovaný plné 600-800x1970/2100mm - upravené dle stávajících zárubní</t>
  </si>
  <si>
    <t>-1025642613</t>
  </si>
  <si>
    <t>162</t>
  </si>
  <si>
    <t>61161001</t>
  </si>
  <si>
    <t>dveře jednokřídlé voštinové povrch lakovaný plné 700x1970/2100mm</t>
  </si>
  <si>
    <t>-581222688</t>
  </si>
  <si>
    <t>163</t>
  </si>
  <si>
    <t>76681111R</t>
  </si>
  <si>
    <t>Kuchyňská linka sektorová (skládaná) vč. horních skříněk a pracovní desky</t>
  </si>
  <si>
    <t>953470569</t>
  </si>
  <si>
    <t>164</t>
  </si>
  <si>
    <t>998766201</t>
  </si>
  <si>
    <t>Přesun hmot procentní pro konstrukce truhlářské v objektech v do 6 m</t>
  </si>
  <si>
    <t>-1031122866</t>
  </si>
  <si>
    <t>165</t>
  </si>
  <si>
    <t>-896265703</t>
  </si>
  <si>
    <t>166</t>
  </si>
  <si>
    <t>kování bezpečnostní včetně štítu Golem nerez- knoflík-klika</t>
  </si>
  <si>
    <t>340705838</t>
  </si>
  <si>
    <t>167</t>
  </si>
  <si>
    <t>-1083959786</t>
  </si>
  <si>
    <t>168</t>
  </si>
  <si>
    <t>54914622</t>
  </si>
  <si>
    <t>kování dveřní vrchní klika včetně štítu a montážního materiálu</t>
  </si>
  <si>
    <t>-1634755283</t>
  </si>
  <si>
    <t>169</t>
  </si>
  <si>
    <t>54924002</t>
  </si>
  <si>
    <t>zámek zadlabací 190/140 /20 L s obyčejným klíčem</t>
  </si>
  <si>
    <t>-2078876280</t>
  </si>
  <si>
    <t>170</t>
  </si>
  <si>
    <t>-1316646054</t>
  </si>
  <si>
    <t>171</t>
  </si>
  <si>
    <t>4984076</t>
  </si>
  <si>
    <t>771</t>
  </si>
  <si>
    <t>Podlahy z dlaždic</t>
  </si>
  <si>
    <t>172</t>
  </si>
  <si>
    <t>771474142</t>
  </si>
  <si>
    <t>Montáž soklíků z dlaždic keramických s požlábkem flexibilní lepidlo v do 120 mm</t>
  </si>
  <si>
    <t>-875207360</t>
  </si>
  <si>
    <t>173</t>
  </si>
  <si>
    <t>59761312R</t>
  </si>
  <si>
    <t>sokl RAKO TAURUS s požlábkem 298 x 90 x 9 mm - odstín dle výběru investora</t>
  </si>
  <si>
    <t>600539628</t>
  </si>
  <si>
    <t>Poznámka k položce:_x000d_
Konečné barevné provedení bude odsouhlaseno na základě předložení vzorníku zástupcem investora na místě.</t>
  </si>
  <si>
    <t>174</t>
  </si>
  <si>
    <t>771574113</t>
  </si>
  <si>
    <t>Montáž podlah keramických režných hladkých lepených flexibilním lepidlem do 12 ks/m2</t>
  </si>
  <si>
    <t>2128010379</t>
  </si>
  <si>
    <t>175</t>
  </si>
  <si>
    <t>597614060.1</t>
  </si>
  <si>
    <t>dlaždice keramické slinuté neglazované, úprava protiskluz min. R10 - odstín dle výběru investora 29,8 x 29,8 x 0,9 cm</t>
  </si>
  <si>
    <t>199719508</t>
  </si>
  <si>
    <t>85,79*1,1 'Přepočtené koeficientem množství</t>
  </si>
  <si>
    <t>176</t>
  </si>
  <si>
    <t>771591111</t>
  </si>
  <si>
    <t>Podlahy penetrace podkladu</t>
  </si>
  <si>
    <t>361639122</t>
  </si>
  <si>
    <t>177</t>
  </si>
  <si>
    <t>998771201</t>
  </si>
  <si>
    <t>Přesun hmot procentní pro podlahy z dlaždic v objektech v do 6 m</t>
  </si>
  <si>
    <t>-539340746</t>
  </si>
  <si>
    <t>776</t>
  </si>
  <si>
    <t>Podlahy povlakové</t>
  </si>
  <si>
    <t>178</t>
  </si>
  <si>
    <t>776511810</t>
  </si>
  <si>
    <t>Demontáž povlakových podlah lepených bez podložky - vícevrstvých</t>
  </si>
  <si>
    <t>1128479092</t>
  </si>
  <si>
    <t>179</t>
  </si>
  <si>
    <t>776111311</t>
  </si>
  <si>
    <t>Vysátí podkladu povlakových podlah</t>
  </si>
  <si>
    <t>-1084120532</t>
  </si>
  <si>
    <t>180</t>
  </si>
  <si>
    <t>776141111</t>
  </si>
  <si>
    <t>Vyrovnání podkladu povlakových podlah stěrkou pevnosti 20 MPa tl 3 mm</t>
  </si>
  <si>
    <t>-2089198735</t>
  </si>
  <si>
    <t>181</t>
  </si>
  <si>
    <t>776121111</t>
  </si>
  <si>
    <t>Penetrace podkladu povlakových podlah</t>
  </si>
  <si>
    <t>335991828</t>
  </si>
  <si>
    <t>182</t>
  </si>
  <si>
    <t>776251111</t>
  </si>
  <si>
    <t>Lepení pásů z přírodního linolea (marmolea) standardním lepidlem</t>
  </si>
  <si>
    <t>853872631</t>
  </si>
  <si>
    <t>183</t>
  </si>
  <si>
    <t>284110690R</t>
  </si>
  <si>
    <t>linoleum přírodní ze 100% dřevité moučky, tl. 2,50 mm, protiskluz, Topshield 2, zátěž 34/43, R9, Cfl S1</t>
  </si>
  <si>
    <t>-1513257150</t>
  </si>
  <si>
    <t>Poznámka k položce:_x000d_
Topshield 2, zátěž 34/43, R9, Cfl S1_x000d_
_x000d_
Konečné provedení a odstín bude vybrán a odsouhlasen zástupcem investora po předložení vzorníku.</t>
  </si>
  <si>
    <t>53,11*1,1 'Přepočtené koeficientem množství</t>
  </si>
  <si>
    <t>184</t>
  </si>
  <si>
    <t>776401800</t>
  </si>
  <si>
    <t>Odstranění soklíků a lišt pryžových nebo plastových</t>
  </si>
  <si>
    <t>61525888</t>
  </si>
  <si>
    <t>185</t>
  </si>
  <si>
    <t>776411111</t>
  </si>
  <si>
    <t>Montáž obvodových soklíků výšky do 80 mm</t>
  </si>
  <si>
    <t>-1967780049</t>
  </si>
  <si>
    <t>186</t>
  </si>
  <si>
    <t>284110100</t>
  </si>
  <si>
    <t>lišta speciální soklová krytiny z přírodního linolea</t>
  </si>
  <si>
    <t>-476769492</t>
  </si>
  <si>
    <t>51,2*1,1 'Přepočtené koeficientem množství</t>
  </si>
  <si>
    <t>187</t>
  </si>
  <si>
    <t>776261111</t>
  </si>
  <si>
    <t>Montáž čistící zóny</t>
  </si>
  <si>
    <t>-1604399951</t>
  </si>
  <si>
    <t>188</t>
  </si>
  <si>
    <t>69752100</t>
  </si>
  <si>
    <t>rohož textilní provedení 100% PP, zatavený do měkčeného PVC</t>
  </si>
  <si>
    <t>1437337155</t>
  </si>
  <si>
    <t>189</t>
  </si>
  <si>
    <t>69752152</t>
  </si>
  <si>
    <t>rámy náběhové-náběh úzký-45mm-Al</t>
  </si>
  <si>
    <t>2051805594</t>
  </si>
  <si>
    <t>190</t>
  </si>
  <si>
    <t>998776201</t>
  </si>
  <si>
    <t>Přesun hmot procentní pro podlahy povlakové v objektech v do 6 m</t>
  </si>
  <si>
    <t>-1503554440</t>
  </si>
  <si>
    <t>781</t>
  </si>
  <si>
    <t>Dokončovací práce - obklady</t>
  </si>
  <si>
    <t>191</t>
  </si>
  <si>
    <t>781474113</t>
  </si>
  <si>
    <t>Montáž obkladů vnitřních keramických hladkých do 19 ks/m2 lepených flexibilním lepidlem</t>
  </si>
  <si>
    <t>1163113137</t>
  </si>
  <si>
    <t>(2*1,5+2*1,3)*2"WC u skladu"</t>
  </si>
  <si>
    <t>(0,8+0,7)*2"šatna soc. zázemí - ohřívač"</t>
  </si>
  <si>
    <t>(2*1,8+2*1,5)*2"WC u sprchy"</t>
  </si>
  <si>
    <t>(0,9+2,2+2+0,9+0,7+1,3)*2,2"sprcha"</t>
  </si>
  <si>
    <t>192</t>
  </si>
  <si>
    <t>597610391</t>
  </si>
  <si>
    <t>obkládačky keramické - matné barevné hladké 198 x 398x 7 mm COLOR ONE - barva dle výběru investora</t>
  </si>
  <si>
    <t>1114104791</t>
  </si>
  <si>
    <t>45*1,1 'Přepočtené koeficientem množství</t>
  </si>
  <si>
    <t>193</t>
  </si>
  <si>
    <t>781474118</t>
  </si>
  <si>
    <t>Montáž obkladů vnitřních keramických hladkých do 50 ks/m2 lepených flexibilním lepidlem</t>
  </si>
  <si>
    <t>-971402634</t>
  </si>
  <si>
    <t>2"umyvadlo DK"</t>
  </si>
  <si>
    <t>3,6*0,6"nad kuchyň. linkou DK"</t>
  </si>
  <si>
    <t>194</t>
  </si>
  <si>
    <t>597612550</t>
  </si>
  <si>
    <t xml:space="preserve">obkladačky keramické - kuchyně  (barevné) 15 x 15 x 0,6 cm I. j.</t>
  </si>
  <si>
    <t>-444503444</t>
  </si>
  <si>
    <t>4,16*1,04 'Přepočtené koeficientem množství</t>
  </si>
  <si>
    <t>195</t>
  </si>
  <si>
    <t>781479191</t>
  </si>
  <si>
    <t>Příplatek k montáži obkladů vnitřních keramických hladkých za plochu do 10 m2 jednotlivě</t>
  </si>
  <si>
    <t>-1679033214</t>
  </si>
  <si>
    <t>196</t>
  </si>
  <si>
    <t>781479195</t>
  </si>
  <si>
    <t>Příplatek k montáži obkladů vnitřních keramických hladkých za spárování bílým cementem</t>
  </si>
  <si>
    <t>1495851989</t>
  </si>
  <si>
    <t>45+4,16</t>
  </si>
  <si>
    <t>197</t>
  </si>
  <si>
    <t>781495111</t>
  </si>
  <si>
    <t>Penetrace podkladu vnitřních obkladů</t>
  </si>
  <si>
    <t>-1621140013</t>
  </si>
  <si>
    <t>198</t>
  </si>
  <si>
    <t>998781201</t>
  </si>
  <si>
    <t>Přesun hmot procentní pro obklady keramické v objektech v do 6 m</t>
  </si>
  <si>
    <t>-667961180</t>
  </si>
  <si>
    <t>Dokončovací práce - nátěry</t>
  </si>
  <si>
    <t>199</t>
  </si>
  <si>
    <t>783102801</t>
  </si>
  <si>
    <t>Odstranění nátěrů z KDK konstrukcí</t>
  </si>
  <si>
    <t>976703169</t>
  </si>
  <si>
    <t>10"ostatní doplňkové kovové kce"</t>
  </si>
  <si>
    <t>200</t>
  </si>
  <si>
    <t>Nátěry syntetické KDK 1x antikorozní, 1x základní, 2x email</t>
  </si>
  <si>
    <t>-1976725375</t>
  </si>
  <si>
    <t>201</t>
  </si>
  <si>
    <t>783806805</t>
  </si>
  <si>
    <t>Odstranění nátěrů z omítek opálením s obroušením</t>
  </si>
  <si>
    <t>769376958</t>
  </si>
  <si>
    <t>4*4,7*1,5"čekárna"</t>
  </si>
  <si>
    <t>2*5,8*1,5+2*3,2*1,5"chodba"</t>
  </si>
  <si>
    <t>784</t>
  </si>
  <si>
    <t>Dokončovací práce - malby</t>
  </si>
  <si>
    <t>202</t>
  </si>
  <si>
    <t>784171121</t>
  </si>
  <si>
    <t xml:space="preserve">Zakrytí vnitřních ploch, konstrukcí nebo prvků  v místnostech výšky do 3,80 m</t>
  </si>
  <si>
    <t>1123021145</t>
  </si>
  <si>
    <t>203</t>
  </si>
  <si>
    <t>784121001</t>
  </si>
  <si>
    <t>Oškrabání malby v mísnostech výšky do 3,80 m</t>
  </si>
  <si>
    <t>921631444</t>
  </si>
  <si>
    <t>660,95+138,9</t>
  </si>
  <si>
    <t>204</t>
  </si>
  <si>
    <t>784121011</t>
  </si>
  <si>
    <t>Rozmývání podkladu po oškrabání malby v místnostech výšky do 3,80 m</t>
  </si>
  <si>
    <t>461974894</t>
  </si>
  <si>
    <t>205</t>
  </si>
  <si>
    <t>784181101</t>
  </si>
  <si>
    <t>Základní akrylátová jednonásobná penetrace podkladu v místnostech výšky do 3,80m</t>
  </si>
  <si>
    <t>-334588979</t>
  </si>
  <si>
    <t>206</t>
  </si>
  <si>
    <t>784221101</t>
  </si>
  <si>
    <t>Dvojnásobné bílé malby ze směsí za sucha dobře otěruvzdorných v místnostech do 3,80 m</t>
  </si>
  <si>
    <t>-636048592</t>
  </si>
  <si>
    <t>795</t>
  </si>
  <si>
    <t>Lokální vytápění</t>
  </si>
  <si>
    <t>207</t>
  </si>
  <si>
    <t>795121811</t>
  </si>
  <si>
    <t>Odpojení a odebrání přenosných kamen na tuhá paliva do 100 kg</t>
  </si>
  <si>
    <t>-1776801506</t>
  </si>
  <si>
    <t>208</t>
  </si>
  <si>
    <t>998795201</t>
  </si>
  <si>
    <t>Přesun hmot procentní pro lokální vytápění v objektech v do 6 m</t>
  </si>
  <si>
    <t>773963124</t>
  </si>
  <si>
    <t>209</t>
  </si>
  <si>
    <t>22037044R</t>
  </si>
  <si>
    <t>Zapravení a výměna stávajícího vedení oznamovacích a slaboproudých zařízení v rámci objektu</t>
  </si>
  <si>
    <t>1811781460</t>
  </si>
  <si>
    <t>Poznámka k položce:_x000d_
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</t>
  </si>
  <si>
    <t>210</t>
  </si>
  <si>
    <t>742-03</t>
  </si>
  <si>
    <t>Demontáž hodin</t>
  </si>
  <si>
    <t>1313607283</t>
  </si>
  <si>
    <t>211</t>
  </si>
  <si>
    <t>742340002</t>
  </si>
  <si>
    <t>Montáž hodin nástěnných</t>
  </si>
  <si>
    <t>1196108812</t>
  </si>
  <si>
    <t>212</t>
  </si>
  <si>
    <t>742-04</t>
  </si>
  <si>
    <t>Čtvercové hodiny , průměr číselníku 40 dle norem SŽDC</t>
  </si>
  <si>
    <t>-780352838</t>
  </si>
  <si>
    <t>213</t>
  </si>
  <si>
    <t>501428287</t>
  </si>
  <si>
    <t>214</t>
  </si>
  <si>
    <t>22-M-000.1</t>
  </si>
  <si>
    <t>reproduktor DEXON SK 501, rozměry 160 × 160 × 60 mm, kompletní, provedení antivandal a dle EN 60 849 a BS 5239</t>
  </si>
  <si>
    <t>-2005224348</t>
  </si>
  <si>
    <t xml:space="preserve">Poznámka k položce:_x000d_
_x000d_
</t>
  </si>
  <si>
    <t>215</t>
  </si>
  <si>
    <t>-1272010940</t>
  </si>
  <si>
    <t>005 - Oprava vnitřních prostor 1PP</t>
  </si>
  <si>
    <t xml:space="preserve">    784 - Dokončovací práce - malby a tapety</t>
  </si>
  <si>
    <t>611131101</t>
  </si>
  <si>
    <t>Cementový postřik vnitřních stropů nanášený celoplošně ručně</t>
  </si>
  <si>
    <t>1514060804</t>
  </si>
  <si>
    <t>8*6+10*5</t>
  </si>
  <si>
    <t>611131105</t>
  </si>
  <si>
    <t>Cementový postřik vnitřních schodišťových konstrukcí nanášený celoplošně ručně</t>
  </si>
  <si>
    <t>-1946050059</t>
  </si>
  <si>
    <t>(2*3,3+3,2+5)*3+3,3*4"schodiště vč. stropu"</t>
  </si>
  <si>
    <t>612131101</t>
  </si>
  <si>
    <t>Cementový postřik vnitřních stěn nanášený celoplošně ručně</t>
  </si>
  <si>
    <t>-1530101936</t>
  </si>
  <si>
    <t>(4*6+4*4+4*5+4*5)*3</t>
  </si>
  <si>
    <t>949101111</t>
  </si>
  <si>
    <t>Lešení pomocné pro objekty pozemních staveb s lešeňovou podlahou v do 1,9 m zatížení do 150 kg/m2</t>
  </si>
  <si>
    <t>-939434416</t>
  </si>
  <si>
    <t>98+3,3*4</t>
  </si>
  <si>
    <t>44713865</t>
  </si>
  <si>
    <t>978011191</t>
  </si>
  <si>
    <t>Otlučení (osekání) vnitřní vápenné nebo vápenocementové omítky stropů v rozsahu do 100 %</t>
  </si>
  <si>
    <t>679118366</t>
  </si>
  <si>
    <t>978013191</t>
  </si>
  <si>
    <t>Otlučení (osekání) vnitřní vápenné nebo vápenocementové omítky stěn v rozsahu do 100 %</t>
  </si>
  <si>
    <t>-21226063</t>
  </si>
  <si>
    <t>44,4+240</t>
  </si>
  <si>
    <t>97805954R.1</t>
  </si>
  <si>
    <t>Stavební přípomoce pro elektroinstalaci, slaboproud a ZTI kompletní vč. zapravení a povrchové úpravy</t>
  </si>
  <si>
    <t>1350740552</t>
  </si>
  <si>
    <t>1063303043</t>
  </si>
  <si>
    <t>1005898501</t>
  </si>
  <si>
    <t>567830306</t>
  </si>
  <si>
    <t>1670440915</t>
  </si>
  <si>
    <t>18,743*19 'Přepočtené koeficientem množství</t>
  </si>
  <si>
    <t>-1711081069</t>
  </si>
  <si>
    <t>18,743-13,082</t>
  </si>
  <si>
    <t>2118554845</t>
  </si>
  <si>
    <t>892597508</t>
  </si>
  <si>
    <t>72114080R</t>
  </si>
  <si>
    <t>Kompletní demontáž a odstranění stávajícího kanalizačního potrubí</t>
  </si>
  <si>
    <t>-299703494</t>
  </si>
  <si>
    <t>Rozvody vnitřní kanalizace do DN 150 délky do 30m kompletní vč. osazení, upevnění, propojení, připojení tlakové zkoušky, zednických přípomocí vč. zapravení a začištění, potrubí, tvarovek a montážního materiálu</t>
  </si>
  <si>
    <t>1186885795</t>
  </si>
  <si>
    <t>Poznámka k položce:_x000d_
Hlavní odvod z objektu bude dopojen na kanalizační přípojku před objektem vč. průrazu z vnitřních prostor a začištěním. Do nového potrubí budou dopojeny veškeré nové vývody budované stavbou+podchyceny veškeré stávající nátoky. Stoupací potrubí pro byty bude dopojeno tak, aby v případě rekonstrukce bytové části byla možná výměna stoupacího potrubí neopravované části.</t>
  </si>
  <si>
    <t>-828814849</t>
  </si>
  <si>
    <t>57797866</t>
  </si>
  <si>
    <t xml:space="preserve">Poznámka k položce:_x000d_
Veškeré rozvody budou demontovány až po hlavní přívod do WC v suterénu VB vč. průrazu a  vedení pod dlažbou přístřešku.</t>
  </si>
  <si>
    <t>-23860218</t>
  </si>
  <si>
    <t>Rozvody vnitřního vodovodu studené vody do 50m do DN 32 vč. osazení, upevnění, propojení, připojení, tlakové zkoušky, zednických přípomocí, potrubí, tvarovek, armatur, izolace a montážního materiálu a konečného zapravení</t>
  </si>
  <si>
    <t>1374265507</t>
  </si>
  <si>
    <t>Poznámka k položce:_x000d_
Veškeré rozvody budou provedeny až po hlavní přívod v suterénu VB od vodoměru._x000d_
_x000d_
Do nového potrubí budou dopojeny veškeré nové vývody budované stavbou+podchyceny veškeré stávající. Stoupací potrubí pro byty bude dopojeno tak, aby v případě rekonstrukce bytové části byla možná výměna stoupacího potrubí neopravované části.</t>
  </si>
  <si>
    <t>-350719968</t>
  </si>
  <si>
    <t>402881562</t>
  </si>
  <si>
    <t>-326329597</t>
  </si>
  <si>
    <t>Dokončovací práce - malby a tapety</t>
  </si>
  <si>
    <t>1288319765</t>
  </si>
  <si>
    <t>784111001</t>
  </si>
  <si>
    <t>Oprášení (ometení ) podkladu v místnostech výšky do 3,80 m</t>
  </si>
  <si>
    <t>-1812612852</t>
  </si>
  <si>
    <t>98+240</t>
  </si>
  <si>
    <t>784111007</t>
  </si>
  <si>
    <t>Oprášení (ometení ) podkladu na schodišti o výšce podlaží do 3,80 m</t>
  </si>
  <si>
    <t>-622793145</t>
  </si>
  <si>
    <t>-780414536</t>
  </si>
  <si>
    <t>784181107</t>
  </si>
  <si>
    <t>Základní akrylátová jednonásobná penetrace podkladu na schodišti o výšce podlaží do 3,80 m</t>
  </si>
  <si>
    <t>2091949449</t>
  </si>
  <si>
    <t>784312021</t>
  </si>
  <si>
    <t>Dvojnásobné bílé vápenné malby v místnostech výšky do 3,80 m</t>
  </si>
  <si>
    <t>-1591088307</t>
  </si>
  <si>
    <t>784312027</t>
  </si>
  <si>
    <t>Dvojnásobné bílé vápenné malby na schodišti o výšce podlaží do 3,80 m</t>
  </si>
  <si>
    <t>-1695233364</t>
  </si>
  <si>
    <t>006 - Elektroinstalace (SEE)</t>
  </si>
  <si>
    <t xml:space="preserve">    741 - Elektroinstalace - silnoproud</t>
  </si>
  <si>
    <t>OST - Ostatní</t>
  </si>
  <si>
    <t xml:space="preserve">    hromosvod - Hromosvod</t>
  </si>
  <si>
    <t xml:space="preserve">    O01 - Rozvaděče</t>
  </si>
  <si>
    <t xml:space="preserve">    RZP - Revize, zkoušky, projekty</t>
  </si>
  <si>
    <t>Elektroinstalace - silnoproud</t>
  </si>
  <si>
    <t>R311317.1</t>
  </si>
  <si>
    <t>krabice přechodová se svorkovnicí a víčkem, pro zapuštěnou montáž, samozhášivý plast 200x200x70mm, 400V/16A, IP44</t>
  </si>
  <si>
    <t>995216739</t>
  </si>
  <si>
    <t>741112001.1</t>
  </si>
  <si>
    <t>montáž a zapojení krabice zapuštěná s víčkem nebo dvířky</t>
  </si>
  <si>
    <t>-1771515954</t>
  </si>
  <si>
    <t>34823741</t>
  </si>
  <si>
    <t>A - Svítidlo APOLLON 64 W</t>
  </si>
  <si>
    <t>-2058035897</t>
  </si>
  <si>
    <t>34823742</t>
  </si>
  <si>
    <t>B - Svítidlo ECOPACK LED, 4000K / CRI &gt;= 80, 46 W</t>
  </si>
  <si>
    <t>-955311294</t>
  </si>
  <si>
    <t>34823735</t>
  </si>
  <si>
    <t>D - Svítidlo AQUALINE LED, 4000K / CRI &gt;= 80, 42 W</t>
  </si>
  <si>
    <t>546154610</t>
  </si>
  <si>
    <t>7493100650</t>
  </si>
  <si>
    <t>VO - Venkovní náklopný LED reflektor, přisazená montáž, 29W/230V, 3250lm, 4000K, IP66, certifikovaný pro drážní prostředí</t>
  </si>
  <si>
    <t>601384260</t>
  </si>
  <si>
    <t>741371001</t>
  </si>
  <si>
    <t xml:space="preserve">montáž a zapojení svítidlo přisazené  nástěnné / stropní</t>
  </si>
  <si>
    <t>-1799264493</t>
  </si>
  <si>
    <t>34571511</t>
  </si>
  <si>
    <t>krabice přístrojová instalační</t>
  </si>
  <si>
    <t>818937817</t>
  </si>
  <si>
    <t>741112061</t>
  </si>
  <si>
    <t>montáž a zapojení krabice přístrojová</t>
  </si>
  <si>
    <t>-1490457683</t>
  </si>
  <si>
    <t>34555100</t>
  </si>
  <si>
    <t>zásuvka domovní jednoduchá 16A/250V</t>
  </si>
  <si>
    <t>2070684623</t>
  </si>
  <si>
    <t>34555120</t>
  </si>
  <si>
    <t>zásuvka domovní dvojitá 16A/250V</t>
  </si>
  <si>
    <t>523990842</t>
  </si>
  <si>
    <t>345551040</t>
  </si>
  <si>
    <t>zásuvka dvojnásobná 16A/250Vstř s přepěťovou ochranou SPD st. 3</t>
  </si>
  <si>
    <t>1577065769</t>
  </si>
  <si>
    <t>34551485</t>
  </si>
  <si>
    <t>zásuvka venkovní jednoduchá 16A/250V, nástěnná, IP54</t>
  </si>
  <si>
    <t>761011131</t>
  </si>
  <si>
    <t>35811253</t>
  </si>
  <si>
    <t>zásuvka venkovní 3f, 32A/400V, nástěnná, IP44</t>
  </si>
  <si>
    <t>1613500462</t>
  </si>
  <si>
    <t>741313003</t>
  </si>
  <si>
    <t>montáž a zapojení zásuvka domovní</t>
  </si>
  <si>
    <t>-868273468</t>
  </si>
  <si>
    <t>409011</t>
  </si>
  <si>
    <t>spínač domovní 10A/250Vstř, řaz.1</t>
  </si>
  <si>
    <t>-1020930133</t>
  </si>
  <si>
    <t>741310001</t>
  </si>
  <si>
    <t>montáž a zapojení spínač domovní 1pólový, řazení 1</t>
  </si>
  <si>
    <t>-134262347</t>
  </si>
  <si>
    <t>409021</t>
  </si>
  <si>
    <t>přepínač domovní 10A/250Vstř, řaz.5</t>
  </si>
  <si>
    <t>213478760</t>
  </si>
  <si>
    <t>409023</t>
  </si>
  <si>
    <t>přepínač domovní 10A/250Vstř, řaz.6</t>
  </si>
  <si>
    <t>2132595032</t>
  </si>
  <si>
    <t>409026</t>
  </si>
  <si>
    <t>přepínač domovní 10A/250Vstř, řaz.7</t>
  </si>
  <si>
    <t>-2092550927</t>
  </si>
  <si>
    <t>741310021</t>
  </si>
  <si>
    <t>montáž a zapojení přepínač domovní, řazení 5,6,7</t>
  </si>
  <si>
    <t>-1416574263</t>
  </si>
  <si>
    <t>R LUX01303</t>
  </si>
  <si>
    <t>pohybový senzor 360st. PIR, 10A/230V, IP20</t>
  </si>
  <si>
    <t>1507032997</t>
  </si>
  <si>
    <t>R741310001</t>
  </si>
  <si>
    <t>montáž a zapojení pohybový senzor 360st. PIR</t>
  </si>
  <si>
    <t>-729267208</t>
  </si>
  <si>
    <t>R.8</t>
  </si>
  <si>
    <t>doběhové relé pro ventilátory, montáž do přístrojové krabice k vypínači nebo pohybovému senzoru</t>
  </si>
  <si>
    <t>342795203</t>
  </si>
  <si>
    <t>R.9</t>
  </si>
  <si>
    <t>montáž a zapojení doběhového relé pro ventilátory do přístrojové krabice k vypínači nebo pohyb. s.</t>
  </si>
  <si>
    <t>547076636</t>
  </si>
  <si>
    <t>741122122</t>
  </si>
  <si>
    <t>Montáž kabel Cu plný kulatý žíla 3x1,5 až 6 mm2 zatažený v trubkách (např. CYKY)</t>
  </si>
  <si>
    <t>241257759</t>
  </si>
  <si>
    <t>PKB.711018</t>
  </si>
  <si>
    <t>CYKY-J 3x1,5</t>
  </si>
  <si>
    <t>km</t>
  </si>
  <si>
    <t>2147010971</t>
  </si>
  <si>
    <t>400*0,001 'Přepočtené koeficientem množství</t>
  </si>
  <si>
    <t>PKB.711021</t>
  </si>
  <si>
    <t>CYKY-J 3x2,5</t>
  </si>
  <si>
    <t>625685200</t>
  </si>
  <si>
    <t>300*0,001 'Přepočtené koeficientem množství</t>
  </si>
  <si>
    <t>741122231</t>
  </si>
  <si>
    <t>Montáž kabel Cu plný kulatý žíla 5x1,5 až 2,5 mm2 uložený volně (např. CYKY)</t>
  </si>
  <si>
    <t>2130979011</t>
  </si>
  <si>
    <t>PKB.711032</t>
  </si>
  <si>
    <t>CYKY-J 5x2,5</t>
  </si>
  <si>
    <t>-1806509278</t>
  </si>
  <si>
    <t>100*0,001 'Přepočtené koeficientem množství</t>
  </si>
  <si>
    <t>741122232</t>
  </si>
  <si>
    <t>Montáž kabel Cu plný kulatý žíla 5x4 až 6 mm2 uložený volně (např. CYKY)</t>
  </si>
  <si>
    <t>-2126020432</t>
  </si>
  <si>
    <t>PKB.711035</t>
  </si>
  <si>
    <t>CYKY-J 5x4</t>
  </si>
  <si>
    <t>-697532527</t>
  </si>
  <si>
    <t>PKB.711038</t>
  </si>
  <si>
    <t>CYKY-J 5x6</t>
  </si>
  <si>
    <t>-636157036</t>
  </si>
  <si>
    <t>741122233</t>
  </si>
  <si>
    <t>Montáž kabel Cu plný kulatý žíla 5x10 mm2 uložený volně (např. CYKY)</t>
  </si>
  <si>
    <t>-1430590489</t>
  </si>
  <si>
    <t>34140848</t>
  </si>
  <si>
    <t>vodič izolovaný s Cu jádrem 16mm2</t>
  </si>
  <si>
    <t>-1278863120</t>
  </si>
  <si>
    <t>34140844</t>
  </si>
  <si>
    <t>vodič izolovaný s Cu jádrem 6mm2</t>
  </si>
  <si>
    <t>-484922776</t>
  </si>
  <si>
    <t>210800831</t>
  </si>
  <si>
    <t>uložení vodiče Cu(-CY,CYA) do 1x25</t>
  </si>
  <si>
    <t>1843602048</t>
  </si>
  <si>
    <t>210100001</t>
  </si>
  <si>
    <t>ukončení v rozvaděči vč.zapojení vodiče do 2,5mm2</t>
  </si>
  <si>
    <t>523996177</t>
  </si>
  <si>
    <t>210100003</t>
  </si>
  <si>
    <t>ukončení v rozvaděči vč.zapojení vodiče do 16mm2</t>
  </si>
  <si>
    <t>-2081278249</t>
  </si>
  <si>
    <t>210100101</t>
  </si>
  <si>
    <t>ukončení na svorkovnici vodič do 16mm2</t>
  </si>
  <si>
    <t>13617559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</si>
  <si>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</si>
  <si>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</si>
  <si>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-536127343</t>
  </si>
  <si>
    <t>34571350</t>
  </si>
  <si>
    <t>trubka elektroinstalační ohebná dvouplášťová korugovaná D32/40 mm, HDPE+LDPE</t>
  </si>
  <si>
    <t>1520528701</t>
  </si>
  <si>
    <t>742110001</t>
  </si>
  <si>
    <t>montáž trubek elektroinstalačních plastových ohebných uložených pod omítku včetně zasekání</t>
  </si>
  <si>
    <t>-580209032</t>
  </si>
  <si>
    <t>345754920</t>
  </si>
  <si>
    <t>kabelový mřížový rošt pozinkovaný 35x100</t>
  </si>
  <si>
    <t>1214290297</t>
  </si>
  <si>
    <t>742110104</t>
  </si>
  <si>
    <t>montáž kabelový žlab pozinkovaný do 60x100</t>
  </si>
  <si>
    <t>-1607352742</t>
  </si>
  <si>
    <t>PKB.711033</t>
  </si>
  <si>
    <t>CYKY-J 5x10</t>
  </si>
  <si>
    <t>1796158913</t>
  </si>
  <si>
    <t>Ostatní</t>
  </si>
  <si>
    <t>hromosvod</t>
  </si>
  <si>
    <t>Hromosvod</t>
  </si>
  <si>
    <t>35442062</t>
  </si>
  <si>
    <t>pás zemnící 30x4mm FeZn</t>
  </si>
  <si>
    <t>-926400497</t>
  </si>
  <si>
    <t>35441073</t>
  </si>
  <si>
    <t>drát D 10mm FeZn</t>
  </si>
  <si>
    <t>-276282873</t>
  </si>
  <si>
    <t>35441925</t>
  </si>
  <si>
    <t>svorka zkušební pro lano D 6-12mm, FeZn</t>
  </si>
  <si>
    <t>1771780567</t>
  </si>
  <si>
    <t>35441986</t>
  </si>
  <si>
    <t>svorka odbočovací a spojovací pro pásek 30x4 mm, FeZn</t>
  </si>
  <si>
    <t>363488154</t>
  </si>
  <si>
    <t>35441996</t>
  </si>
  <si>
    <t>svorka odbočovací a spojovací pro spojování kruhových a páskových vodičů, FeZn</t>
  </si>
  <si>
    <t>751262364</t>
  </si>
  <si>
    <t>295811</t>
  </si>
  <si>
    <t>distanční izolační tyč do 430mm, pro oddálený jímač</t>
  </si>
  <si>
    <t>1089928593</t>
  </si>
  <si>
    <t>R210220221</t>
  </si>
  <si>
    <t>distanční izolační tyč, úplná montáž</t>
  </si>
  <si>
    <t>-296131431</t>
  </si>
  <si>
    <t>210220002</t>
  </si>
  <si>
    <t>Montáž uzemňovacích vedení vodičů FeZn pomocí svorek na povrchu drátem nebo lanem do 10 mm</t>
  </si>
  <si>
    <t>-325289105</t>
  </si>
  <si>
    <t>295223</t>
  </si>
  <si>
    <t>jímací tyč hladká JR2,0 FeZn pr.19/2000mm</t>
  </si>
  <si>
    <t>1344082567</t>
  </si>
  <si>
    <t>210220221</t>
  </si>
  <si>
    <t>jímací tyč hladká JR2,0 FeZn pr.19/2000mm, úplná montáž</t>
  </si>
  <si>
    <t>205652081</t>
  </si>
  <si>
    <t>295452</t>
  </si>
  <si>
    <t>ochranný úhelník svodu OU délka 2,0m</t>
  </si>
  <si>
    <t>-204981742</t>
  </si>
  <si>
    <t>295461</t>
  </si>
  <si>
    <t>držák úhelníku DOUa 150mm FeZn středový do zdiva</t>
  </si>
  <si>
    <t>-1099095157</t>
  </si>
  <si>
    <t>210220372</t>
  </si>
  <si>
    <t>ochranný úhelník nebo trubka/ držáky do zdiva</t>
  </si>
  <si>
    <t>346340382</t>
  </si>
  <si>
    <t>R311317</t>
  </si>
  <si>
    <t>krabice zapuštěná s víčkem a ekvipotenciální svorkovnicí (HOP) KO 125, samozhášivý plast 150x150x73mm, 400V/16A, IP44</t>
  </si>
  <si>
    <t>-636381620</t>
  </si>
  <si>
    <t>741112001</t>
  </si>
  <si>
    <t>montáž a zapojení krabice zapuštěná s víčkem a ekvipotenciální svorkovnicí (HOP) KO 125</t>
  </si>
  <si>
    <t>-1617853664</t>
  </si>
  <si>
    <t>210220005</t>
  </si>
  <si>
    <t>Montáž uzemňovacího vedení vodičů FeZn pomocí svorek na povrchu páskou do 300 mm2</t>
  </si>
  <si>
    <t>147398513</t>
  </si>
  <si>
    <t>Rozvaděče</t>
  </si>
  <si>
    <t>R</t>
  </si>
  <si>
    <t>nový elektroměrový rozvaděč RE, pro 12 elektroměrových pozic , ve standardu ČEZ. Rozměr šxvxh 975x1845x250. Venkovní provedení pro zapuštěnou montáž. Osazen dle standartu čez.</t>
  </si>
  <si>
    <t>-1571432310</t>
  </si>
  <si>
    <t>R.2</t>
  </si>
  <si>
    <t>1299473350</t>
  </si>
  <si>
    <t>R.4</t>
  </si>
  <si>
    <t xml:space="preserve">rozvaděč podružný. Kovo-plastová rozvodnice pro zapuštěnou montáž, 24 modulů  IP40/20, In=90A. Včetně kompletní výzbroje a zapojení. Výstroj a zapojení dle platného shéma rozvaděče</t>
  </si>
  <si>
    <t>651796362</t>
  </si>
  <si>
    <t>R.5</t>
  </si>
  <si>
    <t>-1955048310</t>
  </si>
  <si>
    <t>R.1</t>
  </si>
  <si>
    <t>rozvaděč RH. Kovo-plastová rozvodnice pro zapuštěnou montáž, 96 modulů 550x750x182, IP40/20, In=160A. Včetně kompletní výzbroje a zapojení. Výstroj a zapojení dle platného shéma rozvaděče</t>
  </si>
  <si>
    <t>689885174</t>
  </si>
  <si>
    <t>R.3</t>
  </si>
  <si>
    <t>498220689</t>
  </si>
  <si>
    <t>RZP</t>
  </si>
  <si>
    <t>Revize, zkoušky, projekty</t>
  </si>
  <si>
    <t>R.6</t>
  </si>
  <si>
    <t>Zkoušky technologických zařízení pod napětím</t>
  </si>
  <si>
    <t>1006395264</t>
  </si>
  <si>
    <t>R.7</t>
  </si>
  <si>
    <t>Uvedení do provozu</t>
  </si>
  <si>
    <t>1143665291</t>
  </si>
  <si>
    <t>21730901</t>
  </si>
  <si>
    <t>vypracování zprávy VR/cena akce do 1.000.000 kč včetně revize "D" dle vyhl. č. 100 příl. č.4</t>
  </si>
  <si>
    <t>-203924876</t>
  </si>
  <si>
    <t>210280003</t>
  </si>
  <si>
    <t>zkoušky a prohlídky el.rozvodů a zařízení celková prohlídka pro objem mtž. prací do 1 000 000 Kč, včetně vyhotovení průkazu způsobilosti UTZ</t>
  </si>
  <si>
    <t>-2019852187</t>
  </si>
  <si>
    <t>013244000</t>
  </si>
  <si>
    <t>Dokumentace pro provádění stavby</t>
  </si>
  <si>
    <t>-1804092393</t>
  </si>
  <si>
    <t>007 -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</si>
  <si>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</si>
  <si>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</si>
  <si>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</si>
  <si>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</si>
  <si>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</si>
  <si>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</si>
  <si>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</si>
  <si>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</si>
  <si>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</si>
  <si>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</si>
  <si>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Kč</t>
  </si>
  <si>
    <t>860449847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</si>
  <si>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</si>
  <si>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</si>
  <si>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</si>
  <si>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</si>
  <si>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</si>
  <si>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1612926235</t>
  </si>
  <si>
    <t>Poznámka k položce:_x000d_
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</si>
  <si>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</si>
  <si>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</si>
  <si>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</si>
  <si>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</si>
  <si>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-897448866</t>
  </si>
  <si>
    <t>VRN9</t>
  </si>
  <si>
    <t>Ostatní náklady</t>
  </si>
  <si>
    <t>091504000</t>
  </si>
  <si>
    <t>Náklady související s publikační činností</t>
  </si>
  <si>
    <t>583345832</t>
  </si>
  <si>
    <t>Poznámka k položce:_x000d_
Jedná se o banner na lešení s logem Správy železnic, státní organizace a textací:_x000d_
"Opravujeme pro Vaše pohodlí" rozměr 5x3m - viz TZ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</si>
</sst>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0" fontId="23" fillId="0" borderId="21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Brandysek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Brandýsek ON - oprava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žst. Brandýsek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10. 8. 2020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L. Ulrich, DiS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Demolice přístavku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'001 - Demolice přístavku ...'!P124</f>
        <v>0</v>
      </c>
      <c r="AV95" s="128">
        <f>'001 - Demolice přístavku ...'!J33</f>
        <v>0</v>
      </c>
      <c r="AW95" s="128">
        <f>'001 - Demolice přístavku ...'!J34</f>
        <v>0</v>
      </c>
      <c r="AX95" s="128">
        <f>'001 - Demolice přístavku ...'!J35</f>
        <v>0</v>
      </c>
      <c r="AY95" s="128">
        <f>'001 - Demolice přístavku ...'!J36</f>
        <v>0</v>
      </c>
      <c r="AZ95" s="128">
        <f>'001 - Demolice přístavku ...'!F33</f>
        <v>0</v>
      </c>
      <c r="BA95" s="128">
        <f>'001 - Demolice přístavku ...'!F34</f>
        <v>0</v>
      </c>
      <c r="BB95" s="128">
        <f>'001 - Demolice přístavku ...'!F35</f>
        <v>0</v>
      </c>
      <c r="BC95" s="128">
        <f>'001 - Demolice přístavku ...'!F36</f>
        <v>0</v>
      </c>
      <c r="BD95" s="130">
        <f>'001 - Demolice přístavku 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Oprava vnějšího pláště'!J30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'002 - Oprava vnějšího pláště'!P134</f>
        <v>0</v>
      </c>
      <c r="AV96" s="128">
        <f>'002 - Oprava vnějšího pláště'!J33</f>
        <v>0</v>
      </c>
      <c r="AW96" s="128">
        <f>'002 - Oprava vnějšího pláště'!J34</f>
        <v>0</v>
      </c>
      <c r="AX96" s="128">
        <f>'002 - Oprava vnějšího pláště'!J35</f>
        <v>0</v>
      </c>
      <c r="AY96" s="128">
        <f>'002 - Oprava vnějšího pláště'!J36</f>
        <v>0</v>
      </c>
      <c r="AZ96" s="128">
        <f>'002 - Oprava vnějšího pláště'!F33</f>
        <v>0</v>
      </c>
      <c r="BA96" s="128">
        <f>'002 - Oprava vnějšího pláště'!F34</f>
        <v>0</v>
      </c>
      <c r="BB96" s="128">
        <f>'002 - Oprava vnějšího pláště'!F35</f>
        <v>0</v>
      </c>
      <c r="BC96" s="128">
        <f>'002 - Oprava vnějšího pláště'!F36</f>
        <v>0</v>
      </c>
      <c r="BD96" s="130">
        <f>'002 - Oprava vnějšího pláště'!F37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Oprava zpevněných p...'!J30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'003 - Oprava zpevněných p...'!P130</f>
        <v>0</v>
      </c>
      <c r="AV97" s="128">
        <f>'003 - Oprava zpevněných p...'!J33</f>
        <v>0</v>
      </c>
      <c r="AW97" s="128">
        <f>'003 - Oprava zpevněných p...'!J34</f>
        <v>0</v>
      </c>
      <c r="AX97" s="128">
        <f>'003 - Oprava zpevněných p...'!J35</f>
        <v>0</v>
      </c>
      <c r="AY97" s="128">
        <f>'003 - Oprava zpevněných p...'!J36</f>
        <v>0</v>
      </c>
      <c r="AZ97" s="128">
        <f>'003 - Oprava zpevněných p...'!F33</f>
        <v>0</v>
      </c>
      <c r="BA97" s="128">
        <f>'003 - Oprava zpevněných p...'!F34</f>
        <v>0</v>
      </c>
      <c r="BB97" s="128">
        <f>'003 - Oprava zpevněných p...'!F35</f>
        <v>0</v>
      </c>
      <c r="BC97" s="128">
        <f>'003 - Oprava zpevněných p...'!F36</f>
        <v>0</v>
      </c>
      <c r="BD97" s="130">
        <f>'003 - Oprava zpevněných p...'!F37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'004 - Oprava vnitřních pr...'!J30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'004 - Oprava vnitřních pr...'!P147</f>
        <v>0</v>
      </c>
      <c r="AV98" s="128">
        <f>'004 - Oprava vnitřních pr...'!J33</f>
        <v>0</v>
      </c>
      <c r="AW98" s="128">
        <f>'004 - Oprava vnitřních pr...'!J34</f>
        <v>0</v>
      </c>
      <c r="AX98" s="128">
        <f>'004 - Oprava vnitřních pr...'!J35</f>
        <v>0</v>
      </c>
      <c r="AY98" s="128">
        <f>'004 - Oprava vnitřních pr...'!J36</f>
        <v>0</v>
      </c>
      <c r="AZ98" s="128">
        <f>'004 - Oprava vnitřních pr...'!F33</f>
        <v>0</v>
      </c>
      <c r="BA98" s="128">
        <f>'004 - Oprava vnitřních pr...'!F34</f>
        <v>0</v>
      </c>
      <c r="BB98" s="128">
        <f>'004 - Oprava vnitřních pr...'!F35</f>
        <v>0</v>
      </c>
      <c r="BC98" s="128">
        <f>'004 - Oprava vnitřních pr...'!F36</f>
        <v>0</v>
      </c>
      <c r="BD98" s="130">
        <f>'004 - Oprava vnitřních pr...'!F37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'005 - Oprava vnitřních pr...'!J30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'005 - Oprava vnitřních pr...'!P126</f>
        <v>0</v>
      </c>
      <c r="AV99" s="128">
        <f>'005 - Oprava vnitřních pr...'!J33</f>
        <v>0</v>
      </c>
      <c r="AW99" s="128">
        <f>'005 - Oprava vnitřních pr...'!J34</f>
        <v>0</v>
      </c>
      <c r="AX99" s="128">
        <f>'005 - Oprava vnitřních pr...'!J35</f>
        <v>0</v>
      </c>
      <c r="AY99" s="128">
        <f>'005 - Oprava vnitřních pr...'!J36</f>
        <v>0</v>
      </c>
      <c r="AZ99" s="128">
        <f>'005 - Oprava vnitřních pr...'!F33</f>
        <v>0</v>
      </c>
      <c r="BA99" s="128">
        <f>'005 - Oprava vnitřních pr...'!F34</f>
        <v>0</v>
      </c>
      <c r="BB99" s="128">
        <f>'005 - Oprava vnitřních pr...'!F35</f>
        <v>0</v>
      </c>
      <c r="BC99" s="128">
        <f>'005 - Oprava vnitřních pr...'!F36</f>
        <v>0</v>
      </c>
      <c r="BD99" s="130">
        <f>'005 - Oprava vnitřních pr...'!F37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101</v>
      </c>
      <c r="E100" s="122"/>
      <c r="F100" s="122"/>
      <c r="G100" s="122"/>
      <c r="H100" s="122"/>
      <c r="I100" s="123"/>
      <c r="J100" s="122" t="s">
        <v>102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'006 - Elektroinstalace (SEE)'!J30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'006 - Elektroinstalace (SEE)'!P122</f>
        <v>0</v>
      </c>
      <c r="AV100" s="128">
        <f>'006 - Elektroinstalace (SEE)'!J33</f>
        <v>0</v>
      </c>
      <c r="AW100" s="128">
        <f>'006 - Elektroinstalace (SEE)'!J34</f>
        <v>0</v>
      </c>
      <c r="AX100" s="128">
        <f>'006 - Elektroinstalace (SEE)'!J35</f>
        <v>0</v>
      </c>
      <c r="AY100" s="128">
        <f>'006 - Elektroinstalace (SEE)'!J36</f>
        <v>0</v>
      </c>
      <c r="AZ100" s="128">
        <f>'006 - Elektroinstalace (SEE)'!F33</f>
        <v>0</v>
      </c>
      <c r="BA100" s="128">
        <f>'006 - Elektroinstalace (SEE)'!F34</f>
        <v>0</v>
      </c>
      <c r="BB100" s="128">
        <f>'006 - Elektroinstalace (SEE)'!F35</f>
        <v>0</v>
      </c>
      <c r="BC100" s="128">
        <f>'006 - Elektroinstalace (SEE)'!F36</f>
        <v>0</v>
      </c>
      <c r="BD100" s="130">
        <f>'006 - Elektroinstalace (SEE)'!F37</f>
        <v>0</v>
      </c>
      <c r="BE100" s="7"/>
      <c r="BT100" s="131" t="s">
        <v>86</v>
      </c>
      <c r="BV100" s="131" t="s">
        <v>80</v>
      </c>
      <c r="BW100" s="131" t="s">
        <v>103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19" t="s">
        <v>82</v>
      </c>
      <c r="B101" s="120"/>
      <c r="C101" s="121"/>
      <c r="D101" s="122" t="s">
        <v>104</v>
      </c>
      <c r="E101" s="122"/>
      <c r="F101" s="122"/>
      <c r="G101" s="122"/>
      <c r="H101" s="122"/>
      <c r="I101" s="123"/>
      <c r="J101" s="122" t="s">
        <v>105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'007 - Vedlejší a ostatní 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106</v>
      </c>
      <c r="AR101" s="126"/>
      <c r="AS101" s="132">
        <v>0</v>
      </c>
      <c r="AT101" s="133">
        <f>ROUND(SUM(AV101:AW101),2)</f>
        <v>0</v>
      </c>
      <c r="AU101" s="134">
        <f>'007 - Vedlejší a ostatní ...'!P121</f>
        <v>0</v>
      </c>
      <c r="AV101" s="133">
        <f>'007 - Vedlejší a ostatní ...'!J33</f>
        <v>0</v>
      </c>
      <c r="AW101" s="133">
        <f>'007 - Vedlejší a ostatní ...'!J34</f>
        <v>0</v>
      </c>
      <c r="AX101" s="133">
        <f>'007 - Vedlejší a ostatní ...'!J35</f>
        <v>0</v>
      </c>
      <c r="AY101" s="133">
        <f>'007 - Vedlejší a ostatní ...'!J36</f>
        <v>0</v>
      </c>
      <c r="AZ101" s="133">
        <f>'007 - Vedlejší a ostatní ...'!F33</f>
        <v>0</v>
      </c>
      <c r="BA101" s="133">
        <f>'007 - Vedlejší a ostatní ...'!F34</f>
        <v>0</v>
      </c>
      <c r="BB101" s="133">
        <f>'007 - Vedlejší a ostatní ...'!F35</f>
        <v>0</v>
      </c>
      <c r="BC101" s="133">
        <f>'007 - Vedlejší a ostatní ...'!F36</f>
        <v>0</v>
      </c>
      <c r="BD101" s="135">
        <f>'007 - Vedlejší a ostatní ...'!F37</f>
        <v>0</v>
      </c>
      <c r="BE101" s="7"/>
      <c r="BT101" s="131" t="s">
        <v>86</v>
      </c>
      <c r="BV101" s="131" t="s">
        <v>80</v>
      </c>
      <c r="BW101" s="131" t="s">
        <v>107</v>
      </c>
      <c r="BX101" s="131" t="s">
        <v>5</v>
      </c>
      <c r="CL101" s="131" t="s">
        <v>1</v>
      </c>
      <c r="CM101" s="131" t="s">
        <v>88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ChOAU79rmYLlfAR39BJT0EepF1rfKrTf9T7TGR8Y9TOJ0IBqa08Ue9uXYmMHuFlmczA3LW0sVeEXmp4Y7L9iAQ==" hashValue="Ly2PolUdBp226bZ5RWKA3r7EummetnUX3JhLh0/cIs1cR5CC52Wpgm7GpI1vM9rjgvsS0SXhqiXwaoaRwl82Xg==" algorithmName="SHA-512" password="C1E4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Demolice přístavku ...'!C2" display="/"/>
    <hyperlink ref="A96" location="'002 - Oprava vnějšího pláště'!C2" display="/"/>
    <hyperlink ref="A97" location="'003 - Oprava zpevněných p...'!C2" display="/"/>
    <hyperlink ref="A98" location="'004 - Oprava vnitřních pr...'!C2" display="/"/>
    <hyperlink ref="A99" location="'005 - Oprava vnitřních pr...'!C2" display="/"/>
    <hyperlink ref="A100" location="'006 - Elektroinstalace (SEE)'!C2" display="/"/>
    <hyperlink ref="A101" location="'007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zakázky'!K6</f>
        <v>Brandýsek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zakázky'!AN8</f>
        <v>10. 8. 2020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3"/>
      <c r="G18" s="143"/>
      <c r="H18" s="143"/>
      <c r="I18" s="14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zakázky'!E17="","",'Rekapitulace zakázky'!E17)</f>
        <v xml:space="preserve"> </v>
      </c>
      <c r="F21" s="38"/>
      <c r="G21" s="38"/>
      <c r="H21" s="38"/>
      <c r="I21" s="140" t="s">
        <v>28</v>
      </c>
      <c r="J21" s="143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ROUND((SUM(BE124:BE193)),  2)</f>
        <v>0</v>
      </c>
      <c r="G33" s="38"/>
      <c r="H33" s="38"/>
      <c r="I33" s="155">
        <v>0.20999999999999999</v>
      </c>
      <c r="J33" s="154">
        <f>ROUND(((SUM(BE124:BE193))*I33),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ROUND((SUM(BF124:BF193)),  2)</f>
        <v>0</v>
      </c>
      <c r="G34" s="38"/>
      <c r="H34" s="38"/>
      <c r="I34" s="155">
        <v>0.14999999999999999</v>
      </c>
      <c r="J34" s="154">
        <f>ROUND(((SUM(BF124:BF193))*I34),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ROUND((SUM(BG124:BG193)),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ROUND((SUM(BH124:BH193)),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ROUND((SUM(BI124:BI193)),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Brandýsek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Demolice přístavku bytu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Brandýsek</v>
      </c>
      <c r="G89" s="40"/>
      <c r="H89" s="40"/>
      <c r="I89" s="32" t="s">
        <v>22</v>
      </c>
      <c r="J89" s="79" t="str">
        <f>IF(J12="","",J12)</f>
        <v>10. 8. 2020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117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118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119</v>
      </c>
      <c r="E100" s="188"/>
      <c r="F100" s="188"/>
      <c r="G100" s="188"/>
      <c r="H100" s="188"/>
      <c r="I100" s="188"/>
      <c r="J100" s="189">
        <f>J162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120</v>
      </c>
      <c r="E101" s="188"/>
      <c r="F101" s="188"/>
      <c r="G101" s="188"/>
      <c r="H101" s="188"/>
      <c r="I101" s="188"/>
      <c r="J101" s="189">
        <f>J179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121</v>
      </c>
      <c r="E102" s="182"/>
      <c r="F102" s="182"/>
      <c r="G102" s="182"/>
      <c r="H102" s="182"/>
      <c r="I102" s="182"/>
      <c r="J102" s="183">
        <f>J181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122</v>
      </c>
      <c r="E103" s="188"/>
      <c r="F103" s="188"/>
      <c r="G103" s="188"/>
      <c r="H103" s="188"/>
      <c r="I103" s="188"/>
      <c r="J103" s="189">
        <f>J182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123</v>
      </c>
      <c r="E104" s="182"/>
      <c r="F104" s="182"/>
      <c r="G104" s="182"/>
      <c r="H104" s="182"/>
      <c r="I104" s="182"/>
      <c r="J104" s="183">
        <f>J192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Brandýsek ON - oprava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001 - Demolice přístavku bytu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žst. Brandýsek</v>
      </c>
      <c r="G118" s="40"/>
      <c r="H118" s="40"/>
      <c r="I118" s="32" t="s">
        <v>22</v>
      </c>
      <c r="J118" s="79" t="str">
        <f>IF(J12="","",J12)</f>
        <v>10. 8. 2020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Správa železnic, státní organizace</v>
      </c>
      <c r="G120" s="40"/>
      <c r="H120" s="40"/>
      <c r="I120" s="32" t="s">
        <v>32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L. Ulrich, DiS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125</v>
      </c>
      <c r="D123" s="194" t="s">
        <v>63</v>
      </c>
      <c r="E123" s="194" t="s">
        <v>59</v>
      </c>
      <c r="F123" s="194" t="s">
        <v>60</v>
      </c>
      <c r="G123" s="194" t="s">
        <v>126</v>
      </c>
      <c r="H123" s="194" t="s">
        <v>127</v>
      </c>
      <c r="I123" s="194" t="s">
        <v>128</v>
      </c>
      <c r="J123" s="195" t="s">
        <v>113</v>
      </c>
      <c r="K123" s="196" t="s">
        <v>129</v>
      </c>
      <c r="L123" s="197"/>
      <c r="M123" s="100" t="s">
        <v>1</v>
      </c>
      <c r="N123" s="101" t="s">
        <v>42</v>
      </c>
      <c r="O123" s="101" t="s">
        <v>130</v>
      </c>
      <c r="P123" s="101" t="s">
        <v>131</v>
      </c>
      <c r="Q123" s="101" t="s">
        <v>132</v>
      </c>
      <c r="R123" s="101" t="s">
        <v>133</v>
      </c>
      <c r="S123" s="101" t="s">
        <v>134</v>
      </c>
      <c r="T123" s="101" t="s">
        <v>135</v>
      </c>
      <c r="U123" s="102" t="s">
        <v>136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137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P125+P181+P192</f>
        <v>0</v>
      </c>
      <c r="Q124" s="104"/>
      <c r="R124" s="200">
        <f>R125+R181+R192</f>
        <v>30.057348000000001</v>
      </c>
      <c r="S124" s="104"/>
      <c r="T124" s="200">
        <f>T125+T181+T192</f>
        <v>414.76454999999999</v>
      </c>
      <c r="U124" s="105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115</v>
      </c>
      <c r="BK124" s="201">
        <f>BK125+BK181+BK192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138</v>
      </c>
      <c r="F125" s="205" t="s">
        <v>139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P126+P148+P162+P179</f>
        <v>0</v>
      </c>
      <c r="Q125" s="210"/>
      <c r="R125" s="211">
        <f>R126+R148+R162+R179</f>
        <v>29.971248000000003</v>
      </c>
      <c r="S125" s="210"/>
      <c r="T125" s="211">
        <f>T126+T148+T162+T179</f>
        <v>414.76454999999999</v>
      </c>
      <c r="U125" s="2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86</v>
      </c>
      <c r="AT125" s="214" t="s">
        <v>77</v>
      </c>
      <c r="AU125" s="214" t="s">
        <v>78</v>
      </c>
      <c r="AY125" s="213" t="s">
        <v>140</v>
      </c>
      <c r="BK125" s="215">
        <f>BK126+BK148+BK162+BK179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86</v>
      </c>
      <c r="F126" s="216" t="s">
        <v>141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SUM(P127:P147)</f>
        <v>0</v>
      </c>
      <c r="Q126" s="210"/>
      <c r="R126" s="211">
        <f>SUM(R127:R147)</f>
        <v>29.971248000000003</v>
      </c>
      <c r="S126" s="210"/>
      <c r="T126" s="211">
        <f>SUM(T127:T147)</f>
        <v>0</v>
      </c>
      <c r="U126" s="2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86</v>
      </c>
      <c r="AY126" s="213" t="s">
        <v>140</v>
      </c>
      <c r="BK126" s="215">
        <f>SUM(BK127:BK147)</f>
        <v>0</v>
      </c>
    </row>
    <row r="127" s="2" customFormat="1" ht="37.8" customHeight="1">
      <c r="A127" s="38"/>
      <c r="B127" s="39"/>
      <c r="C127" s="218" t="s">
        <v>86</v>
      </c>
      <c r="D127" s="218" t="s">
        <v>142</v>
      </c>
      <c r="E127" s="219" t="s">
        <v>143</v>
      </c>
      <c r="F127" s="220" t="s">
        <v>144</v>
      </c>
      <c r="G127" s="221" t="s">
        <v>145</v>
      </c>
      <c r="H127" s="222">
        <v>100</v>
      </c>
      <c r="I127" s="223"/>
      <c r="J127" s="224">
        <f>ROUND(I127*H127,2)</f>
        <v>0</v>
      </c>
      <c r="K127" s="225"/>
      <c r="L127" s="44"/>
      <c r="M127" s="226" t="s">
        <v>1</v>
      </c>
      <c r="N127" s="227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8">
        <f>S127*H127</f>
        <v>0</v>
      </c>
      <c r="U127" s="229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146</v>
      </c>
      <c r="AT127" s="230" t="s">
        <v>142</v>
      </c>
      <c r="AU127" s="230" t="s">
        <v>88</v>
      </c>
      <c r="AY127" s="17" t="s">
        <v>140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146</v>
      </c>
      <c r="BM127" s="230" t="s">
        <v>147</v>
      </c>
    </row>
    <row r="128" s="2" customFormat="1" ht="24.15" customHeight="1">
      <c r="A128" s="38"/>
      <c r="B128" s="39"/>
      <c r="C128" s="218" t="s">
        <v>88</v>
      </c>
      <c r="D128" s="218" t="s">
        <v>142</v>
      </c>
      <c r="E128" s="219" t="s">
        <v>148</v>
      </c>
      <c r="F128" s="220" t="s">
        <v>149</v>
      </c>
      <c r="G128" s="221" t="s">
        <v>145</v>
      </c>
      <c r="H128" s="222">
        <v>100</v>
      </c>
      <c r="I128" s="223"/>
      <c r="J128" s="224">
        <f>ROUND(I128*H128,2)</f>
        <v>0</v>
      </c>
      <c r="K128" s="225"/>
      <c r="L128" s="44"/>
      <c r="M128" s="226" t="s">
        <v>1</v>
      </c>
      <c r="N128" s="227" t="s">
        <v>43</v>
      </c>
      <c r="O128" s="91"/>
      <c r="P128" s="228">
        <f>O128*H128</f>
        <v>0</v>
      </c>
      <c r="Q128" s="228">
        <v>0.00018000000000000001</v>
      </c>
      <c r="R128" s="228">
        <f>Q128*H128</f>
        <v>0.018000000000000002</v>
      </c>
      <c r="S128" s="228">
        <v>0</v>
      </c>
      <c r="T128" s="228">
        <f>S128*H128</f>
        <v>0</v>
      </c>
      <c r="U128" s="229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146</v>
      </c>
      <c r="AT128" s="230" t="s">
        <v>142</v>
      </c>
      <c r="AU128" s="230" t="s">
        <v>88</v>
      </c>
      <c r="AY128" s="17" t="s">
        <v>140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86</v>
      </c>
      <c r="BK128" s="231">
        <f>ROUND(I128*H128,2)</f>
        <v>0</v>
      </c>
      <c r="BL128" s="17" t="s">
        <v>146</v>
      </c>
      <c r="BM128" s="230" t="s">
        <v>150</v>
      </c>
    </row>
    <row r="129" s="2" customFormat="1" ht="24.15" customHeight="1">
      <c r="A129" s="38"/>
      <c r="B129" s="39"/>
      <c r="C129" s="218" t="s">
        <v>151</v>
      </c>
      <c r="D129" s="218" t="s">
        <v>142</v>
      </c>
      <c r="E129" s="219" t="s">
        <v>152</v>
      </c>
      <c r="F129" s="220" t="s">
        <v>153</v>
      </c>
      <c r="G129" s="221" t="s">
        <v>154</v>
      </c>
      <c r="H129" s="222">
        <v>16.640000000000001</v>
      </c>
      <c r="I129" s="223"/>
      <c r="J129" s="224">
        <f>ROUND(I129*H129,2)</f>
        <v>0</v>
      </c>
      <c r="K129" s="225"/>
      <c r="L129" s="44"/>
      <c r="M129" s="226" t="s">
        <v>1</v>
      </c>
      <c r="N129" s="227" t="s">
        <v>43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8">
        <f>S129*H129</f>
        <v>0</v>
      </c>
      <c r="U129" s="229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146</v>
      </c>
      <c r="AT129" s="230" t="s">
        <v>142</v>
      </c>
      <c r="AU129" s="230" t="s">
        <v>88</v>
      </c>
      <c r="AY129" s="17" t="s">
        <v>140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86</v>
      </c>
      <c r="BK129" s="231">
        <f>ROUND(I129*H129,2)</f>
        <v>0</v>
      </c>
      <c r="BL129" s="17" t="s">
        <v>146</v>
      </c>
      <c r="BM129" s="230" t="s">
        <v>155</v>
      </c>
    </row>
    <row r="130" s="13" customFormat="1">
      <c r="A130" s="13"/>
      <c r="B130" s="232"/>
      <c r="C130" s="233"/>
      <c r="D130" s="234" t="s">
        <v>156</v>
      </c>
      <c r="E130" s="235" t="s">
        <v>1</v>
      </c>
      <c r="F130" s="236" t="s">
        <v>157</v>
      </c>
      <c r="G130" s="233"/>
      <c r="H130" s="237">
        <v>16.640000000000001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1"/>
      <c r="U130" s="242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156</v>
      </c>
      <c r="AU130" s="243" t="s">
        <v>88</v>
      </c>
      <c r="AV130" s="13" t="s">
        <v>88</v>
      </c>
      <c r="AW130" s="13" t="s">
        <v>34</v>
      </c>
      <c r="AX130" s="13" t="s">
        <v>86</v>
      </c>
      <c r="AY130" s="243" t="s">
        <v>140</v>
      </c>
    </row>
    <row r="131" s="2" customFormat="1" ht="24.15" customHeight="1">
      <c r="A131" s="38"/>
      <c r="B131" s="39"/>
      <c r="C131" s="218" t="s">
        <v>146</v>
      </c>
      <c r="D131" s="218" t="s">
        <v>142</v>
      </c>
      <c r="E131" s="219" t="s">
        <v>158</v>
      </c>
      <c r="F131" s="220" t="s">
        <v>159</v>
      </c>
      <c r="G131" s="221" t="s">
        <v>154</v>
      </c>
      <c r="H131" s="222">
        <v>16.640000000000001</v>
      </c>
      <c r="I131" s="223"/>
      <c r="J131" s="224">
        <f>ROUND(I131*H131,2)</f>
        <v>0</v>
      </c>
      <c r="K131" s="225"/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8">
        <f>S131*H131</f>
        <v>0</v>
      </c>
      <c r="U131" s="229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146</v>
      </c>
      <c r="AT131" s="230" t="s">
        <v>142</v>
      </c>
      <c r="AU131" s="230" t="s">
        <v>88</v>
      </c>
      <c r="AY131" s="17" t="s">
        <v>140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146</v>
      </c>
      <c r="BM131" s="230" t="s">
        <v>160</v>
      </c>
    </row>
    <row r="132" s="2" customFormat="1" ht="37.8" customHeight="1">
      <c r="A132" s="38"/>
      <c r="B132" s="39"/>
      <c r="C132" s="218" t="s">
        <v>161</v>
      </c>
      <c r="D132" s="218" t="s">
        <v>142</v>
      </c>
      <c r="E132" s="219" t="s">
        <v>162</v>
      </c>
      <c r="F132" s="220" t="s">
        <v>163</v>
      </c>
      <c r="G132" s="221" t="s">
        <v>154</v>
      </c>
      <c r="H132" s="222">
        <v>166.40000000000001</v>
      </c>
      <c r="I132" s="223"/>
      <c r="J132" s="224">
        <f>ROUND(I132*H132,2)</f>
        <v>0</v>
      </c>
      <c r="K132" s="225"/>
      <c r="L132" s="44"/>
      <c r="M132" s="226" t="s">
        <v>1</v>
      </c>
      <c r="N132" s="227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8">
        <f>S132*H132</f>
        <v>0</v>
      </c>
      <c r="U132" s="229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146</v>
      </c>
      <c r="AT132" s="230" t="s">
        <v>142</v>
      </c>
      <c r="AU132" s="230" t="s">
        <v>88</v>
      </c>
      <c r="AY132" s="17" t="s">
        <v>140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146</v>
      </c>
      <c r="BM132" s="230" t="s">
        <v>164</v>
      </c>
    </row>
    <row r="133" s="13" customFormat="1">
      <c r="A133" s="13"/>
      <c r="B133" s="232"/>
      <c r="C133" s="233"/>
      <c r="D133" s="234" t="s">
        <v>156</v>
      </c>
      <c r="E133" s="233"/>
      <c r="F133" s="236" t="s">
        <v>165</v>
      </c>
      <c r="G133" s="233"/>
      <c r="H133" s="237">
        <v>166.40000000000001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1"/>
      <c r="U133" s="242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156</v>
      </c>
      <c r="AU133" s="243" t="s">
        <v>88</v>
      </c>
      <c r="AV133" s="13" t="s">
        <v>88</v>
      </c>
      <c r="AW133" s="13" t="s">
        <v>4</v>
      </c>
      <c r="AX133" s="13" t="s">
        <v>86</v>
      </c>
      <c r="AY133" s="243" t="s">
        <v>140</v>
      </c>
    </row>
    <row r="134" s="2" customFormat="1" ht="24.15" customHeight="1">
      <c r="A134" s="38"/>
      <c r="B134" s="39"/>
      <c r="C134" s="218" t="s">
        <v>166</v>
      </c>
      <c r="D134" s="218" t="s">
        <v>142</v>
      </c>
      <c r="E134" s="219" t="s">
        <v>167</v>
      </c>
      <c r="F134" s="220" t="s">
        <v>168</v>
      </c>
      <c r="G134" s="221" t="s">
        <v>154</v>
      </c>
      <c r="H134" s="222">
        <v>16.640000000000001</v>
      </c>
      <c r="I134" s="223"/>
      <c r="J134" s="224">
        <f>ROUND(I134*H134,2)</f>
        <v>0</v>
      </c>
      <c r="K134" s="225"/>
      <c r="L134" s="44"/>
      <c r="M134" s="226" t="s">
        <v>1</v>
      </c>
      <c r="N134" s="227" t="s">
        <v>43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8">
        <f>S134*H134</f>
        <v>0</v>
      </c>
      <c r="U134" s="229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146</v>
      </c>
      <c r="AT134" s="230" t="s">
        <v>142</v>
      </c>
      <c r="AU134" s="230" t="s">
        <v>88</v>
      </c>
      <c r="AY134" s="17" t="s">
        <v>140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86</v>
      </c>
      <c r="BK134" s="231">
        <f>ROUND(I134*H134,2)</f>
        <v>0</v>
      </c>
      <c r="BL134" s="17" t="s">
        <v>146</v>
      </c>
      <c r="BM134" s="230" t="s">
        <v>169</v>
      </c>
    </row>
    <row r="135" s="2" customFormat="1" ht="14.4" customHeight="1">
      <c r="A135" s="38"/>
      <c r="B135" s="39"/>
      <c r="C135" s="218" t="s">
        <v>170</v>
      </c>
      <c r="D135" s="218" t="s">
        <v>142</v>
      </c>
      <c r="E135" s="219" t="s">
        <v>171</v>
      </c>
      <c r="F135" s="220" t="s">
        <v>172</v>
      </c>
      <c r="G135" s="221" t="s">
        <v>154</v>
      </c>
      <c r="H135" s="222">
        <v>16.640000000000001</v>
      </c>
      <c r="I135" s="223"/>
      <c r="J135" s="224">
        <f>ROUND(I135*H135,2)</f>
        <v>0</v>
      </c>
      <c r="K135" s="225"/>
      <c r="L135" s="44"/>
      <c r="M135" s="226" t="s">
        <v>1</v>
      </c>
      <c r="N135" s="227" t="s">
        <v>43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8">
        <f>S135*H135</f>
        <v>0</v>
      </c>
      <c r="U135" s="229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146</v>
      </c>
      <c r="AT135" s="230" t="s">
        <v>142</v>
      </c>
      <c r="AU135" s="230" t="s">
        <v>88</v>
      </c>
      <c r="AY135" s="17" t="s">
        <v>140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86</v>
      </c>
      <c r="BK135" s="231">
        <f>ROUND(I135*H135,2)</f>
        <v>0</v>
      </c>
      <c r="BL135" s="17" t="s">
        <v>146</v>
      </c>
      <c r="BM135" s="230" t="s">
        <v>173</v>
      </c>
    </row>
    <row r="136" s="2" customFormat="1" ht="24.15" customHeight="1">
      <c r="A136" s="38"/>
      <c r="B136" s="39"/>
      <c r="C136" s="218" t="s">
        <v>174</v>
      </c>
      <c r="D136" s="218" t="s">
        <v>142</v>
      </c>
      <c r="E136" s="219" t="s">
        <v>175</v>
      </c>
      <c r="F136" s="220" t="s">
        <v>176</v>
      </c>
      <c r="G136" s="221" t="s">
        <v>177</v>
      </c>
      <c r="H136" s="222">
        <v>29.952000000000002</v>
      </c>
      <c r="I136" s="223"/>
      <c r="J136" s="224">
        <f>ROUND(I136*H136,2)</f>
        <v>0</v>
      </c>
      <c r="K136" s="225"/>
      <c r="L136" s="44"/>
      <c r="M136" s="226" t="s">
        <v>1</v>
      </c>
      <c r="N136" s="227" t="s">
        <v>43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8">
        <f>S136*H136</f>
        <v>0</v>
      </c>
      <c r="U136" s="229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146</v>
      </c>
      <c r="AT136" s="230" t="s">
        <v>142</v>
      </c>
      <c r="AU136" s="230" t="s">
        <v>88</v>
      </c>
      <c r="AY136" s="17" t="s">
        <v>140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146</v>
      </c>
      <c r="BM136" s="230" t="s">
        <v>178</v>
      </c>
    </row>
    <row r="137" s="13" customFormat="1">
      <c r="A137" s="13"/>
      <c r="B137" s="232"/>
      <c r="C137" s="233"/>
      <c r="D137" s="234" t="s">
        <v>156</v>
      </c>
      <c r="E137" s="233"/>
      <c r="F137" s="236" t="s">
        <v>179</v>
      </c>
      <c r="G137" s="233"/>
      <c r="H137" s="237">
        <v>29.952000000000002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1"/>
      <c r="U137" s="242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156</v>
      </c>
      <c r="AU137" s="243" t="s">
        <v>88</v>
      </c>
      <c r="AV137" s="13" t="s">
        <v>88</v>
      </c>
      <c r="AW137" s="13" t="s">
        <v>4</v>
      </c>
      <c r="AX137" s="13" t="s">
        <v>86</v>
      </c>
      <c r="AY137" s="243" t="s">
        <v>140</v>
      </c>
    </row>
    <row r="138" s="2" customFormat="1" ht="24.15" customHeight="1">
      <c r="A138" s="38"/>
      <c r="B138" s="39"/>
      <c r="C138" s="218" t="s">
        <v>180</v>
      </c>
      <c r="D138" s="218" t="s">
        <v>142</v>
      </c>
      <c r="E138" s="219" t="s">
        <v>181</v>
      </c>
      <c r="F138" s="220" t="s">
        <v>182</v>
      </c>
      <c r="G138" s="221" t="s">
        <v>154</v>
      </c>
      <c r="H138" s="222">
        <v>92.819999999999993</v>
      </c>
      <c r="I138" s="223"/>
      <c r="J138" s="224">
        <f>ROUND(I138*H138,2)</f>
        <v>0</v>
      </c>
      <c r="K138" s="225"/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8">
        <f>S138*H138</f>
        <v>0</v>
      </c>
      <c r="U138" s="229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146</v>
      </c>
      <c r="AT138" s="230" t="s">
        <v>142</v>
      </c>
      <c r="AU138" s="230" t="s">
        <v>88</v>
      </c>
      <c r="AY138" s="17" t="s">
        <v>140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146</v>
      </c>
      <c r="BM138" s="230" t="s">
        <v>183</v>
      </c>
    </row>
    <row r="139" s="13" customFormat="1">
      <c r="A139" s="13"/>
      <c r="B139" s="232"/>
      <c r="C139" s="233"/>
      <c r="D139" s="234" t="s">
        <v>156</v>
      </c>
      <c r="E139" s="235" t="s">
        <v>1</v>
      </c>
      <c r="F139" s="236" t="s">
        <v>184</v>
      </c>
      <c r="G139" s="233"/>
      <c r="H139" s="237">
        <v>92.819999999999993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1"/>
      <c r="U139" s="242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156</v>
      </c>
      <c r="AU139" s="243" t="s">
        <v>88</v>
      </c>
      <c r="AV139" s="13" t="s">
        <v>88</v>
      </c>
      <c r="AW139" s="13" t="s">
        <v>34</v>
      </c>
      <c r="AX139" s="13" t="s">
        <v>86</v>
      </c>
      <c r="AY139" s="243" t="s">
        <v>140</v>
      </c>
    </row>
    <row r="140" s="2" customFormat="1" ht="24.15" customHeight="1">
      <c r="A140" s="38"/>
      <c r="B140" s="39"/>
      <c r="C140" s="218" t="s">
        <v>185</v>
      </c>
      <c r="D140" s="218" t="s">
        <v>142</v>
      </c>
      <c r="E140" s="219" t="s">
        <v>186</v>
      </c>
      <c r="F140" s="220" t="s">
        <v>187</v>
      </c>
      <c r="G140" s="221" t="s">
        <v>145</v>
      </c>
      <c r="H140" s="222">
        <v>83.200000000000003</v>
      </c>
      <c r="I140" s="223"/>
      <c r="J140" s="224">
        <f>ROUND(I140*H140,2)</f>
        <v>0</v>
      </c>
      <c r="K140" s="225"/>
      <c r="L140" s="44"/>
      <c r="M140" s="226" t="s">
        <v>1</v>
      </c>
      <c r="N140" s="227" t="s">
        <v>43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8">
        <f>S140*H140</f>
        <v>0</v>
      </c>
      <c r="U140" s="229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146</v>
      </c>
      <c r="AT140" s="230" t="s">
        <v>142</v>
      </c>
      <c r="AU140" s="230" t="s">
        <v>88</v>
      </c>
      <c r="AY140" s="17" t="s">
        <v>140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86</v>
      </c>
      <c r="BK140" s="231">
        <f>ROUND(I140*H140,2)</f>
        <v>0</v>
      </c>
      <c r="BL140" s="17" t="s">
        <v>146</v>
      </c>
      <c r="BM140" s="230" t="s">
        <v>188</v>
      </c>
    </row>
    <row r="141" s="13" customFormat="1">
      <c r="A141" s="13"/>
      <c r="B141" s="232"/>
      <c r="C141" s="233"/>
      <c r="D141" s="234" t="s">
        <v>156</v>
      </c>
      <c r="E141" s="235" t="s">
        <v>1</v>
      </c>
      <c r="F141" s="236" t="s">
        <v>189</v>
      </c>
      <c r="G141" s="233"/>
      <c r="H141" s="237">
        <v>83.200000000000003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1"/>
      <c r="U141" s="242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156</v>
      </c>
      <c r="AU141" s="243" t="s">
        <v>88</v>
      </c>
      <c r="AV141" s="13" t="s">
        <v>88</v>
      </c>
      <c r="AW141" s="13" t="s">
        <v>34</v>
      </c>
      <c r="AX141" s="13" t="s">
        <v>86</v>
      </c>
      <c r="AY141" s="243" t="s">
        <v>140</v>
      </c>
    </row>
    <row r="142" s="2" customFormat="1" ht="24.15" customHeight="1">
      <c r="A142" s="38"/>
      <c r="B142" s="39"/>
      <c r="C142" s="218" t="s">
        <v>190</v>
      </c>
      <c r="D142" s="218" t="s">
        <v>142</v>
      </c>
      <c r="E142" s="219" t="s">
        <v>191</v>
      </c>
      <c r="F142" s="220" t="s">
        <v>192</v>
      </c>
      <c r="G142" s="221" t="s">
        <v>145</v>
      </c>
      <c r="H142" s="222">
        <v>83.200000000000003</v>
      </c>
      <c r="I142" s="223"/>
      <c r="J142" s="224">
        <f>ROUND(I142*H142,2)</f>
        <v>0</v>
      </c>
      <c r="K142" s="225"/>
      <c r="L142" s="44"/>
      <c r="M142" s="226" t="s">
        <v>1</v>
      </c>
      <c r="N142" s="227" t="s">
        <v>43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8">
        <f>S142*H142</f>
        <v>0</v>
      </c>
      <c r="U142" s="229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146</v>
      </c>
      <c r="AT142" s="230" t="s">
        <v>142</v>
      </c>
      <c r="AU142" s="230" t="s">
        <v>88</v>
      </c>
      <c r="AY142" s="17" t="s">
        <v>140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146</v>
      </c>
      <c r="BM142" s="230" t="s">
        <v>193</v>
      </c>
    </row>
    <row r="143" s="2" customFormat="1" ht="14.4" customHeight="1">
      <c r="A143" s="38"/>
      <c r="B143" s="39"/>
      <c r="C143" s="244" t="s">
        <v>194</v>
      </c>
      <c r="D143" s="244" t="s">
        <v>195</v>
      </c>
      <c r="E143" s="245" t="s">
        <v>196</v>
      </c>
      <c r="F143" s="246" t="s">
        <v>197</v>
      </c>
      <c r="G143" s="247" t="s">
        <v>177</v>
      </c>
      <c r="H143" s="248">
        <v>29.952000000000002</v>
      </c>
      <c r="I143" s="249"/>
      <c r="J143" s="250">
        <f>ROUND(I143*H143,2)</f>
        <v>0</v>
      </c>
      <c r="K143" s="251"/>
      <c r="L143" s="252"/>
      <c r="M143" s="253" t="s">
        <v>1</v>
      </c>
      <c r="N143" s="254" t="s">
        <v>43</v>
      </c>
      <c r="O143" s="91"/>
      <c r="P143" s="228">
        <f>O143*H143</f>
        <v>0</v>
      </c>
      <c r="Q143" s="228">
        <v>1</v>
      </c>
      <c r="R143" s="228">
        <f>Q143*H143</f>
        <v>29.952000000000002</v>
      </c>
      <c r="S143" s="228">
        <v>0</v>
      </c>
      <c r="T143" s="228">
        <f>S143*H143</f>
        <v>0</v>
      </c>
      <c r="U143" s="229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174</v>
      </c>
      <c r="AT143" s="230" t="s">
        <v>195</v>
      </c>
      <c r="AU143" s="230" t="s">
        <v>88</v>
      </c>
      <c r="AY143" s="17" t="s">
        <v>140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146</v>
      </c>
      <c r="BM143" s="230" t="s">
        <v>198</v>
      </c>
    </row>
    <row r="144" s="13" customFormat="1">
      <c r="A144" s="13"/>
      <c r="B144" s="232"/>
      <c r="C144" s="233"/>
      <c r="D144" s="234" t="s">
        <v>156</v>
      </c>
      <c r="E144" s="235" t="s">
        <v>1</v>
      </c>
      <c r="F144" s="236" t="s">
        <v>199</v>
      </c>
      <c r="G144" s="233"/>
      <c r="H144" s="237">
        <v>29.952000000000002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1"/>
      <c r="U144" s="242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156</v>
      </c>
      <c r="AU144" s="243" t="s">
        <v>88</v>
      </c>
      <c r="AV144" s="13" t="s">
        <v>88</v>
      </c>
      <c r="AW144" s="13" t="s">
        <v>34</v>
      </c>
      <c r="AX144" s="13" t="s">
        <v>86</v>
      </c>
      <c r="AY144" s="243" t="s">
        <v>140</v>
      </c>
    </row>
    <row r="145" s="2" customFormat="1" ht="24.15" customHeight="1">
      <c r="A145" s="38"/>
      <c r="B145" s="39"/>
      <c r="C145" s="218" t="s">
        <v>200</v>
      </c>
      <c r="D145" s="218" t="s">
        <v>142</v>
      </c>
      <c r="E145" s="219" t="s">
        <v>201</v>
      </c>
      <c r="F145" s="220" t="s">
        <v>202</v>
      </c>
      <c r="G145" s="221" t="s">
        <v>145</v>
      </c>
      <c r="H145" s="222">
        <v>83.200000000000003</v>
      </c>
      <c r="I145" s="223"/>
      <c r="J145" s="224">
        <f>ROUND(I145*H145,2)</f>
        <v>0</v>
      </c>
      <c r="K145" s="225"/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8">
        <f>S145*H145</f>
        <v>0</v>
      </c>
      <c r="U145" s="229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146</v>
      </c>
      <c r="AT145" s="230" t="s">
        <v>142</v>
      </c>
      <c r="AU145" s="230" t="s">
        <v>88</v>
      </c>
      <c r="AY145" s="17" t="s">
        <v>140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146</v>
      </c>
      <c r="BM145" s="230" t="s">
        <v>203</v>
      </c>
    </row>
    <row r="146" s="2" customFormat="1" ht="14.4" customHeight="1">
      <c r="A146" s="38"/>
      <c r="B146" s="39"/>
      <c r="C146" s="244" t="s">
        <v>204</v>
      </c>
      <c r="D146" s="244" t="s">
        <v>195</v>
      </c>
      <c r="E146" s="245" t="s">
        <v>205</v>
      </c>
      <c r="F146" s="246" t="s">
        <v>206</v>
      </c>
      <c r="G146" s="247" t="s">
        <v>207</v>
      </c>
      <c r="H146" s="248">
        <v>1.248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43</v>
      </c>
      <c r="O146" s="91"/>
      <c r="P146" s="228">
        <f>O146*H146</f>
        <v>0</v>
      </c>
      <c r="Q146" s="228">
        <v>0.001</v>
      </c>
      <c r="R146" s="228">
        <f>Q146*H146</f>
        <v>0.001248</v>
      </c>
      <c r="S146" s="228">
        <v>0</v>
      </c>
      <c r="T146" s="228">
        <f>S146*H146</f>
        <v>0</v>
      </c>
      <c r="U146" s="229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174</v>
      </c>
      <c r="AT146" s="230" t="s">
        <v>195</v>
      </c>
      <c r="AU146" s="230" t="s">
        <v>88</v>
      </c>
      <c r="AY146" s="17" t="s">
        <v>140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146</v>
      </c>
      <c r="BM146" s="230" t="s">
        <v>208</v>
      </c>
    </row>
    <row r="147" s="13" customFormat="1">
      <c r="A147" s="13"/>
      <c r="B147" s="232"/>
      <c r="C147" s="233"/>
      <c r="D147" s="234" t="s">
        <v>156</v>
      </c>
      <c r="E147" s="233"/>
      <c r="F147" s="236" t="s">
        <v>209</v>
      </c>
      <c r="G147" s="233"/>
      <c r="H147" s="237">
        <v>1.248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1"/>
      <c r="U147" s="242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156</v>
      </c>
      <c r="AU147" s="243" t="s">
        <v>88</v>
      </c>
      <c r="AV147" s="13" t="s">
        <v>88</v>
      </c>
      <c r="AW147" s="13" t="s">
        <v>4</v>
      </c>
      <c r="AX147" s="13" t="s">
        <v>86</v>
      </c>
      <c r="AY147" s="243" t="s">
        <v>140</v>
      </c>
    </row>
    <row r="148" s="12" customFormat="1" ht="22.8" customHeight="1">
      <c r="A148" s="12"/>
      <c r="B148" s="202"/>
      <c r="C148" s="203"/>
      <c r="D148" s="204" t="s">
        <v>77</v>
      </c>
      <c r="E148" s="216" t="s">
        <v>180</v>
      </c>
      <c r="F148" s="216" t="s">
        <v>210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SUM(P149:P161)</f>
        <v>0</v>
      </c>
      <c r="Q148" s="210"/>
      <c r="R148" s="211">
        <f>SUM(R149:R161)</f>
        <v>0</v>
      </c>
      <c r="S148" s="210"/>
      <c r="T148" s="211">
        <f>SUM(T149:T161)</f>
        <v>414.76454999999999</v>
      </c>
      <c r="U148" s="2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86</v>
      </c>
      <c r="AT148" s="214" t="s">
        <v>77</v>
      </c>
      <c r="AU148" s="214" t="s">
        <v>86</v>
      </c>
      <c r="AY148" s="213" t="s">
        <v>140</v>
      </c>
      <c r="BK148" s="215">
        <f>SUM(BK149:BK161)</f>
        <v>0</v>
      </c>
    </row>
    <row r="149" s="2" customFormat="1" ht="14.4" customHeight="1">
      <c r="A149" s="38"/>
      <c r="B149" s="39"/>
      <c r="C149" s="218" t="s">
        <v>8</v>
      </c>
      <c r="D149" s="218" t="s">
        <v>142</v>
      </c>
      <c r="E149" s="219" t="s">
        <v>211</v>
      </c>
      <c r="F149" s="220" t="s">
        <v>212</v>
      </c>
      <c r="G149" s="221" t="s">
        <v>213</v>
      </c>
      <c r="H149" s="222">
        <v>1</v>
      </c>
      <c r="I149" s="223"/>
      <c r="J149" s="224">
        <f>ROUND(I149*H149,2)</f>
        <v>0</v>
      </c>
      <c r="K149" s="225"/>
      <c r="L149" s="44"/>
      <c r="M149" s="226" t="s">
        <v>1</v>
      </c>
      <c r="N149" s="227" t="s">
        <v>43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8">
        <f>S149*H149</f>
        <v>0</v>
      </c>
      <c r="U149" s="229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146</v>
      </c>
      <c r="AT149" s="230" t="s">
        <v>142</v>
      </c>
      <c r="AU149" s="230" t="s">
        <v>88</v>
      </c>
      <c r="AY149" s="17" t="s">
        <v>140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86</v>
      </c>
      <c r="BK149" s="231">
        <f>ROUND(I149*H149,2)</f>
        <v>0</v>
      </c>
      <c r="BL149" s="17" t="s">
        <v>146</v>
      </c>
      <c r="BM149" s="230" t="s">
        <v>214</v>
      </c>
    </row>
    <row r="150" s="2" customFormat="1" ht="24.15" customHeight="1">
      <c r="A150" s="38"/>
      <c r="B150" s="39"/>
      <c r="C150" s="218" t="s">
        <v>215</v>
      </c>
      <c r="D150" s="218" t="s">
        <v>142</v>
      </c>
      <c r="E150" s="219" t="s">
        <v>216</v>
      </c>
      <c r="F150" s="220" t="s">
        <v>217</v>
      </c>
      <c r="G150" s="221" t="s">
        <v>213</v>
      </c>
      <c r="H150" s="222">
        <v>1</v>
      </c>
      <c r="I150" s="223"/>
      <c r="J150" s="224">
        <f>ROUND(I150*H150,2)</f>
        <v>0</v>
      </c>
      <c r="K150" s="225"/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8">
        <f>S150*H150</f>
        <v>0</v>
      </c>
      <c r="U150" s="229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146</v>
      </c>
      <c r="AT150" s="230" t="s">
        <v>142</v>
      </c>
      <c r="AU150" s="230" t="s">
        <v>88</v>
      </c>
      <c r="AY150" s="17" t="s">
        <v>140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146</v>
      </c>
      <c r="BM150" s="230" t="s">
        <v>218</v>
      </c>
    </row>
    <row r="151" s="2" customFormat="1" ht="37.8" customHeight="1">
      <c r="A151" s="38"/>
      <c r="B151" s="39"/>
      <c r="C151" s="218" t="s">
        <v>219</v>
      </c>
      <c r="D151" s="218" t="s">
        <v>142</v>
      </c>
      <c r="E151" s="219" t="s">
        <v>220</v>
      </c>
      <c r="F151" s="220" t="s">
        <v>221</v>
      </c>
      <c r="G151" s="221" t="s">
        <v>213</v>
      </c>
      <c r="H151" s="222">
        <v>1</v>
      </c>
      <c r="I151" s="223"/>
      <c r="J151" s="224">
        <f>ROUND(I151*H151,2)</f>
        <v>0</v>
      </c>
      <c r="K151" s="225"/>
      <c r="L151" s="44"/>
      <c r="M151" s="226" t="s">
        <v>1</v>
      </c>
      <c r="N151" s="227" t="s">
        <v>43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8">
        <f>S151*H151</f>
        <v>0</v>
      </c>
      <c r="U151" s="229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146</v>
      </c>
      <c r="AT151" s="230" t="s">
        <v>142</v>
      </c>
      <c r="AU151" s="230" t="s">
        <v>88</v>
      </c>
      <c r="AY151" s="17" t="s">
        <v>140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146</v>
      </c>
      <c r="BM151" s="230" t="s">
        <v>222</v>
      </c>
    </row>
    <row r="152" s="2" customFormat="1" ht="14.4" customHeight="1">
      <c r="A152" s="38"/>
      <c r="B152" s="39"/>
      <c r="C152" s="218" t="s">
        <v>223</v>
      </c>
      <c r="D152" s="218" t="s">
        <v>142</v>
      </c>
      <c r="E152" s="219" t="s">
        <v>224</v>
      </c>
      <c r="F152" s="220" t="s">
        <v>225</v>
      </c>
      <c r="G152" s="221" t="s">
        <v>226</v>
      </c>
      <c r="H152" s="222">
        <v>10</v>
      </c>
      <c r="I152" s="223"/>
      <c r="J152" s="224">
        <f>ROUND(I152*H152,2)</f>
        <v>0</v>
      </c>
      <c r="K152" s="225"/>
      <c r="L152" s="44"/>
      <c r="M152" s="226" t="s">
        <v>1</v>
      </c>
      <c r="N152" s="227" t="s">
        <v>43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0.074999999999999997</v>
      </c>
      <c r="T152" s="228">
        <f>S152*H152</f>
        <v>0.75</v>
      </c>
      <c r="U152" s="229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146</v>
      </c>
      <c r="AT152" s="230" t="s">
        <v>142</v>
      </c>
      <c r="AU152" s="230" t="s">
        <v>88</v>
      </c>
      <c r="AY152" s="17" t="s">
        <v>140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86</v>
      </c>
      <c r="BK152" s="231">
        <f>ROUND(I152*H152,2)</f>
        <v>0</v>
      </c>
      <c r="BL152" s="17" t="s">
        <v>146</v>
      </c>
      <c r="BM152" s="230" t="s">
        <v>227</v>
      </c>
    </row>
    <row r="153" s="2" customFormat="1" ht="24.15" customHeight="1">
      <c r="A153" s="38"/>
      <c r="B153" s="39"/>
      <c r="C153" s="218" t="s">
        <v>228</v>
      </c>
      <c r="D153" s="218" t="s">
        <v>142</v>
      </c>
      <c r="E153" s="219" t="s">
        <v>229</v>
      </c>
      <c r="F153" s="220" t="s">
        <v>230</v>
      </c>
      <c r="G153" s="221" t="s">
        <v>154</v>
      </c>
      <c r="H153" s="222">
        <v>332.80000000000001</v>
      </c>
      <c r="I153" s="223"/>
      <c r="J153" s="224">
        <f>ROUND(I153*H153,2)</f>
        <v>0</v>
      </c>
      <c r="K153" s="225"/>
      <c r="L153" s="44"/>
      <c r="M153" s="226" t="s">
        <v>1</v>
      </c>
      <c r="N153" s="227" t="s">
        <v>43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0.65000000000000002</v>
      </c>
      <c r="T153" s="228">
        <f>S153*H153</f>
        <v>216.32000000000002</v>
      </c>
      <c r="U153" s="229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146</v>
      </c>
      <c r="AT153" s="230" t="s">
        <v>142</v>
      </c>
      <c r="AU153" s="230" t="s">
        <v>88</v>
      </c>
      <c r="AY153" s="17" t="s">
        <v>140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86</v>
      </c>
      <c r="BK153" s="231">
        <f>ROUND(I153*H153,2)</f>
        <v>0</v>
      </c>
      <c r="BL153" s="17" t="s">
        <v>146</v>
      </c>
      <c r="BM153" s="230" t="s">
        <v>231</v>
      </c>
    </row>
    <row r="154" s="13" customFormat="1">
      <c r="A154" s="13"/>
      <c r="B154" s="232"/>
      <c r="C154" s="233"/>
      <c r="D154" s="234" t="s">
        <v>156</v>
      </c>
      <c r="E154" s="235" t="s">
        <v>1</v>
      </c>
      <c r="F154" s="236" t="s">
        <v>232</v>
      </c>
      <c r="G154" s="233"/>
      <c r="H154" s="237">
        <v>332.80000000000001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1"/>
      <c r="U154" s="242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156</v>
      </c>
      <c r="AU154" s="243" t="s">
        <v>88</v>
      </c>
      <c r="AV154" s="13" t="s">
        <v>88</v>
      </c>
      <c r="AW154" s="13" t="s">
        <v>34</v>
      </c>
      <c r="AX154" s="13" t="s">
        <v>86</v>
      </c>
      <c r="AY154" s="243" t="s">
        <v>140</v>
      </c>
    </row>
    <row r="155" s="2" customFormat="1" ht="14.4" customHeight="1">
      <c r="A155" s="38"/>
      <c r="B155" s="39"/>
      <c r="C155" s="218" t="s">
        <v>233</v>
      </c>
      <c r="D155" s="218" t="s">
        <v>142</v>
      </c>
      <c r="E155" s="219" t="s">
        <v>234</v>
      </c>
      <c r="F155" s="220" t="s">
        <v>235</v>
      </c>
      <c r="G155" s="221" t="s">
        <v>154</v>
      </c>
      <c r="H155" s="222">
        <v>59.310000000000002</v>
      </c>
      <c r="I155" s="223"/>
      <c r="J155" s="224">
        <f>ROUND(I155*H155,2)</f>
        <v>0</v>
      </c>
      <c r="K155" s="225"/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1.8049999999999999</v>
      </c>
      <c r="T155" s="228">
        <f>S155*H155</f>
        <v>107.05455000000001</v>
      </c>
      <c r="U155" s="229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146</v>
      </c>
      <c r="AT155" s="230" t="s">
        <v>142</v>
      </c>
      <c r="AU155" s="230" t="s">
        <v>88</v>
      </c>
      <c r="AY155" s="17" t="s">
        <v>140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146</v>
      </c>
      <c r="BM155" s="230" t="s">
        <v>236</v>
      </c>
    </row>
    <row r="156" s="13" customFormat="1">
      <c r="A156" s="13"/>
      <c r="B156" s="232"/>
      <c r="C156" s="233"/>
      <c r="D156" s="234" t="s">
        <v>156</v>
      </c>
      <c r="E156" s="235" t="s">
        <v>1</v>
      </c>
      <c r="F156" s="236" t="s">
        <v>237</v>
      </c>
      <c r="G156" s="233"/>
      <c r="H156" s="237">
        <v>59.310000000000002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1"/>
      <c r="U156" s="242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156</v>
      </c>
      <c r="AU156" s="243" t="s">
        <v>88</v>
      </c>
      <c r="AV156" s="13" t="s">
        <v>88</v>
      </c>
      <c r="AW156" s="13" t="s">
        <v>34</v>
      </c>
      <c r="AX156" s="13" t="s">
        <v>86</v>
      </c>
      <c r="AY156" s="243" t="s">
        <v>140</v>
      </c>
    </row>
    <row r="157" s="2" customFormat="1" ht="14.4" customHeight="1">
      <c r="A157" s="38"/>
      <c r="B157" s="39"/>
      <c r="C157" s="218" t="s">
        <v>7</v>
      </c>
      <c r="D157" s="218" t="s">
        <v>142</v>
      </c>
      <c r="E157" s="219" t="s">
        <v>238</v>
      </c>
      <c r="F157" s="220" t="s">
        <v>239</v>
      </c>
      <c r="G157" s="221" t="s">
        <v>154</v>
      </c>
      <c r="H157" s="222">
        <v>41.200000000000003</v>
      </c>
      <c r="I157" s="223"/>
      <c r="J157" s="224">
        <f>ROUND(I157*H157,2)</f>
        <v>0</v>
      </c>
      <c r="K157" s="225"/>
      <c r="L157" s="44"/>
      <c r="M157" s="226" t="s">
        <v>1</v>
      </c>
      <c r="N157" s="227" t="s">
        <v>43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2.2000000000000002</v>
      </c>
      <c r="T157" s="228">
        <f>S157*H157</f>
        <v>90.640000000000015</v>
      </c>
      <c r="U157" s="229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146</v>
      </c>
      <c r="AT157" s="230" t="s">
        <v>142</v>
      </c>
      <c r="AU157" s="230" t="s">
        <v>88</v>
      </c>
      <c r="AY157" s="17" t="s">
        <v>140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86</v>
      </c>
      <c r="BK157" s="231">
        <f>ROUND(I157*H157,2)</f>
        <v>0</v>
      </c>
      <c r="BL157" s="17" t="s">
        <v>146</v>
      </c>
      <c r="BM157" s="230" t="s">
        <v>240</v>
      </c>
    </row>
    <row r="158" s="13" customFormat="1">
      <c r="A158" s="13"/>
      <c r="B158" s="232"/>
      <c r="C158" s="233"/>
      <c r="D158" s="234" t="s">
        <v>156</v>
      </c>
      <c r="E158" s="235" t="s">
        <v>1</v>
      </c>
      <c r="F158" s="236" t="s">
        <v>241</v>
      </c>
      <c r="G158" s="233"/>
      <c r="H158" s="237">
        <v>16.640000000000001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1"/>
      <c r="U158" s="242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156</v>
      </c>
      <c r="AU158" s="243" t="s">
        <v>88</v>
      </c>
      <c r="AV158" s="13" t="s">
        <v>88</v>
      </c>
      <c r="AW158" s="13" t="s">
        <v>34</v>
      </c>
      <c r="AX158" s="13" t="s">
        <v>78</v>
      </c>
      <c r="AY158" s="243" t="s">
        <v>140</v>
      </c>
    </row>
    <row r="159" s="13" customFormat="1">
      <c r="A159" s="13"/>
      <c r="B159" s="232"/>
      <c r="C159" s="233"/>
      <c r="D159" s="234" t="s">
        <v>156</v>
      </c>
      <c r="E159" s="235" t="s">
        <v>1</v>
      </c>
      <c r="F159" s="236" t="s">
        <v>242</v>
      </c>
      <c r="G159" s="233"/>
      <c r="H159" s="237">
        <v>17.359999999999999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1"/>
      <c r="U159" s="242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156</v>
      </c>
      <c r="AU159" s="243" t="s">
        <v>88</v>
      </c>
      <c r="AV159" s="13" t="s">
        <v>88</v>
      </c>
      <c r="AW159" s="13" t="s">
        <v>34</v>
      </c>
      <c r="AX159" s="13" t="s">
        <v>78</v>
      </c>
      <c r="AY159" s="243" t="s">
        <v>140</v>
      </c>
    </row>
    <row r="160" s="13" customFormat="1">
      <c r="A160" s="13"/>
      <c r="B160" s="232"/>
      <c r="C160" s="233"/>
      <c r="D160" s="234" t="s">
        <v>156</v>
      </c>
      <c r="E160" s="235" t="s">
        <v>1</v>
      </c>
      <c r="F160" s="236" t="s">
        <v>243</v>
      </c>
      <c r="G160" s="233"/>
      <c r="H160" s="237">
        <v>7.2000000000000002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1"/>
      <c r="U160" s="242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156</v>
      </c>
      <c r="AU160" s="243" t="s">
        <v>88</v>
      </c>
      <c r="AV160" s="13" t="s">
        <v>88</v>
      </c>
      <c r="AW160" s="13" t="s">
        <v>34</v>
      </c>
      <c r="AX160" s="13" t="s">
        <v>78</v>
      </c>
      <c r="AY160" s="243" t="s">
        <v>140</v>
      </c>
    </row>
    <row r="161" s="14" customFormat="1">
      <c r="A161" s="14"/>
      <c r="B161" s="255"/>
      <c r="C161" s="256"/>
      <c r="D161" s="234" t="s">
        <v>156</v>
      </c>
      <c r="E161" s="257" t="s">
        <v>1</v>
      </c>
      <c r="F161" s="258" t="s">
        <v>244</v>
      </c>
      <c r="G161" s="256"/>
      <c r="H161" s="259">
        <v>41.200000000000003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3"/>
      <c r="U161" s="26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156</v>
      </c>
      <c r="AU161" s="265" t="s">
        <v>88</v>
      </c>
      <c r="AV161" s="14" t="s">
        <v>146</v>
      </c>
      <c r="AW161" s="14" t="s">
        <v>34</v>
      </c>
      <c r="AX161" s="14" t="s">
        <v>86</v>
      </c>
      <c r="AY161" s="265" t="s">
        <v>140</v>
      </c>
    </row>
    <row r="162" s="12" customFormat="1" ht="22.8" customHeight="1">
      <c r="A162" s="12"/>
      <c r="B162" s="202"/>
      <c r="C162" s="203"/>
      <c r="D162" s="204" t="s">
        <v>77</v>
      </c>
      <c r="E162" s="216" t="s">
        <v>245</v>
      </c>
      <c r="F162" s="216" t="s">
        <v>246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SUM(P163:P178)</f>
        <v>0</v>
      </c>
      <c r="Q162" s="210"/>
      <c r="R162" s="211">
        <f>SUM(R163:R178)</f>
        <v>0</v>
      </c>
      <c r="S162" s="210"/>
      <c r="T162" s="211">
        <f>SUM(T163:T178)</f>
        <v>0</v>
      </c>
      <c r="U162" s="2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86</v>
      </c>
      <c r="AT162" s="214" t="s">
        <v>77</v>
      </c>
      <c r="AU162" s="214" t="s">
        <v>86</v>
      </c>
      <c r="AY162" s="213" t="s">
        <v>140</v>
      </c>
      <c r="BK162" s="215">
        <f>SUM(BK163:BK178)</f>
        <v>0</v>
      </c>
    </row>
    <row r="163" s="2" customFormat="1" ht="24.15" customHeight="1">
      <c r="A163" s="38"/>
      <c r="B163" s="39"/>
      <c r="C163" s="218" t="s">
        <v>247</v>
      </c>
      <c r="D163" s="218" t="s">
        <v>142</v>
      </c>
      <c r="E163" s="219" t="s">
        <v>248</v>
      </c>
      <c r="F163" s="220" t="s">
        <v>249</v>
      </c>
      <c r="G163" s="221" t="s">
        <v>177</v>
      </c>
      <c r="H163" s="222">
        <v>107.05500000000001</v>
      </c>
      <c r="I163" s="223"/>
      <c r="J163" s="224">
        <f>ROUND(I163*H163,2)</f>
        <v>0</v>
      </c>
      <c r="K163" s="225"/>
      <c r="L163" s="44"/>
      <c r="M163" s="226" t="s">
        <v>1</v>
      </c>
      <c r="N163" s="227" t="s">
        <v>43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8">
        <f>S163*H163</f>
        <v>0</v>
      </c>
      <c r="U163" s="229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146</v>
      </c>
      <c r="AT163" s="230" t="s">
        <v>142</v>
      </c>
      <c r="AU163" s="230" t="s">
        <v>88</v>
      </c>
      <c r="AY163" s="17" t="s">
        <v>140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86</v>
      </c>
      <c r="BK163" s="231">
        <f>ROUND(I163*H163,2)</f>
        <v>0</v>
      </c>
      <c r="BL163" s="17" t="s">
        <v>146</v>
      </c>
      <c r="BM163" s="230" t="s">
        <v>250</v>
      </c>
    </row>
    <row r="164" s="2" customFormat="1" ht="24.15" customHeight="1">
      <c r="A164" s="38"/>
      <c r="B164" s="39"/>
      <c r="C164" s="218" t="s">
        <v>251</v>
      </c>
      <c r="D164" s="218" t="s">
        <v>142</v>
      </c>
      <c r="E164" s="219" t="s">
        <v>252</v>
      </c>
      <c r="F164" s="220" t="s">
        <v>253</v>
      </c>
      <c r="G164" s="221" t="s">
        <v>177</v>
      </c>
      <c r="H164" s="222">
        <v>90.640000000000001</v>
      </c>
      <c r="I164" s="223"/>
      <c r="J164" s="224">
        <f>ROUND(I164*H164,2)</f>
        <v>0</v>
      </c>
      <c r="K164" s="225"/>
      <c r="L164" s="44"/>
      <c r="M164" s="226" t="s">
        <v>1</v>
      </c>
      <c r="N164" s="227" t="s">
        <v>43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8">
        <f>S164*H164</f>
        <v>0</v>
      </c>
      <c r="U164" s="229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146</v>
      </c>
      <c r="AT164" s="230" t="s">
        <v>142</v>
      </c>
      <c r="AU164" s="230" t="s">
        <v>88</v>
      </c>
      <c r="AY164" s="17" t="s">
        <v>140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86</v>
      </c>
      <c r="BK164" s="231">
        <f>ROUND(I164*H164,2)</f>
        <v>0</v>
      </c>
      <c r="BL164" s="17" t="s">
        <v>146</v>
      </c>
      <c r="BM164" s="230" t="s">
        <v>254</v>
      </c>
    </row>
    <row r="165" s="2" customFormat="1" ht="24.15" customHeight="1">
      <c r="A165" s="38"/>
      <c r="B165" s="39"/>
      <c r="C165" s="218" t="s">
        <v>255</v>
      </c>
      <c r="D165" s="218" t="s">
        <v>142</v>
      </c>
      <c r="E165" s="219" t="s">
        <v>256</v>
      </c>
      <c r="F165" s="220" t="s">
        <v>257</v>
      </c>
      <c r="G165" s="221" t="s">
        <v>177</v>
      </c>
      <c r="H165" s="222">
        <v>216.31999999999999</v>
      </c>
      <c r="I165" s="223"/>
      <c r="J165" s="224">
        <f>ROUND(I165*H165,2)</f>
        <v>0</v>
      </c>
      <c r="K165" s="225"/>
      <c r="L165" s="44"/>
      <c r="M165" s="226" t="s">
        <v>1</v>
      </c>
      <c r="N165" s="227" t="s">
        <v>43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8">
        <f>S165*H165</f>
        <v>0</v>
      </c>
      <c r="U165" s="229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146</v>
      </c>
      <c r="AT165" s="230" t="s">
        <v>142</v>
      </c>
      <c r="AU165" s="230" t="s">
        <v>88</v>
      </c>
      <c r="AY165" s="17" t="s">
        <v>140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86</v>
      </c>
      <c r="BK165" s="231">
        <f>ROUND(I165*H165,2)</f>
        <v>0</v>
      </c>
      <c r="BL165" s="17" t="s">
        <v>146</v>
      </c>
      <c r="BM165" s="230" t="s">
        <v>258</v>
      </c>
    </row>
    <row r="166" s="13" customFormat="1">
      <c r="A166" s="13"/>
      <c r="B166" s="232"/>
      <c r="C166" s="233"/>
      <c r="D166" s="234" t="s">
        <v>156</v>
      </c>
      <c r="E166" s="235" t="s">
        <v>1</v>
      </c>
      <c r="F166" s="236" t="s">
        <v>259</v>
      </c>
      <c r="G166" s="233"/>
      <c r="H166" s="237">
        <v>216.31999999999999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1"/>
      <c r="U166" s="242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156</v>
      </c>
      <c r="AU166" s="243" t="s">
        <v>88</v>
      </c>
      <c r="AV166" s="13" t="s">
        <v>88</v>
      </c>
      <c r="AW166" s="13" t="s">
        <v>34</v>
      </c>
      <c r="AX166" s="13" t="s">
        <v>86</v>
      </c>
      <c r="AY166" s="243" t="s">
        <v>140</v>
      </c>
    </row>
    <row r="167" s="2" customFormat="1" ht="24.15" customHeight="1">
      <c r="A167" s="38"/>
      <c r="B167" s="39"/>
      <c r="C167" s="218" t="s">
        <v>260</v>
      </c>
      <c r="D167" s="218" t="s">
        <v>142</v>
      </c>
      <c r="E167" s="219" t="s">
        <v>261</v>
      </c>
      <c r="F167" s="220" t="s">
        <v>262</v>
      </c>
      <c r="G167" s="221" t="s">
        <v>177</v>
      </c>
      <c r="H167" s="222">
        <v>4110.0799999999999</v>
      </c>
      <c r="I167" s="223"/>
      <c r="J167" s="224">
        <f>ROUND(I167*H167,2)</f>
        <v>0</v>
      </c>
      <c r="K167" s="225"/>
      <c r="L167" s="44"/>
      <c r="M167" s="226" t="s">
        <v>1</v>
      </c>
      <c r="N167" s="227" t="s">
        <v>43</v>
      </c>
      <c r="O167" s="91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8">
        <f>S167*H167</f>
        <v>0</v>
      </c>
      <c r="U167" s="229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146</v>
      </c>
      <c r="AT167" s="230" t="s">
        <v>142</v>
      </c>
      <c r="AU167" s="230" t="s">
        <v>88</v>
      </c>
      <c r="AY167" s="17" t="s">
        <v>140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86</v>
      </c>
      <c r="BK167" s="231">
        <f>ROUND(I167*H167,2)</f>
        <v>0</v>
      </c>
      <c r="BL167" s="17" t="s">
        <v>146</v>
      </c>
      <c r="BM167" s="230" t="s">
        <v>263</v>
      </c>
    </row>
    <row r="168" s="13" customFormat="1">
      <c r="A168" s="13"/>
      <c r="B168" s="232"/>
      <c r="C168" s="233"/>
      <c r="D168" s="234" t="s">
        <v>156</v>
      </c>
      <c r="E168" s="233"/>
      <c r="F168" s="236" t="s">
        <v>264</v>
      </c>
      <c r="G168" s="233"/>
      <c r="H168" s="237">
        <v>4110.0799999999999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1"/>
      <c r="U168" s="242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88</v>
      </c>
      <c r="AV168" s="13" t="s">
        <v>88</v>
      </c>
      <c r="AW168" s="13" t="s">
        <v>4</v>
      </c>
      <c r="AX168" s="13" t="s">
        <v>86</v>
      </c>
      <c r="AY168" s="243" t="s">
        <v>140</v>
      </c>
    </row>
    <row r="169" s="2" customFormat="1" ht="14.4" customHeight="1">
      <c r="A169" s="38"/>
      <c r="B169" s="39"/>
      <c r="C169" s="218" t="s">
        <v>265</v>
      </c>
      <c r="D169" s="218" t="s">
        <v>142</v>
      </c>
      <c r="E169" s="219" t="s">
        <v>266</v>
      </c>
      <c r="F169" s="220" t="s">
        <v>267</v>
      </c>
      <c r="G169" s="221" t="s">
        <v>177</v>
      </c>
      <c r="H169" s="222">
        <v>216.31999999999999</v>
      </c>
      <c r="I169" s="223"/>
      <c r="J169" s="224">
        <f>ROUND(I169*H169,2)</f>
        <v>0</v>
      </c>
      <c r="K169" s="225"/>
      <c r="L169" s="44"/>
      <c r="M169" s="226" t="s">
        <v>1</v>
      </c>
      <c r="N169" s="227" t="s">
        <v>43</v>
      </c>
      <c r="O169" s="91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8">
        <f>S169*H169</f>
        <v>0</v>
      </c>
      <c r="U169" s="229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146</v>
      </c>
      <c r="AT169" s="230" t="s">
        <v>142</v>
      </c>
      <c r="AU169" s="230" t="s">
        <v>88</v>
      </c>
      <c r="AY169" s="17" t="s">
        <v>140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86</v>
      </c>
      <c r="BK169" s="231">
        <f>ROUND(I169*H169,2)</f>
        <v>0</v>
      </c>
      <c r="BL169" s="17" t="s">
        <v>146</v>
      </c>
      <c r="BM169" s="230" t="s">
        <v>268</v>
      </c>
    </row>
    <row r="170" s="2" customFormat="1" ht="24.15" customHeight="1">
      <c r="A170" s="38"/>
      <c r="B170" s="39"/>
      <c r="C170" s="218" t="s">
        <v>269</v>
      </c>
      <c r="D170" s="218" t="s">
        <v>142</v>
      </c>
      <c r="E170" s="219" t="s">
        <v>270</v>
      </c>
      <c r="F170" s="220" t="s">
        <v>271</v>
      </c>
      <c r="G170" s="221" t="s">
        <v>177</v>
      </c>
      <c r="H170" s="222">
        <v>2</v>
      </c>
      <c r="I170" s="223"/>
      <c r="J170" s="224">
        <f>ROUND(I170*H170,2)</f>
        <v>0</v>
      </c>
      <c r="K170" s="225"/>
      <c r="L170" s="44"/>
      <c r="M170" s="226" t="s">
        <v>1</v>
      </c>
      <c r="N170" s="227" t="s">
        <v>43</v>
      </c>
      <c r="O170" s="91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8">
        <f>S170*H170</f>
        <v>0</v>
      </c>
      <c r="U170" s="229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146</v>
      </c>
      <c r="AT170" s="230" t="s">
        <v>142</v>
      </c>
      <c r="AU170" s="230" t="s">
        <v>88</v>
      </c>
      <c r="AY170" s="17" t="s">
        <v>140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86</v>
      </c>
      <c r="BK170" s="231">
        <f>ROUND(I170*H170,2)</f>
        <v>0</v>
      </c>
      <c r="BL170" s="17" t="s">
        <v>146</v>
      </c>
      <c r="BM170" s="230" t="s">
        <v>272</v>
      </c>
    </row>
    <row r="171" s="2" customFormat="1">
      <c r="A171" s="38"/>
      <c r="B171" s="39"/>
      <c r="C171" s="40"/>
      <c r="D171" s="234" t="s">
        <v>273</v>
      </c>
      <c r="E171" s="40"/>
      <c r="F171" s="266" t="s">
        <v>274</v>
      </c>
      <c r="G171" s="40"/>
      <c r="H171" s="40"/>
      <c r="I171" s="267"/>
      <c r="J171" s="40"/>
      <c r="K171" s="40"/>
      <c r="L171" s="44"/>
      <c r="M171" s="268"/>
      <c r="N171" s="269"/>
      <c r="O171" s="91"/>
      <c r="P171" s="91"/>
      <c r="Q171" s="91"/>
      <c r="R171" s="91"/>
      <c r="S171" s="91"/>
      <c r="T171" s="91"/>
      <c r="U171" s="92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273</v>
      </c>
      <c r="AU171" s="17" t="s">
        <v>88</v>
      </c>
    </row>
    <row r="172" s="2" customFormat="1" ht="24.15" customHeight="1">
      <c r="A172" s="38"/>
      <c r="B172" s="39"/>
      <c r="C172" s="218" t="s">
        <v>275</v>
      </c>
      <c r="D172" s="218" t="s">
        <v>142</v>
      </c>
      <c r="E172" s="219" t="s">
        <v>276</v>
      </c>
      <c r="F172" s="220" t="s">
        <v>277</v>
      </c>
      <c r="G172" s="221" t="s">
        <v>177</v>
      </c>
      <c r="H172" s="222">
        <v>20</v>
      </c>
      <c r="I172" s="223"/>
      <c r="J172" s="224">
        <f>ROUND(I172*H172,2)</f>
        <v>0</v>
      </c>
      <c r="K172" s="225"/>
      <c r="L172" s="44"/>
      <c r="M172" s="226" t="s">
        <v>1</v>
      </c>
      <c r="N172" s="227" t="s">
        <v>43</v>
      </c>
      <c r="O172" s="91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8">
        <f>S172*H172</f>
        <v>0</v>
      </c>
      <c r="U172" s="229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146</v>
      </c>
      <c r="AT172" s="230" t="s">
        <v>142</v>
      </c>
      <c r="AU172" s="230" t="s">
        <v>88</v>
      </c>
      <c r="AY172" s="17" t="s">
        <v>140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86</v>
      </c>
      <c r="BK172" s="231">
        <f>ROUND(I172*H172,2)</f>
        <v>0</v>
      </c>
      <c r="BL172" s="17" t="s">
        <v>146</v>
      </c>
      <c r="BM172" s="230" t="s">
        <v>278</v>
      </c>
    </row>
    <row r="173" s="2" customFormat="1" ht="24.15" customHeight="1">
      <c r="A173" s="38"/>
      <c r="B173" s="39"/>
      <c r="C173" s="218" t="s">
        <v>279</v>
      </c>
      <c r="D173" s="218" t="s">
        <v>142</v>
      </c>
      <c r="E173" s="219" t="s">
        <v>280</v>
      </c>
      <c r="F173" s="220" t="s">
        <v>281</v>
      </c>
      <c r="G173" s="221" t="s">
        <v>177</v>
      </c>
      <c r="H173" s="222">
        <v>32.399999999999999</v>
      </c>
      <c r="I173" s="223"/>
      <c r="J173" s="224">
        <f>ROUND(I173*H173,2)</f>
        <v>0</v>
      </c>
      <c r="K173" s="225"/>
      <c r="L173" s="44"/>
      <c r="M173" s="226" t="s">
        <v>1</v>
      </c>
      <c r="N173" s="227" t="s">
        <v>43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8">
        <f>S173*H173</f>
        <v>0</v>
      </c>
      <c r="U173" s="229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146</v>
      </c>
      <c r="AT173" s="230" t="s">
        <v>142</v>
      </c>
      <c r="AU173" s="230" t="s">
        <v>88</v>
      </c>
      <c r="AY173" s="17" t="s">
        <v>140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86</v>
      </c>
      <c r="BK173" s="231">
        <f>ROUND(I173*H173,2)</f>
        <v>0</v>
      </c>
      <c r="BL173" s="17" t="s">
        <v>146</v>
      </c>
      <c r="BM173" s="230" t="s">
        <v>282</v>
      </c>
    </row>
    <row r="174" s="2" customFormat="1" ht="37.8" customHeight="1">
      <c r="A174" s="38"/>
      <c r="B174" s="39"/>
      <c r="C174" s="218" t="s">
        <v>283</v>
      </c>
      <c r="D174" s="218" t="s">
        <v>142</v>
      </c>
      <c r="E174" s="219" t="s">
        <v>284</v>
      </c>
      <c r="F174" s="220" t="s">
        <v>285</v>
      </c>
      <c r="G174" s="221" t="s">
        <v>177</v>
      </c>
      <c r="H174" s="222">
        <v>2.5</v>
      </c>
      <c r="I174" s="223"/>
      <c r="J174" s="224">
        <f>ROUND(I174*H174,2)</f>
        <v>0</v>
      </c>
      <c r="K174" s="225"/>
      <c r="L174" s="44"/>
      <c r="M174" s="226" t="s">
        <v>1</v>
      </c>
      <c r="N174" s="227" t="s">
        <v>43</v>
      </c>
      <c r="O174" s="91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8">
        <f>S174*H174</f>
        <v>0</v>
      </c>
      <c r="U174" s="229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146</v>
      </c>
      <c r="AT174" s="230" t="s">
        <v>142</v>
      </c>
      <c r="AU174" s="230" t="s">
        <v>88</v>
      </c>
      <c r="AY174" s="17" t="s">
        <v>140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86</v>
      </c>
      <c r="BK174" s="231">
        <f>ROUND(I174*H174,2)</f>
        <v>0</v>
      </c>
      <c r="BL174" s="17" t="s">
        <v>146</v>
      </c>
      <c r="BM174" s="230" t="s">
        <v>286</v>
      </c>
    </row>
    <row r="175" s="2" customFormat="1" ht="24.15" customHeight="1">
      <c r="A175" s="38"/>
      <c r="B175" s="39"/>
      <c r="C175" s="218" t="s">
        <v>287</v>
      </c>
      <c r="D175" s="218" t="s">
        <v>142</v>
      </c>
      <c r="E175" s="219" t="s">
        <v>288</v>
      </c>
      <c r="F175" s="220" t="s">
        <v>289</v>
      </c>
      <c r="G175" s="221" t="s">
        <v>177</v>
      </c>
      <c r="H175" s="222">
        <v>3</v>
      </c>
      <c r="I175" s="223"/>
      <c r="J175" s="224">
        <f>ROUND(I175*H175,2)</f>
        <v>0</v>
      </c>
      <c r="K175" s="225"/>
      <c r="L175" s="44"/>
      <c r="M175" s="226" t="s">
        <v>1</v>
      </c>
      <c r="N175" s="227" t="s">
        <v>43</v>
      </c>
      <c r="O175" s="91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8">
        <f>S175*H175</f>
        <v>0</v>
      </c>
      <c r="U175" s="229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146</v>
      </c>
      <c r="AT175" s="230" t="s">
        <v>142</v>
      </c>
      <c r="AU175" s="230" t="s">
        <v>88</v>
      </c>
      <c r="AY175" s="17" t="s">
        <v>140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86</v>
      </c>
      <c r="BK175" s="231">
        <f>ROUND(I175*H175,2)</f>
        <v>0</v>
      </c>
      <c r="BL175" s="17" t="s">
        <v>146</v>
      </c>
      <c r="BM175" s="230" t="s">
        <v>290</v>
      </c>
    </row>
    <row r="176" s="2" customFormat="1" ht="24.15" customHeight="1">
      <c r="A176" s="38"/>
      <c r="B176" s="39"/>
      <c r="C176" s="218" t="s">
        <v>291</v>
      </c>
      <c r="D176" s="218" t="s">
        <v>142</v>
      </c>
      <c r="E176" s="219" t="s">
        <v>292</v>
      </c>
      <c r="F176" s="220" t="s">
        <v>293</v>
      </c>
      <c r="G176" s="221" t="s">
        <v>177</v>
      </c>
      <c r="H176" s="222">
        <v>1</v>
      </c>
      <c r="I176" s="223"/>
      <c r="J176" s="224">
        <f>ROUND(I176*H176,2)</f>
        <v>0</v>
      </c>
      <c r="K176" s="225"/>
      <c r="L176" s="44"/>
      <c r="M176" s="226" t="s">
        <v>1</v>
      </c>
      <c r="N176" s="227" t="s">
        <v>43</v>
      </c>
      <c r="O176" s="91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8">
        <f>S176*H176</f>
        <v>0</v>
      </c>
      <c r="U176" s="229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146</v>
      </c>
      <c r="AT176" s="230" t="s">
        <v>142</v>
      </c>
      <c r="AU176" s="230" t="s">
        <v>88</v>
      </c>
      <c r="AY176" s="17" t="s">
        <v>140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86</v>
      </c>
      <c r="BK176" s="231">
        <f>ROUND(I176*H176,2)</f>
        <v>0</v>
      </c>
      <c r="BL176" s="17" t="s">
        <v>146</v>
      </c>
      <c r="BM176" s="230" t="s">
        <v>294</v>
      </c>
    </row>
    <row r="177" s="2" customFormat="1" ht="37.8" customHeight="1">
      <c r="A177" s="38"/>
      <c r="B177" s="39"/>
      <c r="C177" s="218" t="s">
        <v>295</v>
      </c>
      <c r="D177" s="218" t="s">
        <v>142</v>
      </c>
      <c r="E177" s="219" t="s">
        <v>296</v>
      </c>
      <c r="F177" s="220" t="s">
        <v>297</v>
      </c>
      <c r="G177" s="221" t="s">
        <v>177</v>
      </c>
      <c r="H177" s="222">
        <v>156.16999999999999</v>
      </c>
      <c r="I177" s="223"/>
      <c r="J177" s="224">
        <f>ROUND(I177*H177,2)</f>
        <v>0</v>
      </c>
      <c r="K177" s="225"/>
      <c r="L177" s="44"/>
      <c r="M177" s="226" t="s">
        <v>1</v>
      </c>
      <c r="N177" s="227" t="s">
        <v>43</v>
      </c>
      <c r="O177" s="91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8">
        <f>S177*H177</f>
        <v>0</v>
      </c>
      <c r="U177" s="229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146</v>
      </c>
      <c r="AT177" s="230" t="s">
        <v>142</v>
      </c>
      <c r="AU177" s="230" t="s">
        <v>88</v>
      </c>
      <c r="AY177" s="17" t="s">
        <v>140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86</v>
      </c>
      <c r="BK177" s="231">
        <f>ROUND(I177*H177,2)</f>
        <v>0</v>
      </c>
      <c r="BL177" s="17" t="s">
        <v>146</v>
      </c>
      <c r="BM177" s="230" t="s">
        <v>298</v>
      </c>
    </row>
    <row r="178" s="13" customFormat="1">
      <c r="A178" s="13"/>
      <c r="B178" s="232"/>
      <c r="C178" s="233"/>
      <c r="D178" s="234" t="s">
        <v>156</v>
      </c>
      <c r="E178" s="235" t="s">
        <v>1</v>
      </c>
      <c r="F178" s="236" t="s">
        <v>299</v>
      </c>
      <c r="G178" s="233"/>
      <c r="H178" s="237">
        <v>156.16999999999999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1"/>
      <c r="U178" s="242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156</v>
      </c>
      <c r="AU178" s="243" t="s">
        <v>88</v>
      </c>
      <c r="AV178" s="13" t="s">
        <v>88</v>
      </c>
      <c r="AW178" s="13" t="s">
        <v>34</v>
      </c>
      <c r="AX178" s="13" t="s">
        <v>86</v>
      </c>
      <c r="AY178" s="243" t="s">
        <v>140</v>
      </c>
    </row>
    <row r="179" s="12" customFormat="1" ht="22.8" customHeight="1">
      <c r="A179" s="12"/>
      <c r="B179" s="202"/>
      <c r="C179" s="203"/>
      <c r="D179" s="204" t="s">
        <v>77</v>
      </c>
      <c r="E179" s="216" t="s">
        <v>300</v>
      </c>
      <c r="F179" s="216" t="s">
        <v>301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P180</f>
        <v>0</v>
      </c>
      <c r="Q179" s="210"/>
      <c r="R179" s="211">
        <f>R180</f>
        <v>0</v>
      </c>
      <c r="S179" s="210"/>
      <c r="T179" s="211">
        <f>T180</f>
        <v>0</v>
      </c>
      <c r="U179" s="2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86</v>
      </c>
      <c r="AT179" s="214" t="s">
        <v>77</v>
      </c>
      <c r="AU179" s="214" t="s">
        <v>86</v>
      </c>
      <c r="AY179" s="213" t="s">
        <v>140</v>
      </c>
      <c r="BK179" s="215">
        <f>BK180</f>
        <v>0</v>
      </c>
    </row>
    <row r="180" s="2" customFormat="1" ht="14.4" customHeight="1">
      <c r="A180" s="38"/>
      <c r="B180" s="39"/>
      <c r="C180" s="218" t="s">
        <v>302</v>
      </c>
      <c r="D180" s="218" t="s">
        <v>142</v>
      </c>
      <c r="E180" s="219" t="s">
        <v>303</v>
      </c>
      <c r="F180" s="220" t="s">
        <v>304</v>
      </c>
      <c r="G180" s="221" t="s">
        <v>177</v>
      </c>
      <c r="H180" s="222">
        <v>29.971</v>
      </c>
      <c r="I180" s="223"/>
      <c r="J180" s="224">
        <f>ROUND(I180*H180,2)</f>
        <v>0</v>
      </c>
      <c r="K180" s="225"/>
      <c r="L180" s="44"/>
      <c r="M180" s="226" t="s">
        <v>1</v>
      </c>
      <c r="N180" s="227" t="s">
        <v>43</v>
      </c>
      <c r="O180" s="91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8">
        <f>S180*H180</f>
        <v>0</v>
      </c>
      <c r="U180" s="229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146</v>
      </c>
      <c r="AT180" s="230" t="s">
        <v>142</v>
      </c>
      <c r="AU180" s="230" t="s">
        <v>88</v>
      </c>
      <c r="AY180" s="17" t="s">
        <v>140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86</v>
      </c>
      <c r="BK180" s="231">
        <f>ROUND(I180*H180,2)</f>
        <v>0</v>
      </c>
      <c r="BL180" s="17" t="s">
        <v>146</v>
      </c>
      <c r="BM180" s="230" t="s">
        <v>305</v>
      </c>
    </row>
    <row r="181" s="12" customFormat="1" ht="25.92" customHeight="1">
      <c r="A181" s="12"/>
      <c r="B181" s="202"/>
      <c r="C181" s="203"/>
      <c r="D181" s="204" t="s">
        <v>77</v>
      </c>
      <c r="E181" s="205" t="s">
        <v>306</v>
      </c>
      <c r="F181" s="205" t="s">
        <v>307</v>
      </c>
      <c r="G181" s="203"/>
      <c r="H181" s="203"/>
      <c r="I181" s="206"/>
      <c r="J181" s="207">
        <f>BK181</f>
        <v>0</v>
      </c>
      <c r="K181" s="203"/>
      <c r="L181" s="208"/>
      <c r="M181" s="209"/>
      <c r="N181" s="210"/>
      <c r="O181" s="210"/>
      <c r="P181" s="211">
        <f>P182</f>
        <v>0</v>
      </c>
      <c r="Q181" s="210"/>
      <c r="R181" s="211">
        <f>R182</f>
        <v>0.08610000000000001</v>
      </c>
      <c r="S181" s="210"/>
      <c r="T181" s="211">
        <f>T182</f>
        <v>0</v>
      </c>
      <c r="U181" s="2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88</v>
      </c>
      <c r="AT181" s="214" t="s">
        <v>77</v>
      </c>
      <c r="AU181" s="214" t="s">
        <v>78</v>
      </c>
      <c r="AY181" s="213" t="s">
        <v>140</v>
      </c>
      <c r="BK181" s="215">
        <f>BK182</f>
        <v>0</v>
      </c>
    </row>
    <row r="182" s="12" customFormat="1" ht="22.8" customHeight="1">
      <c r="A182" s="12"/>
      <c r="B182" s="202"/>
      <c r="C182" s="203"/>
      <c r="D182" s="204" t="s">
        <v>77</v>
      </c>
      <c r="E182" s="216" t="s">
        <v>308</v>
      </c>
      <c r="F182" s="216" t="s">
        <v>309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SUM(P183:P191)</f>
        <v>0</v>
      </c>
      <c r="Q182" s="210"/>
      <c r="R182" s="211">
        <f>SUM(R183:R191)</f>
        <v>0.08610000000000001</v>
      </c>
      <c r="S182" s="210"/>
      <c r="T182" s="211">
        <f>SUM(T183:T191)</f>
        <v>0</v>
      </c>
      <c r="U182" s="2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88</v>
      </c>
      <c r="AT182" s="214" t="s">
        <v>77</v>
      </c>
      <c r="AU182" s="214" t="s">
        <v>86</v>
      </c>
      <c r="AY182" s="213" t="s">
        <v>140</v>
      </c>
      <c r="BK182" s="215">
        <f>SUM(BK183:BK191)</f>
        <v>0</v>
      </c>
    </row>
    <row r="183" s="2" customFormat="1" ht="24.15" customHeight="1">
      <c r="A183" s="38"/>
      <c r="B183" s="39"/>
      <c r="C183" s="218" t="s">
        <v>310</v>
      </c>
      <c r="D183" s="218" t="s">
        <v>142</v>
      </c>
      <c r="E183" s="219" t="s">
        <v>311</v>
      </c>
      <c r="F183" s="220" t="s">
        <v>312</v>
      </c>
      <c r="G183" s="221" t="s">
        <v>145</v>
      </c>
      <c r="H183" s="222">
        <v>39</v>
      </c>
      <c r="I183" s="223"/>
      <c r="J183" s="224">
        <f>ROUND(I183*H183,2)</f>
        <v>0</v>
      </c>
      <c r="K183" s="225"/>
      <c r="L183" s="44"/>
      <c r="M183" s="226" t="s">
        <v>1</v>
      </c>
      <c r="N183" s="227" t="s">
        <v>43</v>
      </c>
      <c r="O183" s="91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8">
        <f>S183*H183</f>
        <v>0</v>
      </c>
      <c r="U183" s="229" t="s">
        <v>1</v>
      </c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215</v>
      </c>
      <c r="AT183" s="230" t="s">
        <v>142</v>
      </c>
      <c r="AU183" s="230" t="s">
        <v>88</v>
      </c>
      <c r="AY183" s="17" t="s">
        <v>140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86</v>
      </c>
      <c r="BK183" s="231">
        <f>ROUND(I183*H183,2)</f>
        <v>0</v>
      </c>
      <c r="BL183" s="17" t="s">
        <v>215</v>
      </c>
      <c r="BM183" s="230" t="s">
        <v>313</v>
      </c>
    </row>
    <row r="184" s="13" customFormat="1">
      <c r="A184" s="13"/>
      <c r="B184" s="232"/>
      <c r="C184" s="233"/>
      <c r="D184" s="234" t="s">
        <v>156</v>
      </c>
      <c r="E184" s="235" t="s">
        <v>1</v>
      </c>
      <c r="F184" s="236" t="s">
        <v>314</v>
      </c>
      <c r="G184" s="233"/>
      <c r="H184" s="237">
        <v>39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1"/>
      <c r="U184" s="242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156</v>
      </c>
      <c r="AU184" s="243" t="s">
        <v>88</v>
      </c>
      <c r="AV184" s="13" t="s">
        <v>88</v>
      </c>
      <c r="AW184" s="13" t="s">
        <v>34</v>
      </c>
      <c r="AX184" s="13" t="s">
        <v>86</v>
      </c>
      <c r="AY184" s="243" t="s">
        <v>140</v>
      </c>
    </row>
    <row r="185" s="2" customFormat="1" ht="14.4" customHeight="1">
      <c r="A185" s="38"/>
      <c r="B185" s="39"/>
      <c r="C185" s="244" t="s">
        <v>315</v>
      </c>
      <c r="D185" s="244" t="s">
        <v>195</v>
      </c>
      <c r="E185" s="245" t="s">
        <v>316</v>
      </c>
      <c r="F185" s="246" t="s">
        <v>317</v>
      </c>
      <c r="G185" s="247" t="s">
        <v>177</v>
      </c>
      <c r="H185" s="248">
        <v>0.012</v>
      </c>
      <c r="I185" s="249"/>
      <c r="J185" s="250">
        <f>ROUND(I185*H185,2)</f>
        <v>0</v>
      </c>
      <c r="K185" s="251"/>
      <c r="L185" s="252"/>
      <c r="M185" s="253" t="s">
        <v>1</v>
      </c>
      <c r="N185" s="254" t="s">
        <v>43</v>
      </c>
      <c r="O185" s="91"/>
      <c r="P185" s="228">
        <f>O185*H185</f>
        <v>0</v>
      </c>
      <c r="Q185" s="228">
        <v>1</v>
      </c>
      <c r="R185" s="228">
        <f>Q185*H185</f>
        <v>0.012</v>
      </c>
      <c r="S185" s="228">
        <v>0</v>
      </c>
      <c r="T185" s="228">
        <f>S185*H185</f>
        <v>0</v>
      </c>
      <c r="U185" s="229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291</v>
      </c>
      <c r="AT185" s="230" t="s">
        <v>195</v>
      </c>
      <c r="AU185" s="230" t="s">
        <v>88</v>
      </c>
      <c r="AY185" s="17" t="s">
        <v>140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86</v>
      </c>
      <c r="BK185" s="231">
        <f>ROUND(I185*H185,2)</f>
        <v>0</v>
      </c>
      <c r="BL185" s="17" t="s">
        <v>215</v>
      </c>
      <c r="BM185" s="230" t="s">
        <v>318</v>
      </c>
    </row>
    <row r="186" s="13" customFormat="1">
      <c r="A186" s="13"/>
      <c r="B186" s="232"/>
      <c r="C186" s="233"/>
      <c r="D186" s="234" t="s">
        <v>156</v>
      </c>
      <c r="E186" s="233"/>
      <c r="F186" s="236" t="s">
        <v>319</v>
      </c>
      <c r="G186" s="233"/>
      <c r="H186" s="237">
        <v>0.012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1"/>
      <c r="U186" s="242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156</v>
      </c>
      <c r="AU186" s="243" t="s">
        <v>88</v>
      </c>
      <c r="AV186" s="13" t="s">
        <v>88</v>
      </c>
      <c r="AW186" s="13" t="s">
        <v>4</v>
      </c>
      <c r="AX186" s="13" t="s">
        <v>86</v>
      </c>
      <c r="AY186" s="243" t="s">
        <v>140</v>
      </c>
    </row>
    <row r="187" s="2" customFormat="1" ht="24.15" customHeight="1">
      <c r="A187" s="38"/>
      <c r="B187" s="39"/>
      <c r="C187" s="218" t="s">
        <v>320</v>
      </c>
      <c r="D187" s="218" t="s">
        <v>142</v>
      </c>
      <c r="E187" s="219" t="s">
        <v>321</v>
      </c>
      <c r="F187" s="220" t="s">
        <v>322</v>
      </c>
      <c r="G187" s="221" t="s">
        <v>145</v>
      </c>
      <c r="H187" s="222">
        <v>39</v>
      </c>
      <c r="I187" s="223"/>
      <c r="J187" s="224">
        <f>ROUND(I187*H187,2)</f>
        <v>0</v>
      </c>
      <c r="K187" s="225"/>
      <c r="L187" s="44"/>
      <c r="M187" s="226" t="s">
        <v>1</v>
      </c>
      <c r="N187" s="227" t="s">
        <v>43</v>
      </c>
      <c r="O187" s="91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8">
        <f>S187*H187</f>
        <v>0</v>
      </c>
      <c r="U187" s="229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215</v>
      </c>
      <c r="AT187" s="230" t="s">
        <v>142</v>
      </c>
      <c r="AU187" s="230" t="s">
        <v>88</v>
      </c>
      <c r="AY187" s="17" t="s">
        <v>140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86</v>
      </c>
      <c r="BK187" s="231">
        <f>ROUND(I187*H187,2)</f>
        <v>0</v>
      </c>
      <c r="BL187" s="17" t="s">
        <v>215</v>
      </c>
      <c r="BM187" s="230" t="s">
        <v>323</v>
      </c>
    </row>
    <row r="188" s="2" customFormat="1" ht="24.15" customHeight="1">
      <c r="A188" s="38"/>
      <c r="B188" s="39"/>
      <c r="C188" s="244" t="s">
        <v>324</v>
      </c>
      <c r="D188" s="244" t="s">
        <v>195</v>
      </c>
      <c r="E188" s="245" t="s">
        <v>325</v>
      </c>
      <c r="F188" s="246" t="s">
        <v>326</v>
      </c>
      <c r="G188" s="247" t="s">
        <v>207</v>
      </c>
      <c r="H188" s="248">
        <v>58.5</v>
      </c>
      <c r="I188" s="249"/>
      <c r="J188" s="250">
        <f>ROUND(I188*H188,2)</f>
        <v>0</v>
      </c>
      <c r="K188" s="251"/>
      <c r="L188" s="252"/>
      <c r="M188" s="253" t="s">
        <v>1</v>
      </c>
      <c r="N188" s="254" t="s">
        <v>43</v>
      </c>
      <c r="O188" s="91"/>
      <c r="P188" s="228">
        <f>O188*H188</f>
        <v>0</v>
      </c>
      <c r="Q188" s="228">
        <v>0.001</v>
      </c>
      <c r="R188" s="228">
        <f>Q188*H188</f>
        <v>0.058500000000000003</v>
      </c>
      <c r="S188" s="228">
        <v>0</v>
      </c>
      <c r="T188" s="228">
        <f>S188*H188</f>
        <v>0</v>
      </c>
      <c r="U188" s="229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291</v>
      </c>
      <c r="AT188" s="230" t="s">
        <v>195</v>
      </c>
      <c r="AU188" s="230" t="s">
        <v>88</v>
      </c>
      <c r="AY188" s="17" t="s">
        <v>140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86</v>
      </c>
      <c r="BK188" s="231">
        <f>ROUND(I188*H188,2)</f>
        <v>0</v>
      </c>
      <c r="BL188" s="17" t="s">
        <v>215</v>
      </c>
      <c r="BM188" s="230" t="s">
        <v>327</v>
      </c>
    </row>
    <row r="189" s="13" customFormat="1">
      <c r="A189" s="13"/>
      <c r="B189" s="232"/>
      <c r="C189" s="233"/>
      <c r="D189" s="234" t="s">
        <v>156</v>
      </c>
      <c r="E189" s="233"/>
      <c r="F189" s="236" t="s">
        <v>328</v>
      </c>
      <c r="G189" s="233"/>
      <c r="H189" s="237">
        <v>58.5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1"/>
      <c r="U189" s="242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156</v>
      </c>
      <c r="AU189" s="243" t="s">
        <v>88</v>
      </c>
      <c r="AV189" s="13" t="s">
        <v>88</v>
      </c>
      <c r="AW189" s="13" t="s">
        <v>4</v>
      </c>
      <c r="AX189" s="13" t="s">
        <v>86</v>
      </c>
      <c r="AY189" s="243" t="s">
        <v>140</v>
      </c>
    </row>
    <row r="190" s="2" customFormat="1" ht="24.15" customHeight="1">
      <c r="A190" s="38"/>
      <c r="B190" s="39"/>
      <c r="C190" s="218" t="s">
        <v>329</v>
      </c>
      <c r="D190" s="218" t="s">
        <v>142</v>
      </c>
      <c r="E190" s="219" t="s">
        <v>330</v>
      </c>
      <c r="F190" s="220" t="s">
        <v>331</v>
      </c>
      <c r="G190" s="221" t="s">
        <v>145</v>
      </c>
      <c r="H190" s="222">
        <v>39</v>
      </c>
      <c r="I190" s="223"/>
      <c r="J190" s="224">
        <f>ROUND(I190*H190,2)</f>
        <v>0</v>
      </c>
      <c r="K190" s="225"/>
      <c r="L190" s="44"/>
      <c r="M190" s="226" t="s">
        <v>1</v>
      </c>
      <c r="N190" s="227" t="s">
        <v>43</v>
      </c>
      <c r="O190" s="91"/>
      <c r="P190" s="228">
        <f>O190*H190</f>
        <v>0</v>
      </c>
      <c r="Q190" s="228">
        <v>0.00040000000000000002</v>
      </c>
      <c r="R190" s="228">
        <f>Q190*H190</f>
        <v>0.015600000000000001</v>
      </c>
      <c r="S190" s="228">
        <v>0</v>
      </c>
      <c r="T190" s="228">
        <f>S190*H190</f>
        <v>0</v>
      </c>
      <c r="U190" s="229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215</v>
      </c>
      <c r="AT190" s="230" t="s">
        <v>142</v>
      </c>
      <c r="AU190" s="230" t="s">
        <v>88</v>
      </c>
      <c r="AY190" s="17" t="s">
        <v>140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86</v>
      </c>
      <c r="BK190" s="231">
        <f>ROUND(I190*H190,2)</f>
        <v>0</v>
      </c>
      <c r="BL190" s="17" t="s">
        <v>215</v>
      </c>
      <c r="BM190" s="230" t="s">
        <v>332</v>
      </c>
    </row>
    <row r="191" s="2" customFormat="1" ht="24.15" customHeight="1">
      <c r="A191" s="38"/>
      <c r="B191" s="39"/>
      <c r="C191" s="218" t="s">
        <v>333</v>
      </c>
      <c r="D191" s="218" t="s">
        <v>142</v>
      </c>
      <c r="E191" s="219" t="s">
        <v>334</v>
      </c>
      <c r="F191" s="220" t="s">
        <v>335</v>
      </c>
      <c r="G191" s="221" t="s">
        <v>336</v>
      </c>
      <c r="H191" s="270"/>
      <c r="I191" s="223"/>
      <c r="J191" s="224">
        <f>ROUND(I191*H191,2)</f>
        <v>0</v>
      </c>
      <c r="K191" s="225"/>
      <c r="L191" s="44"/>
      <c r="M191" s="226" t="s">
        <v>1</v>
      </c>
      <c r="N191" s="227" t="s">
        <v>43</v>
      </c>
      <c r="O191" s="91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8">
        <f>S191*H191</f>
        <v>0</v>
      </c>
      <c r="U191" s="229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215</v>
      </c>
      <c r="AT191" s="230" t="s">
        <v>142</v>
      </c>
      <c r="AU191" s="230" t="s">
        <v>88</v>
      </c>
      <c r="AY191" s="17" t="s">
        <v>140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86</v>
      </c>
      <c r="BK191" s="231">
        <f>ROUND(I191*H191,2)</f>
        <v>0</v>
      </c>
      <c r="BL191" s="17" t="s">
        <v>215</v>
      </c>
      <c r="BM191" s="230" t="s">
        <v>337</v>
      </c>
    </row>
    <row r="192" s="12" customFormat="1" ht="25.92" customHeight="1">
      <c r="A192" s="12"/>
      <c r="B192" s="202"/>
      <c r="C192" s="203"/>
      <c r="D192" s="204" t="s">
        <v>77</v>
      </c>
      <c r="E192" s="205" t="s">
        <v>338</v>
      </c>
      <c r="F192" s="205" t="s">
        <v>339</v>
      </c>
      <c r="G192" s="203"/>
      <c r="H192" s="203"/>
      <c r="I192" s="206"/>
      <c r="J192" s="207">
        <f>BK192</f>
        <v>0</v>
      </c>
      <c r="K192" s="203"/>
      <c r="L192" s="208"/>
      <c r="M192" s="209"/>
      <c r="N192" s="210"/>
      <c r="O192" s="210"/>
      <c r="P192" s="211">
        <f>P193</f>
        <v>0</v>
      </c>
      <c r="Q192" s="210"/>
      <c r="R192" s="211">
        <f>R193</f>
        <v>0</v>
      </c>
      <c r="S192" s="210"/>
      <c r="T192" s="211">
        <f>T193</f>
        <v>0</v>
      </c>
      <c r="U192" s="2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161</v>
      </c>
      <c r="AT192" s="214" t="s">
        <v>77</v>
      </c>
      <c r="AU192" s="214" t="s">
        <v>78</v>
      </c>
      <c r="AY192" s="213" t="s">
        <v>140</v>
      </c>
      <c r="BK192" s="215">
        <f>BK193</f>
        <v>0</v>
      </c>
    </row>
    <row r="193" s="2" customFormat="1" ht="37.8" customHeight="1">
      <c r="A193" s="38"/>
      <c r="B193" s="39"/>
      <c r="C193" s="218" t="s">
        <v>340</v>
      </c>
      <c r="D193" s="218" t="s">
        <v>142</v>
      </c>
      <c r="E193" s="219" t="s">
        <v>341</v>
      </c>
      <c r="F193" s="220" t="s">
        <v>342</v>
      </c>
      <c r="G193" s="221" t="s">
        <v>343</v>
      </c>
      <c r="H193" s="222">
        <v>4</v>
      </c>
      <c r="I193" s="223"/>
      <c r="J193" s="224">
        <f>ROUND(I193*H193,2)</f>
        <v>0</v>
      </c>
      <c r="K193" s="225"/>
      <c r="L193" s="44"/>
      <c r="M193" s="271" t="s">
        <v>1</v>
      </c>
      <c r="N193" s="272" t="s">
        <v>43</v>
      </c>
      <c r="O193" s="273"/>
      <c r="P193" s="274">
        <f>O193*H193</f>
        <v>0</v>
      </c>
      <c r="Q193" s="274">
        <v>0</v>
      </c>
      <c r="R193" s="274">
        <f>Q193*H193</f>
        <v>0</v>
      </c>
      <c r="S193" s="274">
        <v>0</v>
      </c>
      <c r="T193" s="274">
        <f>S193*H193</f>
        <v>0</v>
      </c>
      <c r="U193" s="275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344</v>
      </c>
      <c r="AT193" s="230" t="s">
        <v>142</v>
      </c>
      <c r="AU193" s="230" t="s">
        <v>86</v>
      </c>
      <c r="AY193" s="17" t="s">
        <v>140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86</v>
      </c>
      <c r="BK193" s="231">
        <f>ROUND(I193*H193,2)</f>
        <v>0</v>
      </c>
      <c r="BL193" s="17" t="s">
        <v>344</v>
      </c>
      <c r="BM193" s="230" t="s">
        <v>345</v>
      </c>
    </row>
    <row r="194" s="2" customFormat="1" ht="6.96" customHeight="1">
      <c r="A194" s="38"/>
      <c r="B194" s="66"/>
      <c r="C194" s="67"/>
      <c r="D194" s="67"/>
      <c r="E194" s="67"/>
      <c r="F194" s="67"/>
      <c r="G194" s="67"/>
      <c r="H194" s="67"/>
      <c r="I194" s="67"/>
      <c r="J194" s="67"/>
      <c r="K194" s="67"/>
      <c r="L194" s="44"/>
      <c r="M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sheetProtection sheet="1" autoFilter="0" formatColumns="0" formatRows="0" objects="1" scenarios="1" spinCount="100000" saltValue="5dKorXwpYdgm3eNaIsQo8+AYygHPjgLMYf/tlXcNz8B5l01RwdSZgH/eSpubI7iNU1jzLgJryqb9M2dBTxylZw==" hashValue="HGCz5AzV07ztblxcTQd0axpSDW//pDyVZeAwXFpy5yVFrPWinUbZo5ZbgKVRzmZU/4HirVLalcgNNsAODgg6lA==" algorithmName="SHA-512" password="C1E4"/>
  <autoFilter ref="C123:K19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zakázky'!K6</f>
        <v>Brandýsek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346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zakázky'!AN8</f>
        <v>10. 8. 2020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3"/>
      <c r="G18" s="143"/>
      <c r="H18" s="143"/>
      <c r="I18" s="14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zakázky'!E17="","",'Rekapitulace zakázky'!E17)</f>
        <v xml:space="preserve"> </v>
      </c>
      <c r="F21" s="38"/>
      <c r="G21" s="38"/>
      <c r="H21" s="38"/>
      <c r="I21" s="140" t="s">
        <v>28</v>
      </c>
      <c r="J21" s="143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ROUND((SUM(BE134:BE353)),  2)</f>
        <v>0</v>
      </c>
      <c r="G33" s="38"/>
      <c r="H33" s="38"/>
      <c r="I33" s="155">
        <v>0.20999999999999999</v>
      </c>
      <c r="J33" s="154">
        <f>ROUND(((SUM(BE134:BE353))*I33),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ROUND((SUM(BF134:BF353)),  2)</f>
        <v>0</v>
      </c>
      <c r="G34" s="38"/>
      <c r="H34" s="38"/>
      <c r="I34" s="155">
        <v>0.14999999999999999</v>
      </c>
      <c r="J34" s="154">
        <f>ROUND(((SUM(BF134:BF353))*I34),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ROUND((SUM(BG134:BG353)),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ROUND((SUM(BH134:BH353)),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ROUND((SUM(BI134:BI353)),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Brandýsek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Oprava vnějšího pláště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Brandýsek</v>
      </c>
      <c r="G89" s="40"/>
      <c r="H89" s="40"/>
      <c r="I89" s="32" t="s">
        <v>22</v>
      </c>
      <c r="J89" s="79" t="str">
        <f>IF(J12="","",J12)</f>
        <v>10. 8. 2020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347</v>
      </c>
      <c r="E97" s="182"/>
      <c r="F97" s="182"/>
      <c r="G97" s="182"/>
      <c r="H97" s="182"/>
      <c r="I97" s="182"/>
      <c r="J97" s="183">
        <f>J135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116</v>
      </c>
      <c r="E98" s="182"/>
      <c r="F98" s="182"/>
      <c r="G98" s="182"/>
      <c r="H98" s="182"/>
      <c r="I98" s="182"/>
      <c r="J98" s="183">
        <f>J137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348</v>
      </c>
      <c r="E99" s="188"/>
      <c r="F99" s="188"/>
      <c r="G99" s="188"/>
      <c r="H99" s="188"/>
      <c r="I99" s="188"/>
      <c r="J99" s="189">
        <f>J138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349</v>
      </c>
      <c r="E100" s="188"/>
      <c r="F100" s="188"/>
      <c r="G100" s="188"/>
      <c r="H100" s="188"/>
      <c r="I100" s="188"/>
      <c r="J100" s="189">
        <f>J154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350</v>
      </c>
      <c r="E101" s="188"/>
      <c r="F101" s="188"/>
      <c r="G101" s="188"/>
      <c r="H101" s="188"/>
      <c r="I101" s="188"/>
      <c r="J101" s="189">
        <f>J184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119</v>
      </c>
      <c r="E102" s="188"/>
      <c r="F102" s="188"/>
      <c r="G102" s="188"/>
      <c r="H102" s="188"/>
      <c r="I102" s="188"/>
      <c r="J102" s="189">
        <f>J216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120</v>
      </c>
      <c r="E103" s="188"/>
      <c r="F103" s="188"/>
      <c r="G103" s="188"/>
      <c r="H103" s="188"/>
      <c r="I103" s="188"/>
      <c r="J103" s="189">
        <f>J226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121</v>
      </c>
      <c r="E104" s="182"/>
      <c r="F104" s="182"/>
      <c r="G104" s="182"/>
      <c r="H104" s="182"/>
      <c r="I104" s="182"/>
      <c r="J104" s="183">
        <f>J228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351</v>
      </c>
      <c r="E105" s="188"/>
      <c r="F105" s="188"/>
      <c r="G105" s="188"/>
      <c r="H105" s="188"/>
      <c r="I105" s="188"/>
      <c r="J105" s="189">
        <f>J229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352</v>
      </c>
      <c r="E106" s="188"/>
      <c r="F106" s="188"/>
      <c r="G106" s="188"/>
      <c r="H106" s="188"/>
      <c r="I106" s="188"/>
      <c r="J106" s="189">
        <f>J231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353</v>
      </c>
      <c r="E107" s="188"/>
      <c r="F107" s="188"/>
      <c r="G107" s="188"/>
      <c r="H107" s="188"/>
      <c r="I107" s="188"/>
      <c r="J107" s="189">
        <f>J243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354</v>
      </c>
      <c r="E108" s="188"/>
      <c r="F108" s="188"/>
      <c r="G108" s="188"/>
      <c r="H108" s="188"/>
      <c r="I108" s="188"/>
      <c r="J108" s="189">
        <f>J247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355</v>
      </c>
      <c r="E109" s="188"/>
      <c r="F109" s="188"/>
      <c r="G109" s="188"/>
      <c r="H109" s="188"/>
      <c r="I109" s="188"/>
      <c r="J109" s="189">
        <f>J255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356</v>
      </c>
      <c r="E110" s="188"/>
      <c r="F110" s="188"/>
      <c r="G110" s="188"/>
      <c r="H110" s="188"/>
      <c r="I110" s="188"/>
      <c r="J110" s="189">
        <f>J292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357</v>
      </c>
      <c r="E111" s="188"/>
      <c r="F111" s="188"/>
      <c r="G111" s="188"/>
      <c r="H111" s="188"/>
      <c r="I111" s="188"/>
      <c r="J111" s="189">
        <f>J310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358</v>
      </c>
      <c r="E112" s="188"/>
      <c r="F112" s="188"/>
      <c r="G112" s="188"/>
      <c r="H112" s="188"/>
      <c r="I112" s="188"/>
      <c r="J112" s="189">
        <f>J318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359</v>
      </c>
      <c r="E113" s="188"/>
      <c r="F113" s="188"/>
      <c r="G113" s="188"/>
      <c r="H113" s="188"/>
      <c r="I113" s="188"/>
      <c r="J113" s="189">
        <f>J340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9"/>
      <c r="C114" s="180"/>
      <c r="D114" s="181" t="s">
        <v>360</v>
      </c>
      <c r="E114" s="182"/>
      <c r="F114" s="182"/>
      <c r="G114" s="182"/>
      <c r="H114" s="182"/>
      <c r="I114" s="182"/>
      <c r="J114" s="183">
        <f>J344</f>
        <v>0</v>
      </c>
      <c r="K114" s="180"/>
      <c r="L114" s="18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124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74" t="str">
        <f>E7</f>
        <v>Brandýsek ON - oprava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109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002 - Oprava vnějšího pláště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>žst. Brandýsek</v>
      </c>
      <c r="G128" s="40"/>
      <c r="H128" s="40"/>
      <c r="I128" s="32" t="s">
        <v>22</v>
      </c>
      <c r="J128" s="79" t="str">
        <f>IF(J12="","",J12)</f>
        <v>10. 8. 2020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>Správa železnic, státní organizace</v>
      </c>
      <c r="G130" s="40"/>
      <c r="H130" s="40"/>
      <c r="I130" s="32" t="s">
        <v>32</v>
      </c>
      <c r="J130" s="36" t="str">
        <f>E21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30</v>
      </c>
      <c r="D131" s="40"/>
      <c r="E131" s="40"/>
      <c r="F131" s="27" t="str">
        <f>IF(E18="","",E18)</f>
        <v>Vyplň údaj</v>
      </c>
      <c r="G131" s="40"/>
      <c r="H131" s="40"/>
      <c r="I131" s="32" t="s">
        <v>35</v>
      </c>
      <c r="J131" s="36" t="str">
        <f>E24</f>
        <v>L. Ulrich, DiS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1"/>
      <c r="B133" s="192"/>
      <c r="C133" s="193" t="s">
        <v>125</v>
      </c>
      <c r="D133" s="194" t="s">
        <v>63</v>
      </c>
      <c r="E133" s="194" t="s">
        <v>59</v>
      </c>
      <c r="F133" s="194" t="s">
        <v>60</v>
      </c>
      <c r="G133" s="194" t="s">
        <v>126</v>
      </c>
      <c r="H133" s="194" t="s">
        <v>127</v>
      </c>
      <c r="I133" s="194" t="s">
        <v>128</v>
      </c>
      <c r="J133" s="195" t="s">
        <v>113</v>
      </c>
      <c r="K133" s="196" t="s">
        <v>129</v>
      </c>
      <c r="L133" s="197"/>
      <c r="M133" s="100" t="s">
        <v>1</v>
      </c>
      <c r="N133" s="101" t="s">
        <v>42</v>
      </c>
      <c r="O133" s="101" t="s">
        <v>130</v>
      </c>
      <c r="P133" s="101" t="s">
        <v>131</v>
      </c>
      <c r="Q133" s="101" t="s">
        <v>132</v>
      </c>
      <c r="R133" s="101" t="s">
        <v>133</v>
      </c>
      <c r="S133" s="101" t="s">
        <v>134</v>
      </c>
      <c r="T133" s="101" t="s">
        <v>135</v>
      </c>
      <c r="U133" s="102" t="s">
        <v>136</v>
      </c>
      <c r="V133" s="191"/>
      <c r="W133" s="191"/>
      <c r="X133" s="191"/>
      <c r="Y133" s="191"/>
      <c r="Z133" s="191"/>
      <c r="AA133" s="191"/>
      <c r="AB133" s="191"/>
      <c r="AC133" s="191"/>
      <c r="AD133" s="191"/>
      <c r="AE133" s="191"/>
    </row>
    <row r="134" s="2" customFormat="1" ht="22.8" customHeight="1">
      <c r="A134" s="38"/>
      <c r="B134" s="39"/>
      <c r="C134" s="107" t="s">
        <v>137</v>
      </c>
      <c r="D134" s="40"/>
      <c r="E134" s="40"/>
      <c r="F134" s="40"/>
      <c r="G134" s="40"/>
      <c r="H134" s="40"/>
      <c r="I134" s="40"/>
      <c r="J134" s="198">
        <f>BK134</f>
        <v>0</v>
      </c>
      <c r="K134" s="40"/>
      <c r="L134" s="44"/>
      <c r="M134" s="103"/>
      <c r="N134" s="199"/>
      <c r="O134" s="104"/>
      <c r="P134" s="200">
        <f>P135+P137+P228+P344</f>
        <v>0</v>
      </c>
      <c r="Q134" s="104"/>
      <c r="R134" s="200">
        <f>R135+R137+R228+R344</f>
        <v>50.900871750000007</v>
      </c>
      <c r="S134" s="104"/>
      <c r="T134" s="200">
        <f>T135+T137+T228+T344</f>
        <v>46.063204999999996</v>
      </c>
      <c r="U134" s="105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77</v>
      </c>
      <c r="AU134" s="17" t="s">
        <v>115</v>
      </c>
      <c r="BK134" s="201">
        <f>BK135+BK137+BK228+BK344</f>
        <v>0</v>
      </c>
    </row>
    <row r="135" s="12" customFormat="1" ht="25.92" customHeight="1">
      <c r="A135" s="12"/>
      <c r="B135" s="202"/>
      <c r="C135" s="203"/>
      <c r="D135" s="204" t="s">
        <v>77</v>
      </c>
      <c r="E135" s="205" t="s">
        <v>361</v>
      </c>
      <c r="F135" s="205" t="s">
        <v>362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P136</f>
        <v>0</v>
      </c>
      <c r="Q135" s="210"/>
      <c r="R135" s="211">
        <f>R136</f>
        <v>0</v>
      </c>
      <c r="S135" s="210"/>
      <c r="T135" s="211">
        <f>T136</f>
        <v>0</v>
      </c>
      <c r="U135" s="2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146</v>
      </c>
      <c r="AT135" s="214" t="s">
        <v>77</v>
      </c>
      <c r="AU135" s="214" t="s">
        <v>78</v>
      </c>
      <c r="AY135" s="213" t="s">
        <v>140</v>
      </c>
      <c r="BK135" s="215">
        <f>BK136</f>
        <v>0</v>
      </c>
    </row>
    <row r="136" s="2" customFormat="1" ht="14.4" customHeight="1">
      <c r="A136" s="38"/>
      <c r="B136" s="39"/>
      <c r="C136" s="218" t="s">
        <v>86</v>
      </c>
      <c r="D136" s="218" t="s">
        <v>142</v>
      </c>
      <c r="E136" s="219" t="s">
        <v>363</v>
      </c>
      <c r="F136" s="220" t="s">
        <v>362</v>
      </c>
      <c r="G136" s="221" t="s">
        <v>1</v>
      </c>
      <c r="H136" s="222">
        <v>0</v>
      </c>
      <c r="I136" s="223"/>
      <c r="J136" s="224">
        <f>ROUND(I136*H136,2)</f>
        <v>0</v>
      </c>
      <c r="K136" s="225"/>
      <c r="L136" s="44"/>
      <c r="M136" s="226" t="s">
        <v>1</v>
      </c>
      <c r="N136" s="227" t="s">
        <v>43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8">
        <f>S136*H136</f>
        <v>0</v>
      </c>
      <c r="U136" s="229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364</v>
      </c>
      <c r="AT136" s="230" t="s">
        <v>142</v>
      </c>
      <c r="AU136" s="230" t="s">
        <v>86</v>
      </c>
      <c r="AY136" s="17" t="s">
        <v>140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364</v>
      </c>
      <c r="BM136" s="230" t="s">
        <v>365</v>
      </c>
    </row>
    <row r="137" s="12" customFormat="1" ht="25.92" customHeight="1">
      <c r="A137" s="12"/>
      <c r="B137" s="202"/>
      <c r="C137" s="203"/>
      <c r="D137" s="204" t="s">
        <v>77</v>
      </c>
      <c r="E137" s="205" t="s">
        <v>138</v>
      </c>
      <c r="F137" s="205" t="s">
        <v>139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P138+P154+P184+P216+P226</f>
        <v>0</v>
      </c>
      <c r="Q137" s="210"/>
      <c r="R137" s="211">
        <f>R138+R154+R184+R216+R226</f>
        <v>46.157654100000002</v>
      </c>
      <c r="S137" s="210"/>
      <c r="T137" s="211">
        <f>T138+T154+T184+T216+T226</f>
        <v>45.629599999999996</v>
      </c>
      <c r="U137" s="2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86</v>
      </c>
      <c r="AT137" s="214" t="s">
        <v>77</v>
      </c>
      <c r="AU137" s="214" t="s">
        <v>78</v>
      </c>
      <c r="AY137" s="213" t="s">
        <v>140</v>
      </c>
      <c r="BK137" s="215">
        <f>BK138+BK154+BK184+BK216+BK226</f>
        <v>0</v>
      </c>
    </row>
    <row r="138" s="12" customFormat="1" ht="22.8" customHeight="1">
      <c r="A138" s="12"/>
      <c r="B138" s="202"/>
      <c r="C138" s="203"/>
      <c r="D138" s="204" t="s">
        <v>77</v>
      </c>
      <c r="E138" s="216" t="s">
        <v>151</v>
      </c>
      <c r="F138" s="216" t="s">
        <v>366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SUM(P139:P153)</f>
        <v>0</v>
      </c>
      <c r="Q138" s="210"/>
      <c r="R138" s="211">
        <f>SUM(R139:R153)</f>
        <v>5.1907974999999995</v>
      </c>
      <c r="S138" s="210"/>
      <c r="T138" s="211">
        <f>SUM(T139:T153)</f>
        <v>0</v>
      </c>
      <c r="U138" s="2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86</v>
      </c>
      <c r="AT138" s="214" t="s">
        <v>77</v>
      </c>
      <c r="AU138" s="214" t="s">
        <v>86</v>
      </c>
      <c r="AY138" s="213" t="s">
        <v>140</v>
      </c>
      <c r="BK138" s="215">
        <f>SUM(BK139:BK153)</f>
        <v>0</v>
      </c>
    </row>
    <row r="139" s="2" customFormat="1" ht="37.8" customHeight="1">
      <c r="A139" s="38"/>
      <c r="B139" s="39"/>
      <c r="C139" s="218" t="s">
        <v>88</v>
      </c>
      <c r="D139" s="218" t="s">
        <v>142</v>
      </c>
      <c r="E139" s="219" t="s">
        <v>367</v>
      </c>
      <c r="F139" s="220" t="s">
        <v>368</v>
      </c>
      <c r="G139" s="221" t="s">
        <v>343</v>
      </c>
      <c r="H139" s="222">
        <v>34</v>
      </c>
      <c r="I139" s="223"/>
      <c r="J139" s="224">
        <f>ROUND(I139*H139,2)</f>
        <v>0</v>
      </c>
      <c r="K139" s="225"/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0.052170000000000001</v>
      </c>
      <c r="R139" s="228">
        <f>Q139*H139</f>
        <v>1.7737800000000001</v>
      </c>
      <c r="S139" s="228">
        <v>0</v>
      </c>
      <c r="T139" s="228">
        <f>S139*H139</f>
        <v>0</v>
      </c>
      <c r="U139" s="229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146</v>
      </c>
      <c r="AT139" s="230" t="s">
        <v>142</v>
      </c>
      <c r="AU139" s="230" t="s">
        <v>88</v>
      </c>
      <c r="AY139" s="17" t="s">
        <v>140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146</v>
      </c>
      <c r="BM139" s="230" t="s">
        <v>369</v>
      </c>
    </row>
    <row r="140" s="2" customFormat="1">
      <c r="A140" s="38"/>
      <c r="B140" s="39"/>
      <c r="C140" s="40"/>
      <c r="D140" s="234" t="s">
        <v>273</v>
      </c>
      <c r="E140" s="40"/>
      <c r="F140" s="266" t="s">
        <v>370</v>
      </c>
      <c r="G140" s="40"/>
      <c r="H140" s="40"/>
      <c r="I140" s="267"/>
      <c r="J140" s="40"/>
      <c r="K140" s="40"/>
      <c r="L140" s="44"/>
      <c r="M140" s="268"/>
      <c r="N140" s="269"/>
      <c r="O140" s="91"/>
      <c r="P140" s="91"/>
      <c r="Q140" s="91"/>
      <c r="R140" s="91"/>
      <c r="S140" s="91"/>
      <c r="T140" s="91"/>
      <c r="U140" s="92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273</v>
      </c>
      <c r="AU140" s="17" t="s">
        <v>88</v>
      </c>
    </row>
    <row r="141" s="13" customFormat="1">
      <c r="A141" s="13"/>
      <c r="B141" s="232"/>
      <c r="C141" s="233"/>
      <c r="D141" s="234" t="s">
        <v>156</v>
      </c>
      <c r="E141" s="235" t="s">
        <v>1</v>
      </c>
      <c r="F141" s="236" t="s">
        <v>371</v>
      </c>
      <c r="G141" s="233"/>
      <c r="H141" s="237">
        <v>10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1"/>
      <c r="U141" s="242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156</v>
      </c>
      <c r="AU141" s="243" t="s">
        <v>88</v>
      </c>
      <c r="AV141" s="13" t="s">
        <v>88</v>
      </c>
      <c r="AW141" s="13" t="s">
        <v>34</v>
      </c>
      <c r="AX141" s="13" t="s">
        <v>78</v>
      </c>
      <c r="AY141" s="243" t="s">
        <v>140</v>
      </c>
    </row>
    <row r="142" s="13" customFormat="1">
      <c r="A142" s="13"/>
      <c r="B142" s="232"/>
      <c r="C142" s="233"/>
      <c r="D142" s="234" t="s">
        <v>156</v>
      </c>
      <c r="E142" s="235" t="s">
        <v>1</v>
      </c>
      <c r="F142" s="236" t="s">
        <v>372</v>
      </c>
      <c r="G142" s="233"/>
      <c r="H142" s="237">
        <v>3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1"/>
      <c r="U142" s="242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156</v>
      </c>
      <c r="AU142" s="243" t="s">
        <v>88</v>
      </c>
      <c r="AV142" s="13" t="s">
        <v>88</v>
      </c>
      <c r="AW142" s="13" t="s">
        <v>34</v>
      </c>
      <c r="AX142" s="13" t="s">
        <v>78</v>
      </c>
      <c r="AY142" s="243" t="s">
        <v>140</v>
      </c>
    </row>
    <row r="143" s="13" customFormat="1">
      <c r="A143" s="13"/>
      <c r="B143" s="232"/>
      <c r="C143" s="233"/>
      <c r="D143" s="234" t="s">
        <v>156</v>
      </c>
      <c r="E143" s="235" t="s">
        <v>1</v>
      </c>
      <c r="F143" s="236" t="s">
        <v>373</v>
      </c>
      <c r="G143" s="233"/>
      <c r="H143" s="237">
        <v>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1"/>
      <c r="U143" s="242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156</v>
      </c>
      <c r="AU143" s="243" t="s">
        <v>88</v>
      </c>
      <c r="AV143" s="13" t="s">
        <v>88</v>
      </c>
      <c r="AW143" s="13" t="s">
        <v>34</v>
      </c>
      <c r="AX143" s="13" t="s">
        <v>78</v>
      </c>
      <c r="AY143" s="243" t="s">
        <v>140</v>
      </c>
    </row>
    <row r="144" s="13" customFormat="1">
      <c r="A144" s="13"/>
      <c r="B144" s="232"/>
      <c r="C144" s="233"/>
      <c r="D144" s="234" t="s">
        <v>156</v>
      </c>
      <c r="E144" s="235" t="s">
        <v>1</v>
      </c>
      <c r="F144" s="236" t="s">
        <v>374</v>
      </c>
      <c r="G144" s="233"/>
      <c r="H144" s="237">
        <v>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1"/>
      <c r="U144" s="242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156</v>
      </c>
      <c r="AU144" s="243" t="s">
        <v>88</v>
      </c>
      <c r="AV144" s="13" t="s">
        <v>88</v>
      </c>
      <c r="AW144" s="13" t="s">
        <v>34</v>
      </c>
      <c r="AX144" s="13" t="s">
        <v>78</v>
      </c>
      <c r="AY144" s="243" t="s">
        <v>140</v>
      </c>
    </row>
    <row r="145" s="13" customFormat="1">
      <c r="A145" s="13"/>
      <c r="B145" s="232"/>
      <c r="C145" s="233"/>
      <c r="D145" s="234" t="s">
        <v>156</v>
      </c>
      <c r="E145" s="235" t="s">
        <v>1</v>
      </c>
      <c r="F145" s="236" t="s">
        <v>375</v>
      </c>
      <c r="G145" s="233"/>
      <c r="H145" s="237">
        <v>10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1"/>
      <c r="U145" s="242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156</v>
      </c>
      <c r="AU145" s="243" t="s">
        <v>88</v>
      </c>
      <c r="AV145" s="13" t="s">
        <v>88</v>
      </c>
      <c r="AW145" s="13" t="s">
        <v>34</v>
      </c>
      <c r="AX145" s="13" t="s">
        <v>78</v>
      </c>
      <c r="AY145" s="243" t="s">
        <v>140</v>
      </c>
    </row>
    <row r="146" s="13" customFormat="1">
      <c r="A146" s="13"/>
      <c r="B146" s="232"/>
      <c r="C146" s="233"/>
      <c r="D146" s="234" t="s">
        <v>156</v>
      </c>
      <c r="E146" s="235" t="s">
        <v>1</v>
      </c>
      <c r="F146" s="236" t="s">
        <v>376</v>
      </c>
      <c r="G146" s="233"/>
      <c r="H146" s="237">
        <v>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1"/>
      <c r="U146" s="242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88</v>
      </c>
      <c r="AV146" s="13" t="s">
        <v>88</v>
      </c>
      <c r="AW146" s="13" t="s">
        <v>34</v>
      </c>
      <c r="AX146" s="13" t="s">
        <v>78</v>
      </c>
      <c r="AY146" s="243" t="s">
        <v>140</v>
      </c>
    </row>
    <row r="147" s="14" customFormat="1">
      <c r="A147" s="14"/>
      <c r="B147" s="255"/>
      <c r="C147" s="256"/>
      <c r="D147" s="234" t="s">
        <v>156</v>
      </c>
      <c r="E147" s="257" t="s">
        <v>1</v>
      </c>
      <c r="F147" s="258" t="s">
        <v>244</v>
      </c>
      <c r="G147" s="256"/>
      <c r="H147" s="259">
        <v>34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3"/>
      <c r="U147" s="26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156</v>
      </c>
      <c r="AU147" s="265" t="s">
        <v>88</v>
      </c>
      <c r="AV147" s="14" t="s">
        <v>146</v>
      </c>
      <c r="AW147" s="14" t="s">
        <v>34</v>
      </c>
      <c r="AX147" s="14" t="s">
        <v>86</v>
      </c>
      <c r="AY147" s="265" t="s">
        <v>140</v>
      </c>
    </row>
    <row r="148" s="2" customFormat="1" ht="24.15" customHeight="1">
      <c r="A148" s="38"/>
      <c r="B148" s="39"/>
      <c r="C148" s="218" t="s">
        <v>151</v>
      </c>
      <c r="D148" s="218" t="s">
        <v>142</v>
      </c>
      <c r="E148" s="219" t="s">
        <v>377</v>
      </c>
      <c r="F148" s="220" t="s">
        <v>378</v>
      </c>
      <c r="G148" s="221" t="s">
        <v>154</v>
      </c>
      <c r="H148" s="222">
        <v>1.5609999999999999</v>
      </c>
      <c r="I148" s="223"/>
      <c r="J148" s="224">
        <f>ROUND(I148*H148,2)</f>
        <v>0</v>
      </c>
      <c r="K148" s="225"/>
      <c r="L148" s="44"/>
      <c r="M148" s="226" t="s">
        <v>1</v>
      </c>
      <c r="N148" s="227" t="s">
        <v>43</v>
      </c>
      <c r="O148" s="91"/>
      <c r="P148" s="228">
        <f>O148*H148</f>
        <v>0</v>
      </c>
      <c r="Q148" s="228">
        <v>1.8775</v>
      </c>
      <c r="R148" s="228">
        <f>Q148*H148</f>
        <v>2.9307774999999996</v>
      </c>
      <c r="S148" s="228">
        <v>0</v>
      </c>
      <c r="T148" s="228">
        <f>S148*H148</f>
        <v>0</v>
      </c>
      <c r="U148" s="229" t="s">
        <v>1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146</v>
      </c>
      <c r="AT148" s="230" t="s">
        <v>142</v>
      </c>
      <c r="AU148" s="230" t="s">
        <v>88</v>
      </c>
      <c r="AY148" s="17" t="s">
        <v>140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86</v>
      </c>
      <c r="BK148" s="231">
        <f>ROUND(I148*H148,2)</f>
        <v>0</v>
      </c>
      <c r="BL148" s="17" t="s">
        <v>146</v>
      </c>
      <c r="BM148" s="230" t="s">
        <v>379</v>
      </c>
    </row>
    <row r="149" s="13" customFormat="1">
      <c r="A149" s="13"/>
      <c r="B149" s="232"/>
      <c r="C149" s="233"/>
      <c r="D149" s="234" t="s">
        <v>156</v>
      </c>
      <c r="E149" s="235" t="s">
        <v>1</v>
      </c>
      <c r="F149" s="236" t="s">
        <v>380</v>
      </c>
      <c r="G149" s="233"/>
      <c r="H149" s="237">
        <v>0.56100000000000005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1"/>
      <c r="U149" s="242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156</v>
      </c>
      <c r="AU149" s="243" t="s">
        <v>88</v>
      </c>
      <c r="AV149" s="13" t="s">
        <v>88</v>
      </c>
      <c r="AW149" s="13" t="s">
        <v>34</v>
      </c>
      <c r="AX149" s="13" t="s">
        <v>78</v>
      </c>
      <c r="AY149" s="243" t="s">
        <v>140</v>
      </c>
    </row>
    <row r="150" s="13" customFormat="1">
      <c r="A150" s="13"/>
      <c r="B150" s="232"/>
      <c r="C150" s="233"/>
      <c r="D150" s="234" t="s">
        <v>156</v>
      </c>
      <c r="E150" s="235" t="s">
        <v>1</v>
      </c>
      <c r="F150" s="236" t="s">
        <v>381</v>
      </c>
      <c r="G150" s="233"/>
      <c r="H150" s="237">
        <v>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1"/>
      <c r="U150" s="242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156</v>
      </c>
      <c r="AU150" s="243" t="s">
        <v>88</v>
      </c>
      <c r="AV150" s="13" t="s">
        <v>88</v>
      </c>
      <c r="AW150" s="13" t="s">
        <v>34</v>
      </c>
      <c r="AX150" s="13" t="s">
        <v>78</v>
      </c>
      <c r="AY150" s="243" t="s">
        <v>140</v>
      </c>
    </row>
    <row r="151" s="14" customFormat="1">
      <c r="A151" s="14"/>
      <c r="B151" s="255"/>
      <c r="C151" s="256"/>
      <c r="D151" s="234" t="s">
        <v>156</v>
      </c>
      <c r="E151" s="257" t="s">
        <v>1</v>
      </c>
      <c r="F151" s="258" t="s">
        <v>244</v>
      </c>
      <c r="G151" s="256"/>
      <c r="H151" s="259">
        <v>1.5609999999999999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3"/>
      <c r="U151" s="26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156</v>
      </c>
      <c r="AU151" s="265" t="s">
        <v>88</v>
      </c>
      <c r="AV151" s="14" t="s">
        <v>146</v>
      </c>
      <c r="AW151" s="14" t="s">
        <v>34</v>
      </c>
      <c r="AX151" s="14" t="s">
        <v>86</v>
      </c>
      <c r="AY151" s="265" t="s">
        <v>140</v>
      </c>
    </row>
    <row r="152" s="2" customFormat="1" ht="49.05" customHeight="1">
      <c r="A152" s="38"/>
      <c r="B152" s="39"/>
      <c r="C152" s="218" t="s">
        <v>146</v>
      </c>
      <c r="D152" s="218" t="s">
        <v>142</v>
      </c>
      <c r="E152" s="219" t="s">
        <v>382</v>
      </c>
      <c r="F152" s="220" t="s">
        <v>383</v>
      </c>
      <c r="G152" s="221" t="s">
        <v>343</v>
      </c>
      <c r="H152" s="222">
        <v>4</v>
      </c>
      <c r="I152" s="223"/>
      <c r="J152" s="224">
        <f>ROUND(I152*H152,2)</f>
        <v>0</v>
      </c>
      <c r="K152" s="225"/>
      <c r="L152" s="44"/>
      <c r="M152" s="226" t="s">
        <v>1</v>
      </c>
      <c r="N152" s="227" t="s">
        <v>43</v>
      </c>
      <c r="O152" s="91"/>
      <c r="P152" s="228">
        <f>O152*H152</f>
        <v>0</v>
      </c>
      <c r="Q152" s="228">
        <v>0.12156</v>
      </c>
      <c r="R152" s="228">
        <f>Q152*H152</f>
        <v>0.48624000000000001</v>
      </c>
      <c r="S152" s="228">
        <v>0</v>
      </c>
      <c r="T152" s="228">
        <f>S152*H152</f>
        <v>0</v>
      </c>
      <c r="U152" s="229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146</v>
      </c>
      <c r="AT152" s="230" t="s">
        <v>142</v>
      </c>
      <c r="AU152" s="230" t="s">
        <v>88</v>
      </c>
      <c r="AY152" s="17" t="s">
        <v>140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86</v>
      </c>
      <c r="BK152" s="231">
        <f>ROUND(I152*H152,2)</f>
        <v>0</v>
      </c>
      <c r="BL152" s="17" t="s">
        <v>146</v>
      </c>
      <c r="BM152" s="230" t="s">
        <v>384</v>
      </c>
    </row>
    <row r="153" s="2" customFormat="1">
      <c r="A153" s="38"/>
      <c r="B153" s="39"/>
      <c r="C153" s="40"/>
      <c r="D153" s="234" t="s">
        <v>273</v>
      </c>
      <c r="E153" s="40"/>
      <c r="F153" s="266" t="s">
        <v>385</v>
      </c>
      <c r="G153" s="40"/>
      <c r="H153" s="40"/>
      <c r="I153" s="267"/>
      <c r="J153" s="40"/>
      <c r="K153" s="40"/>
      <c r="L153" s="44"/>
      <c r="M153" s="268"/>
      <c r="N153" s="269"/>
      <c r="O153" s="91"/>
      <c r="P153" s="91"/>
      <c r="Q153" s="91"/>
      <c r="R153" s="91"/>
      <c r="S153" s="91"/>
      <c r="T153" s="91"/>
      <c r="U153" s="92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273</v>
      </c>
      <c r="AU153" s="17" t="s">
        <v>88</v>
      </c>
    </row>
    <row r="154" s="12" customFormat="1" ht="22.8" customHeight="1">
      <c r="A154" s="12"/>
      <c r="B154" s="202"/>
      <c r="C154" s="203"/>
      <c r="D154" s="204" t="s">
        <v>77</v>
      </c>
      <c r="E154" s="216" t="s">
        <v>166</v>
      </c>
      <c r="F154" s="216" t="s">
        <v>386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SUM(P155:P183)</f>
        <v>0</v>
      </c>
      <c r="Q154" s="210"/>
      <c r="R154" s="211">
        <f>SUM(R155:R183)</f>
        <v>36.341850000000001</v>
      </c>
      <c r="S154" s="210"/>
      <c r="T154" s="211">
        <f>SUM(T155:T183)</f>
        <v>0</v>
      </c>
      <c r="U154" s="2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86</v>
      </c>
      <c r="AT154" s="214" t="s">
        <v>77</v>
      </c>
      <c r="AU154" s="214" t="s">
        <v>86</v>
      </c>
      <c r="AY154" s="213" t="s">
        <v>140</v>
      </c>
      <c r="BK154" s="215">
        <f>SUM(BK155:BK183)</f>
        <v>0</v>
      </c>
    </row>
    <row r="155" s="2" customFormat="1" ht="24.15" customHeight="1">
      <c r="A155" s="38"/>
      <c r="B155" s="39"/>
      <c r="C155" s="218" t="s">
        <v>161</v>
      </c>
      <c r="D155" s="218" t="s">
        <v>142</v>
      </c>
      <c r="E155" s="219" t="s">
        <v>387</v>
      </c>
      <c r="F155" s="220" t="s">
        <v>388</v>
      </c>
      <c r="G155" s="221" t="s">
        <v>145</v>
      </c>
      <c r="H155" s="222">
        <v>60.75</v>
      </c>
      <c r="I155" s="223"/>
      <c r="J155" s="224">
        <f>ROUND(I155*H155,2)</f>
        <v>0</v>
      </c>
      <c r="K155" s="225"/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8">
        <f>S155*H155</f>
        <v>0</v>
      </c>
      <c r="U155" s="229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146</v>
      </c>
      <c r="AT155" s="230" t="s">
        <v>142</v>
      </c>
      <c r="AU155" s="230" t="s">
        <v>88</v>
      </c>
      <c r="AY155" s="17" t="s">
        <v>140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146</v>
      </c>
      <c r="BM155" s="230" t="s">
        <v>389</v>
      </c>
    </row>
    <row r="156" s="13" customFormat="1">
      <c r="A156" s="13"/>
      <c r="B156" s="232"/>
      <c r="C156" s="233"/>
      <c r="D156" s="234" t="s">
        <v>156</v>
      </c>
      <c r="E156" s="235" t="s">
        <v>1</v>
      </c>
      <c r="F156" s="236" t="s">
        <v>390</v>
      </c>
      <c r="G156" s="233"/>
      <c r="H156" s="237">
        <v>45.549999999999997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1"/>
      <c r="U156" s="242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156</v>
      </c>
      <c r="AU156" s="243" t="s">
        <v>88</v>
      </c>
      <c r="AV156" s="13" t="s">
        <v>88</v>
      </c>
      <c r="AW156" s="13" t="s">
        <v>34</v>
      </c>
      <c r="AX156" s="13" t="s">
        <v>78</v>
      </c>
      <c r="AY156" s="243" t="s">
        <v>140</v>
      </c>
    </row>
    <row r="157" s="13" customFormat="1">
      <c r="A157" s="13"/>
      <c r="B157" s="232"/>
      <c r="C157" s="233"/>
      <c r="D157" s="234" t="s">
        <v>156</v>
      </c>
      <c r="E157" s="235" t="s">
        <v>1</v>
      </c>
      <c r="F157" s="236" t="s">
        <v>391</v>
      </c>
      <c r="G157" s="233"/>
      <c r="H157" s="237">
        <v>15.199999999999999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1"/>
      <c r="U157" s="242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156</v>
      </c>
      <c r="AU157" s="243" t="s">
        <v>88</v>
      </c>
      <c r="AV157" s="13" t="s">
        <v>88</v>
      </c>
      <c r="AW157" s="13" t="s">
        <v>34</v>
      </c>
      <c r="AX157" s="13" t="s">
        <v>78</v>
      </c>
      <c r="AY157" s="243" t="s">
        <v>140</v>
      </c>
    </row>
    <row r="158" s="14" customFormat="1">
      <c r="A158" s="14"/>
      <c r="B158" s="255"/>
      <c r="C158" s="256"/>
      <c r="D158" s="234" t="s">
        <v>156</v>
      </c>
      <c r="E158" s="257" t="s">
        <v>1</v>
      </c>
      <c r="F158" s="258" t="s">
        <v>244</v>
      </c>
      <c r="G158" s="256"/>
      <c r="H158" s="259">
        <v>60.75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3"/>
      <c r="U158" s="26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156</v>
      </c>
      <c r="AU158" s="265" t="s">
        <v>88</v>
      </c>
      <c r="AV158" s="14" t="s">
        <v>146</v>
      </c>
      <c r="AW158" s="14" t="s">
        <v>34</v>
      </c>
      <c r="AX158" s="14" t="s">
        <v>86</v>
      </c>
      <c r="AY158" s="265" t="s">
        <v>140</v>
      </c>
    </row>
    <row r="159" s="2" customFormat="1" ht="14.4" customHeight="1">
      <c r="A159" s="38"/>
      <c r="B159" s="39"/>
      <c r="C159" s="218" t="s">
        <v>166</v>
      </c>
      <c r="D159" s="218" t="s">
        <v>142</v>
      </c>
      <c r="E159" s="219" t="s">
        <v>392</v>
      </c>
      <c r="F159" s="220" t="s">
        <v>393</v>
      </c>
      <c r="G159" s="221" t="s">
        <v>145</v>
      </c>
      <c r="H159" s="222">
        <v>638.70000000000005</v>
      </c>
      <c r="I159" s="223"/>
      <c r="J159" s="224">
        <f>ROUND(I159*H159,2)</f>
        <v>0</v>
      </c>
      <c r="K159" s="225"/>
      <c r="L159" s="44"/>
      <c r="M159" s="226" t="s">
        <v>1</v>
      </c>
      <c r="N159" s="227" t="s">
        <v>43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8">
        <f>S159*H159</f>
        <v>0</v>
      </c>
      <c r="U159" s="229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146</v>
      </c>
      <c r="AT159" s="230" t="s">
        <v>142</v>
      </c>
      <c r="AU159" s="230" t="s">
        <v>88</v>
      </c>
      <c r="AY159" s="17" t="s">
        <v>140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146</v>
      </c>
      <c r="BM159" s="230" t="s">
        <v>394</v>
      </c>
    </row>
    <row r="160" s="13" customFormat="1">
      <c r="A160" s="13"/>
      <c r="B160" s="232"/>
      <c r="C160" s="233"/>
      <c r="D160" s="234" t="s">
        <v>156</v>
      </c>
      <c r="E160" s="235" t="s">
        <v>1</v>
      </c>
      <c r="F160" s="236" t="s">
        <v>395</v>
      </c>
      <c r="G160" s="233"/>
      <c r="H160" s="237">
        <v>638.70000000000005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1"/>
      <c r="U160" s="242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156</v>
      </c>
      <c r="AU160" s="243" t="s">
        <v>88</v>
      </c>
      <c r="AV160" s="13" t="s">
        <v>88</v>
      </c>
      <c r="AW160" s="13" t="s">
        <v>34</v>
      </c>
      <c r="AX160" s="13" t="s">
        <v>86</v>
      </c>
      <c r="AY160" s="243" t="s">
        <v>140</v>
      </c>
    </row>
    <row r="161" s="2" customFormat="1" ht="14.4" customHeight="1">
      <c r="A161" s="38"/>
      <c r="B161" s="39"/>
      <c r="C161" s="218" t="s">
        <v>170</v>
      </c>
      <c r="D161" s="218" t="s">
        <v>142</v>
      </c>
      <c r="E161" s="219" t="s">
        <v>396</v>
      </c>
      <c r="F161" s="220" t="s">
        <v>397</v>
      </c>
      <c r="G161" s="221" t="s">
        <v>145</v>
      </c>
      <c r="H161" s="222">
        <v>638.70000000000005</v>
      </c>
      <c r="I161" s="223"/>
      <c r="J161" s="224">
        <f>ROUND(I161*H161,2)</f>
        <v>0</v>
      </c>
      <c r="K161" s="225"/>
      <c r="L161" s="44"/>
      <c r="M161" s="226" t="s">
        <v>1</v>
      </c>
      <c r="N161" s="227" t="s">
        <v>43</v>
      </c>
      <c r="O161" s="91"/>
      <c r="P161" s="228">
        <f>O161*H161</f>
        <v>0</v>
      </c>
      <c r="Q161" s="228">
        <v>0.00025999999999999998</v>
      </c>
      <c r="R161" s="228">
        <f>Q161*H161</f>
        <v>0.16606199999999999</v>
      </c>
      <c r="S161" s="228">
        <v>0</v>
      </c>
      <c r="T161" s="228">
        <f>S161*H161</f>
        <v>0</v>
      </c>
      <c r="U161" s="229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146</v>
      </c>
      <c r="AT161" s="230" t="s">
        <v>142</v>
      </c>
      <c r="AU161" s="230" t="s">
        <v>88</v>
      </c>
      <c r="AY161" s="17" t="s">
        <v>140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86</v>
      </c>
      <c r="BK161" s="231">
        <f>ROUND(I161*H161,2)</f>
        <v>0</v>
      </c>
      <c r="BL161" s="17" t="s">
        <v>146</v>
      </c>
      <c r="BM161" s="230" t="s">
        <v>398</v>
      </c>
    </row>
    <row r="162" s="2" customFormat="1" ht="24.15" customHeight="1">
      <c r="A162" s="38"/>
      <c r="B162" s="39"/>
      <c r="C162" s="218" t="s">
        <v>174</v>
      </c>
      <c r="D162" s="218" t="s">
        <v>142</v>
      </c>
      <c r="E162" s="219" t="s">
        <v>399</v>
      </c>
      <c r="F162" s="220" t="s">
        <v>400</v>
      </c>
      <c r="G162" s="221" t="s">
        <v>145</v>
      </c>
      <c r="H162" s="222">
        <v>593.10000000000002</v>
      </c>
      <c r="I162" s="223"/>
      <c r="J162" s="224">
        <f>ROUND(I162*H162,2)</f>
        <v>0</v>
      </c>
      <c r="K162" s="225"/>
      <c r="L162" s="44"/>
      <c r="M162" s="226" t="s">
        <v>1</v>
      </c>
      <c r="N162" s="227" t="s">
        <v>43</v>
      </c>
      <c r="O162" s="91"/>
      <c r="P162" s="228">
        <f>O162*H162</f>
        <v>0</v>
      </c>
      <c r="Q162" s="228">
        <v>0.020480000000000002</v>
      </c>
      <c r="R162" s="228">
        <f>Q162*H162</f>
        <v>12.146688000000001</v>
      </c>
      <c r="S162" s="228">
        <v>0</v>
      </c>
      <c r="T162" s="228">
        <f>S162*H162</f>
        <v>0</v>
      </c>
      <c r="U162" s="229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146</v>
      </c>
      <c r="AT162" s="230" t="s">
        <v>142</v>
      </c>
      <c r="AU162" s="230" t="s">
        <v>88</v>
      </c>
      <c r="AY162" s="17" t="s">
        <v>140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86</v>
      </c>
      <c r="BK162" s="231">
        <f>ROUND(I162*H162,2)</f>
        <v>0</v>
      </c>
      <c r="BL162" s="17" t="s">
        <v>146</v>
      </c>
      <c r="BM162" s="230" t="s">
        <v>401</v>
      </c>
    </row>
    <row r="163" s="13" customFormat="1">
      <c r="A163" s="13"/>
      <c r="B163" s="232"/>
      <c r="C163" s="233"/>
      <c r="D163" s="234" t="s">
        <v>156</v>
      </c>
      <c r="E163" s="235" t="s">
        <v>1</v>
      </c>
      <c r="F163" s="236" t="s">
        <v>402</v>
      </c>
      <c r="G163" s="233"/>
      <c r="H163" s="237">
        <v>638.70000000000005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1"/>
      <c r="U163" s="242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156</v>
      </c>
      <c r="AU163" s="243" t="s">
        <v>88</v>
      </c>
      <c r="AV163" s="13" t="s">
        <v>88</v>
      </c>
      <c r="AW163" s="13" t="s">
        <v>34</v>
      </c>
      <c r="AX163" s="13" t="s">
        <v>78</v>
      </c>
      <c r="AY163" s="243" t="s">
        <v>140</v>
      </c>
    </row>
    <row r="164" s="13" customFormat="1">
      <c r="A164" s="13"/>
      <c r="B164" s="232"/>
      <c r="C164" s="233"/>
      <c r="D164" s="234" t="s">
        <v>156</v>
      </c>
      <c r="E164" s="235" t="s">
        <v>1</v>
      </c>
      <c r="F164" s="236" t="s">
        <v>403</v>
      </c>
      <c r="G164" s="233"/>
      <c r="H164" s="237">
        <v>-45.600000000000001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1"/>
      <c r="U164" s="242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88</v>
      </c>
      <c r="AV164" s="13" t="s">
        <v>88</v>
      </c>
      <c r="AW164" s="13" t="s">
        <v>34</v>
      </c>
      <c r="AX164" s="13" t="s">
        <v>78</v>
      </c>
      <c r="AY164" s="243" t="s">
        <v>140</v>
      </c>
    </row>
    <row r="165" s="14" customFormat="1">
      <c r="A165" s="14"/>
      <c r="B165" s="255"/>
      <c r="C165" s="256"/>
      <c r="D165" s="234" t="s">
        <v>156</v>
      </c>
      <c r="E165" s="257" t="s">
        <v>1</v>
      </c>
      <c r="F165" s="258" t="s">
        <v>244</v>
      </c>
      <c r="G165" s="256"/>
      <c r="H165" s="259">
        <v>593.10000000000002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3"/>
      <c r="U165" s="26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156</v>
      </c>
      <c r="AU165" s="265" t="s">
        <v>88</v>
      </c>
      <c r="AV165" s="14" t="s">
        <v>146</v>
      </c>
      <c r="AW165" s="14" t="s">
        <v>34</v>
      </c>
      <c r="AX165" s="14" t="s">
        <v>86</v>
      </c>
      <c r="AY165" s="265" t="s">
        <v>140</v>
      </c>
    </row>
    <row r="166" s="2" customFormat="1" ht="24.15" customHeight="1">
      <c r="A166" s="38"/>
      <c r="B166" s="39"/>
      <c r="C166" s="218" t="s">
        <v>180</v>
      </c>
      <c r="D166" s="218" t="s">
        <v>142</v>
      </c>
      <c r="E166" s="219" t="s">
        <v>404</v>
      </c>
      <c r="F166" s="220" t="s">
        <v>405</v>
      </c>
      <c r="G166" s="221" t="s">
        <v>145</v>
      </c>
      <c r="H166" s="222">
        <v>593.10000000000002</v>
      </c>
      <c r="I166" s="223"/>
      <c r="J166" s="224">
        <f>ROUND(I166*H166,2)</f>
        <v>0</v>
      </c>
      <c r="K166" s="225"/>
      <c r="L166" s="44"/>
      <c r="M166" s="226" t="s">
        <v>1</v>
      </c>
      <c r="N166" s="227" t="s">
        <v>43</v>
      </c>
      <c r="O166" s="91"/>
      <c r="P166" s="228">
        <f>O166*H166</f>
        <v>0</v>
      </c>
      <c r="Q166" s="228">
        <v>0.030380000000000001</v>
      </c>
      <c r="R166" s="228">
        <f>Q166*H166</f>
        <v>18.018378000000002</v>
      </c>
      <c r="S166" s="228">
        <v>0</v>
      </c>
      <c r="T166" s="228">
        <f>S166*H166</f>
        <v>0</v>
      </c>
      <c r="U166" s="229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146</v>
      </c>
      <c r="AT166" s="230" t="s">
        <v>142</v>
      </c>
      <c r="AU166" s="230" t="s">
        <v>88</v>
      </c>
      <c r="AY166" s="17" t="s">
        <v>140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86</v>
      </c>
      <c r="BK166" s="231">
        <f>ROUND(I166*H166,2)</f>
        <v>0</v>
      </c>
      <c r="BL166" s="17" t="s">
        <v>146</v>
      </c>
      <c r="BM166" s="230" t="s">
        <v>406</v>
      </c>
    </row>
    <row r="167" s="2" customFormat="1" ht="24.15" customHeight="1">
      <c r="A167" s="38"/>
      <c r="B167" s="39"/>
      <c r="C167" s="218" t="s">
        <v>185</v>
      </c>
      <c r="D167" s="218" t="s">
        <v>142</v>
      </c>
      <c r="E167" s="219" t="s">
        <v>407</v>
      </c>
      <c r="F167" s="220" t="s">
        <v>408</v>
      </c>
      <c r="G167" s="221" t="s">
        <v>145</v>
      </c>
      <c r="H167" s="222">
        <v>593.10000000000002</v>
      </c>
      <c r="I167" s="223"/>
      <c r="J167" s="224">
        <f>ROUND(I167*H167,2)</f>
        <v>0</v>
      </c>
      <c r="K167" s="225"/>
      <c r="L167" s="44"/>
      <c r="M167" s="226" t="s">
        <v>1</v>
      </c>
      <c r="N167" s="227" t="s">
        <v>43</v>
      </c>
      <c r="O167" s="91"/>
      <c r="P167" s="228">
        <f>O167*H167</f>
        <v>0</v>
      </c>
      <c r="Q167" s="228">
        <v>0.0043800000000000002</v>
      </c>
      <c r="R167" s="228">
        <f>Q167*H167</f>
        <v>2.5977780000000004</v>
      </c>
      <c r="S167" s="228">
        <v>0</v>
      </c>
      <c r="T167" s="228">
        <f>S167*H167</f>
        <v>0</v>
      </c>
      <c r="U167" s="229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146</v>
      </c>
      <c r="AT167" s="230" t="s">
        <v>142</v>
      </c>
      <c r="AU167" s="230" t="s">
        <v>88</v>
      </c>
      <c r="AY167" s="17" t="s">
        <v>140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86</v>
      </c>
      <c r="BK167" s="231">
        <f>ROUND(I167*H167,2)</f>
        <v>0</v>
      </c>
      <c r="BL167" s="17" t="s">
        <v>146</v>
      </c>
      <c r="BM167" s="230" t="s">
        <v>409</v>
      </c>
    </row>
    <row r="168" s="2" customFormat="1" ht="24.15" customHeight="1">
      <c r="A168" s="38"/>
      <c r="B168" s="39"/>
      <c r="C168" s="218" t="s">
        <v>190</v>
      </c>
      <c r="D168" s="218" t="s">
        <v>142</v>
      </c>
      <c r="E168" s="219" t="s">
        <v>410</v>
      </c>
      <c r="F168" s="220" t="s">
        <v>411</v>
      </c>
      <c r="G168" s="221" t="s">
        <v>145</v>
      </c>
      <c r="H168" s="222">
        <v>593.10000000000002</v>
      </c>
      <c r="I168" s="223"/>
      <c r="J168" s="224">
        <f>ROUND(I168*H168,2)</f>
        <v>0</v>
      </c>
      <c r="K168" s="225"/>
      <c r="L168" s="44"/>
      <c r="M168" s="226" t="s">
        <v>1</v>
      </c>
      <c r="N168" s="227" t="s">
        <v>43</v>
      </c>
      <c r="O168" s="91"/>
      <c r="P168" s="228">
        <f>O168*H168</f>
        <v>0</v>
      </c>
      <c r="Q168" s="228">
        <v>0.00012999999999999999</v>
      </c>
      <c r="R168" s="228">
        <f>Q168*H168</f>
        <v>0.077102999999999991</v>
      </c>
      <c r="S168" s="228">
        <v>0</v>
      </c>
      <c r="T168" s="228">
        <f>S168*H168</f>
        <v>0</v>
      </c>
      <c r="U168" s="229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146</v>
      </c>
      <c r="AT168" s="230" t="s">
        <v>142</v>
      </c>
      <c r="AU168" s="230" t="s">
        <v>88</v>
      </c>
      <c r="AY168" s="17" t="s">
        <v>140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86</v>
      </c>
      <c r="BK168" s="231">
        <f>ROUND(I168*H168,2)</f>
        <v>0</v>
      </c>
      <c r="BL168" s="17" t="s">
        <v>146</v>
      </c>
      <c r="BM168" s="230" t="s">
        <v>412</v>
      </c>
    </row>
    <row r="169" s="2" customFormat="1">
      <c r="A169" s="38"/>
      <c r="B169" s="39"/>
      <c r="C169" s="40"/>
      <c r="D169" s="234" t="s">
        <v>273</v>
      </c>
      <c r="E169" s="40"/>
      <c r="F169" s="266" t="s">
        <v>413</v>
      </c>
      <c r="G169" s="40"/>
      <c r="H169" s="40"/>
      <c r="I169" s="267"/>
      <c r="J169" s="40"/>
      <c r="K169" s="40"/>
      <c r="L169" s="44"/>
      <c r="M169" s="268"/>
      <c r="N169" s="269"/>
      <c r="O169" s="91"/>
      <c r="P169" s="91"/>
      <c r="Q169" s="91"/>
      <c r="R169" s="91"/>
      <c r="S169" s="91"/>
      <c r="T169" s="91"/>
      <c r="U169" s="92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273</v>
      </c>
      <c r="AU169" s="17" t="s">
        <v>88</v>
      </c>
    </row>
    <row r="170" s="2" customFormat="1" ht="24.15" customHeight="1">
      <c r="A170" s="38"/>
      <c r="B170" s="39"/>
      <c r="C170" s="218" t="s">
        <v>194</v>
      </c>
      <c r="D170" s="218" t="s">
        <v>142</v>
      </c>
      <c r="E170" s="219" t="s">
        <v>414</v>
      </c>
      <c r="F170" s="220" t="s">
        <v>415</v>
      </c>
      <c r="G170" s="221" t="s">
        <v>145</v>
      </c>
      <c r="H170" s="222">
        <v>593.10000000000002</v>
      </c>
      <c r="I170" s="223"/>
      <c r="J170" s="224">
        <f>ROUND(I170*H170,2)</f>
        <v>0</v>
      </c>
      <c r="K170" s="225"/>
      <c r="L170" s="44"/>
      <c r="M170" s="226" t="s">
        <v>1</v>
      </c>
      <c r="N170" s="227" t="s">
        <v>43</v>
      </c>
      <c r="O170" s="91"/>
      <c r="P170" s="228">
        <f>O170*H170</f>
        <v>0</v>
      </c>
      <c r="Q170" s="228">
        <v>0.0027299999999999998</v>
      </c>
      <c r="R170" s="228">
        <f>Q170*H170</f>
        <v>1.6191629999999999</v>
      </c>
      <c r="S170" s="228">
        <v>0</v>
      </c>
      <c r="T170" s="228">
        <f>S170*H170</f>
        <v>0</v>
      </c>
      <c r="U170" s="229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146</v>
      </c>
      <c r="AT170" s="230" t="s">
        <v>142</v>
      </c>
      <c r="AU170" s="230" t="s">
        <v>88</v>
      </c>
      <c r="AY170" s="17" t="s">
        <v>140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86</v>
      </c>
      <c r="BK170" s="231">
        <f>ROUND(I170*H170,2)</f>
        <v>0</v>
      </c>
      <c r="BL170" s="17" t="s">
        <v>146</v>
      </c>
      <c r="BM170" s="230" t="s">
        <v>416</v>
      </c>
    </row>
    <row r="171" s="2" customFormat="1">
      <c r="A171" s="38"/>
      <c r="B171" s="39"/>
      <c r="C171" s="40"/>
      <c r="D171" s="234" t="s">
        <v>273</v>
      </c>
      <c r="E171" s="40"/>
      <c r="F171" s="266" t="s">
        <v>417</v>
      </c>
      <c r="G171" s="40"/>
      <c r="H171" s="40"/>
      <c r="I171" s="267"/>
      <c r="J171" s="40"/>
      <c r="K171" s="40"/>
      <c r="L171" s="44"/>
      <c r="M171" s="268"/>
      <c r="N171" s="269"/>
      <c r="O171" s="91"/>
      <c r="P171" s="91"/>
      <c r="Q171" s="91"/>
      <c r="R171" s="91"/>
      <c r="S171" s="91"/>
      <c r="T171" s="91"/>
      <c r="U171" s="92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273</v>
      </c>
      <c r="AU171" s="17" t="s">
        <v>88</v>
      </c>
    </row>
    <row r="172" s="2" customFormat="1" ht="37.8" customHeight="1">
      <c r="A172" s="38"/>
      <c r="B172" s="39"/>
      <c r="C172" s="218" t="s">
        <v>200</v>
      </c>
      <c r="D172" s="218" t="s">
        <v>142</v>
      </c>
      <c r="E172" s="219" t="s">
        <v>418</v>
      </c>
      <c r="F172" s="220" t="s">
        <v>419</v>
      </c>
      <c r="G172" s="221" t="s">
        <v>226</v>
      </c>
      <c r="H172" s="222">
        <v>35.700000000000003</v>
      </c>
      <c r="I172" s="223"/>
      <c r="J172" s="224">
        <f>ROUND(I172*H172,2)</f>
        <v>0</v>
      </c>
      <c r="K172" s="225"/>
      <c r="L172" s="44"/>
      <c r="M172" s="226" t="s">
        <v>1</v>
      </c>
      <c r="N172" s="227" t="s">
        <v>43</v>
      </c>
      <c r="O172" s="91"/>
      <c r="P172" s="228">
        <f>O172*H172</f>
        <v>0</v>
      </c>
      <c r="Q172" s="228">
        <v>0.020650000000000002</v>
      </c>
      <c r="R172" s="228">
        <f>Q172*H172</f>
        <v>0.73720500000000011</v>
      </c>
      <c r="S172" s="228">
        <v>0</v>
      </c>
      <c r="T172" s="228">
        <f>S172*H172</f>
        <v>0</v>
      </c>
      <c r="U172" s="229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146</v>
      </c>
      <c r="AT172" s="230" t="s">
        <v>142</v>
      </c>
      <c r="AU172" s="230" t="s">
        <v>88</v>
      </c>
      <c r="AY172" s="17" t="s">
        <v>140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86</v>
      </c>
      <c r="BK172" s="231">
        <f>ROUND(I172*H172,2)</f>
        <v>0</v>
      </c>
      <c r="BL172" s="17" t="s">
        <v>146</v>
      </c>
      <c r="BM172" s="230" t="s">
        <v>420</v>
      </c>
    </row>
    <row r="173" s="2" customFormat="1" ht="24.15" customHeight="1">
      <c r="A173" s="38"/>
      <c r="B173" s="39"/>
      <c r="C173" s="218" t="s">
        <v>204</v>
      </c>
      <c r="D173" s="218" t="s">
        <v>142</v>
      </c>
      <c r="E173" s="219" t="s">
        <v>421</v>
      </c>
      <c r="F173" s="220" t="s">
        <v>422</v>
      </c>
      <c r="G173" s="221" t="s">
        <v>226</v>
      </c>
      <c r="H173" s="222">
        <v>67</v>
      </c>
      <c r="I173" s="223"/>
      <c r="J173" s="224">
        <f>ROUND(I173*H173,2)</f>
        <v>0</v>
      </c>
      <c r="K173" s="225"/>
      <c r="L173" s="44"/>
      <c r="M173" s="226" t="s">
        <v>1</v>
      </c>
      <c r="N173" s="227" t="s">
        <v>43</v>
      </c>
      <c r="O173" s="91"/>
      <c r="P173" s="228">
        <f>O173*H173</f>
        <v>0</v>
      </c>
      <c r="Q173" s="228">
        <v>0.00093000000000000005</v>
      </c>
      <c r="R173" s="228">
        <f>Q173*H173</f>
        <v>0.062310000000000004</v>
      </c>
      <c r="S173" s="228">
        <v>0</v>
      </c>
      <c r="T173" s="228">
        <f>S173*H173</f>
        <v>0</v>
      </c>
      <c r="U173" s="229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146</v>
      </c>
      <c r="AT173" s="230" t="s">
        <v>142</v>
      </c>
      <c r="AU173" s="230" t="s">
        <v>88</v>
      </c>
      <c r="AY173" s="17" t="s">
        <v>140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86</v>
      </c>
      <c r="BK173" s="231">
        <f>ROUND(I173*H173,2)</f>
        <v>0</v>
      </c>
      <c r="BL173" s="17" t="s">
        <v>146</v>
      </c>
      <c r="BM173" s="230" t="s">
        <v>423</v>
      </c>
    </row>
    <row r="174" s="13" customFormat="1">
      <c r="A174" s="13"/>
      <c r="B174" s="232"/>
      <c r="C174" s="233"/>
      <c r="D174" s="234" t="s">
        <v>156</v>
      </c>
      <c r="E174" s="235" t="s">
        <v>1</v>
      </c>
      <c r="F174" s="236" t="s">
        <v>424</v>
      </c>
      <c r="G174" s="233"/>
      <c r="H174" s="237">
        <v>30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1"/>
      <c r="U174" s="242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156</v>
      </c>
      <c r="AU174" s="243" t="s">
        <v>88</v>
      </c>
      <c r="AV174" s="13" t="s">
        <v>88</v>
      </c>
      <c r="AW174" s="13" t="s">
        <v>34</v>
      </c>
      <c r="AX174" s="13" t="s">
        <v>78</v>
      </c>
      <c r="AY174" s="243" t="s">
        <v>140</v>
      </c>
    </row>
    <row r="175" s="13" customFormat="1">
      <c r="A175" s="13"/>
      <c r="B175" s="232"/>
      <c r="C175" s="233"/>
      <c r="D175" s="234" t="s">
        <v>156</v>
      </c>
      <c r="E175" s="235" t="s">
        <v>1</v>
      </c>
      <c r="F175" s="236" t="s">
        <v>425</v>
      </c>
      <c r="G175" s="233"/>
      <c r="H175" s="237">
        <v>37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1"/>
      <c r="U175" s="242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156</v>
      </c>
      <c r="AU175" s="243" t="s">
        <v>88</v>
      </c>
      <c r="AV175" s="13" t="s">
        <v>88</v>
      </c>
      <c r="AW175" s="13" t="s">
        <v>34</v>
      </c>
      <c r="AX175" s="13" t="s">
        <v>78</v>
      </c>
      <c r="AY175" s="243" t="s">
        <v>140</v>
      </c>
    </row>
    <row r="176" s="14" customFormat="1">
      <c r="A176" s="14"/>
      <c r="B176" s="255"/>
      <c r="C176" s="256"/>
      <c r="D176" s="234" t="s">
        <v>156</v>
      </c>
      <c r="E176" s="257" t="s">
        <v>1</v>
      </c>
      <c r="F176" s="258" t="s">
        <v>244</v>
      </c>
      <c r="G176" s="256"/>
      <c r="H176" s="259">
        <v>67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3"/>
      <c r="U176" s="26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156</v>
      </c>
      <c r="AU176" s="265" t="s">
        <v>88</v>
      </c>
      <c r="AV176" s="14" t="s">
        <v>146</v>
      </c>
      <c r="AW176" s="14" t="s">
        <v>34</v>
      </c>
      <c r="AX176" s="14" t="s">
        <v>86</v>
      </c>
      <c r="AY176" s="265" t="s">
        <v>140</v>
      </c>
    </row>
    <row r="177" s="2" customFormat="1" ht="24.15" customHeight="1">
      <c r="A177" s="38"/>
      <c r="B177" s="39"/>
      <c r="C177" s="218" t="s">
        <v>8</v>
      </c>
      <c r="D177" s="218" t="s">
        <v>142</v>
      </c>
      <c r="E177" s="219" t="s">
        <v>426</v>
      </c>
      <c r="F177" s="220" t="s">
        <v>427</v>
      </c>
      <c r="G177" s="221" t="s">
        <v>226</v>
      </c>
      <c r="H177" s="222">
        <v>20.100000000000001</v>
      </c>
      <c r="I177" s="223"/>
      <c r="J177" s="224">
        <f>ROUND(I177*H177,2)</f>
        <v>0</v>
      </c>
      <c r="K177" s="225"/>
      <c r="L177" s="44"/>
      <c r="M177" s="226" t="s">
        <v>1</v>
      </c>
      <c r="N177" s="227" t="s">
        <v>43</v>
      </c>
      <c r="O177" s="91"/>
      <c r="P177" s="228">
        <f>O177*H177</f>
        <v>0</v>
      </c>
      <c r="Q177" s="228">
        <v>0.00155</v>
      </c>
      <c r="R177" s="228">
        <f>Q177*H177</f>
        <v>0.031155000000000002</v>
      </c>
      <c r="S177" s="228">
        <v>0</v>
      </c>
      <c r="T177" s="228">
        <f>S177*H177</f>
        <v>0</v>
      </c>
      <c r="U177" s="229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146</v>
      </c>
      <c r="AT177" s="230" t="s">
        <v>142</v>
      </c>
      <c r="AU177" s="230" t="s">
        <v>88</v>
      </c>
      <c r="AY177" s="17" t="s">
        <v>140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86</v>
      </c>
      <c r="BK177" s="231">
        <f>ROUND(I177*H177,2)</f>
        <v>0</v>
      </c>
      <c r="BL177" s="17" t="s">
        <v>146</v>
      </c>
      <c r="BM177" s="230" t="s">
        <v>428</v>
      </c>
    </row>
    <row r="178" s="13" customFormat="1">
      <c r="A178" s="13"/>
      <c r="B178" s="232"/>
      <c r="C178" s="233"/>
      <c r="D178" s="234" t="s">
        <v>156</v>
      </c>
      <c r="E178" s="235" t="s">
        <v>1</v>
      </c>
      <c r="F178" s="236" t="s">
        <v>429</v>
      </c>
      <c r="G178" s="233"/>
      <c r="H178" s="237">
        <v>16.899999999999999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1"/>
      <c r="U178" s="242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156</v>
      </c>
      <c r="AU178" s="243" t="s">
        <v>88</v>
      </c>
      <c r="AV178" s="13" t="s">
        <v>88</v>
      </c>
      <c r="AW178" s="13" t="s">
        <v>34</v>
      </c>
      <c r="AX178" s="13" t="s">
        <v>78</v>
      </c>
      <c r="AY178" s="243" t="s">
        <v>140</v>
      </c>
    </row>
    <row r="179" s="13" customFormat="1">
      <c r="A179" s="13"/>
      <c r="B179" s="232"/>
      <c r="C179" s="233"/>
      <c r="D179" s="234" t="s">
        <v>156</v>
      </c>
      <c r="E179" s="235" t="s">
        <v>1</v>
      </c>
      <c r="F179" s="236" t="s">
        <v>430</v>
      </c>
      <c r="G179" s="233"/>
      <c r="H179" s="237">
        <v>3.2000000000000002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1"/>
      <c r="U179" s="242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156</v>
      </c>
      <c r="AU179" s="243" t="s">
        <v>88</v>
      </c>
      <c r="AV179" s="13" t="s">
        <v>88</v>
      </c>
      <c r="AW179" s="13" t="s">
        <v>34</v>
      </c>
      <c r="AX179" s="13" t="s">
        <v>78</v>
      </c>
      <c r="AY179" s="243" t="s">
        <v>140</v>
      </c>
    </row>
    <row r="180" s="14" customFormat="1">
      <c r="A180" s="14"/>
      <c r="B180" s="255"/>
      <c r="C180" s="256"/>
      <c r="D180" s="234" t="s">
        <v>156</v>
      </c>
      <c r="E180" s="257" t="s">
        <v>1</v>
      </c>
      <c r="F180" s="258" t="s">
        <v>244</v>
      </c>
      <c r="G180" s="256"/>
      <c r="H180" s="259">
        <v>20.100000000000001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3"/>
      <c r="U180" s="26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156</v>
      </c>
      <c r="AU180" s="265" t="s">
        <v>88</v>
      </c>
      <c r="AV180" s="14" t="s">
        <v>146</v>
      </c>
      <c r="AW180" s="14" t="s">
        <v>34</v>
      </c>
      <c r="AX180" s="14" t="s">
        <v>86</v>
      </c>
      <c r="AY180" s="265" t="s">
        <v>140</v>
      </c>
    </row>
    <row r="181" s="2" customFormat="1" ht="49.05" customHeight="1">
      <c r="A181" s="38"/>
      <c r="B181" s="39"/>
      <c r="C181" s="218" t="s">
        <v>215</v>
      </c>
      <c r="D181" s="218" t="s">
        <v>142</v>
      </c>
      <c r="E181" s="219" t="s">
        <v>431</v>
      </c>
      <c r="F181" s="220" t="s">
        <v>432</v>
      </c>
      <c r="G181" s="221" t="s">
        <v>433</v>
      </c>
      <c r="H181" s="222">
        <v>5</v>
      </c>
      <c r="I181" s="223"/>
      <c r="J181" s="224">
        <f>ROUND(I181*H181,2)</f>
        <v>0</v>
      </c>
      <c r="K181" s="225"/>
      <c r="L181" s="44"/>
      <c r="M181" s="226" t="s">
        <v>1</v>
      </c>
      <c r="N181" s="227" t="s">
        <v>43</v>
      </c>
      <c r="O181" s="91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8">
        <f>S181*H181</f>
        <v>0</v>
      </c>
      <c r="U181" s="229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146</v>
      </c>
      <c r="AT181" s="230" t="s">
        <v>142</v>
      </c>
      <c r="AU181" s="230" t="s">
        <v>88</v>
      </c>
      <c r="AY181" s="17" t="s">
        <v>140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86</v>
      </c>
      <c r="BK181" s="231">
        <f>ROUND(I181*H181,2)</f>
        <v>0</v>
      </c>
      <c r="BL181" s="17" t="s">
        <v>146</v>
      </c>
      <c r="BM181" s="230" t="s">
        <v>434</v>
      </c>
    </row>
    <row r="182" s="2" customFormat="1" ht="37.8" customHeight="1">
      <c r="A182" s="38"/>
      <c r="B182" s="39"/>
      <c r="C182" s="218" t="s">
        <v>219</v>
      </c>
      <c r="D182" s="218" t="s">
        <v>142</v>
      </c>
      <c r="E182" s="219" t="s">
        <v>435</v>
      </c>
      <c r="F182" s="220" t="s">
        <v>436</v>
      </c>
      <c r="G182" s="221" t="s">
        <v>145</v>
      </c>
      <c r="H182" s="222">
        <v>45.600000000000001</v>
      </c>
      <c r="I182" s="223"/>
      <c r="J182" s="224">
        <f>ROUND(I182*H182,2)</f>
        <v>0</v>
      </c>
      <c r="K182" s="225"/>
      <c r="L182" s="44"/>
      <c r="M182" s="226" t="s">
        <v>1</v>
      </c>
      <c r="N182" s="227" t="s">
        <v>43</v>
      </c>
      <c r="O182" s="91"/>
      <c r="P182" s="228">
        <f>O182*H182</f>
        <v>0</v>
      </c>
      <c r="Q182" s="228">
        <v>0.019429999999999999</v>
      </c>
      <c r="R182" s="228">
        <f>Q182*H182</f>
        <v>0.88600800000000002</v>
      </c>
      <c r="S182" s="228">
        <v>0</v>
      </c>
      <c r="T182" s="228">
        <f>S182*H182</f>
        <v>0</v>
      </c>
      <c r="U182" s="229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146</v>
      </c>
      <c r="AT182" s="230" t="s">
        <v>142</v>
      </c>
      <c r="AU182" s="230" t="s">
        <v>88</v>
      </c>
      <c r="AY182" s="17" t="s">
        <v>140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86</v>
      </c>
      <c r="BK182" s="231">
        <f>ROUND(I182*H182,2)</f>
        <v>0</v>
      </c>
      <c r="BL182" s="17" t="s">
        <v>146</v>
      </c>
      <c r="BM182" s="230" t="s">
        <v>437</v>
      </c>
    </row>
    <row r="183" s="13" customFormat="1">
      <c r="A183" s="13"/>
      <c r="B183" s="232"/>
      <c r="C183" s="233"/>
      <c r="D183" s="234" t="s">
        <v>156</v>
      </c>
      <c r="E183" s="235" t="s">
        <v>1</v>
      </c>
      <c r="F183" s="236" t="s">
        <v>438</v>
      </c>
      <c r="G183" s="233"/>
      <c r="H183" s="237">
        <v>45.600000000000001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1"/>
      <c r="U183" s="242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156</v>
      </c>
      <c r="AU183" s="243" t="s">
        <v>88</v>
      </c>
      <c r="AV183" s="13" t="s">
        <v>88</v>
      </c>
      <c r="AW183" s="13" t="s">
        <v>34</v>
      </c>
      <c r="AX183" s="13" t="s">
        <v>86</v>
      </c>
      <c r="AY183" s="243" t="s">
        <v>140</v>
      </c>
    </row>
    <row r="184" s="12" customFormat="1" ht="22.8" customHeight="1">
      <c r="A184" s="12"/>
      <c r="B184" s="202"/>
      <c r="C184" s="203"/>
      <c r="D184" s="204" t="s">
        <v>77</v>
      </c>
      <c r="E184" s="216" t="s">
        <v>180</v>
      </c>
      <c r="F184" s="216" t="s">
        <v>439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SUM(P185:P215)</f>
        <v>0</v>
      </c>
      <c r="Q184" s="210"/>
      <c r="R184" s="211">
        <f>SUM(R185:R215)</f>
        <v>4.6250066000000007</v>
      </c>
      <c r="S184" s="210"/>
      <c r="T184" s="211">
        <f>SUM(T185:T215)</f>
        <v>45.629599999999996</v>
      </c>
      <c r="U184" s="2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86</v>
      </c>
      <c r="AT184" s="214" t="s">
        <v>77</v>
      </c>
      <c r="AU184" s="214" t="s">
        <v>86</v>
      </c>
      <c r="AY184" s="213" t="s">
        <v>140</v>
      </c>
      <c r="BK184" s="215">
        <f>SUM(BK185:BK215)</f>
        <v>0</v>
      </c>
    </row>
    <row r="185" s="2" customFormat="1" ht="49.05" customHeight="1">
      <c r="A185" s="38"/>
      <c r="B185" s="39"/>
      <c r="C185" s="218" t="s">
        <v>223</v>
      </c>
      <c r="D185" s="218" t="s">
        <v>142</v>
      </c>
      <c r="E185" s="219" t="s">
        <v>440</v>
      </c>
      <c r="F185" s="220" t="s">
        <v>441</v>
      </c>
      <c r="G185" s="221" t="s">
        <v>213</v>
      </c>
      <c r="H185" s="222">
        <v>1</v>
      </c>
      <c r="I185" s="223"/>
      <c r="J185" s="224">
        <f>ROUND(I185*H185,2)</f>
        <v>0</v>
      </c>
      <c r="K185" s="225"/>
      <c r="L185" s="44"/>
      <c r="M185" s="226" t="s">
        <v>1</v>
      </c>
      <c r="N185" s="227" t="s">
        <v>43</v>
      </c>
      <c r="O185" s="91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8">
        <f>S185*H185</f>
        <v>0</v>
      </c>
      <c r="U185" s="229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364</v>
      </c>
      <c r="AT185" s="230" t="s">
        <v>142</v>
      </c>
      <c r="AU185" s="230" t="s">
        <v>88</v>
      </c>
      <c r="AY185" s="17" t="s">
        <v>140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86</v>
      </c>
      <c r="BK185" s="231">
        <f>ROUND(I185*H185,2)</f>
        <v>0</v>
      </c>
      <c r="BL185" s="17" t="s">
        <v>364</v>
      </c>
      <c r="BM185" s="230" t="s">
        <v>442</v>
      </c>
    </row>
    <row r="186" s="2" customFormat="1" ht="49.05" customHeight="1">
      <c r="A186" s="38"/>
      <c r="B186" s="39"/>
      <c r="C186" s="218" t="s">
        <v>228</v>
      </c>
      <c r="D186" s="218" t="s">
        <v>142</v>
      </c>
      <c r="E186" s="219" t="s">
        <v>443</v>
      </c>
      <c r="F186" s="220" t="s">
        <v>444</v>
      </c>
      <c r="G186" s="221" t="s">
        <v>213</v>
      </c>
      <c r="H186" s="222">
        <v>1</v>
      </c>
      <c r="I186" s="223"/>
      <c r="J186" s="224">
        <f>ROUND(I186*H186,2)</f>
        <v>0</v>
      </c>
      <c r="K186" s="225"/>
      <c r="L186" s="44"/>
      <c r="M186" s="226" t="s">
        <v>1</v>
      </c>
      <c r="N186" s="227" t="s">
        <v>43</v>
      </c>
      <c r="O186" s="91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8">
        <f>S186*H186</f>
        <v>0</v>
      </c>
      <c r="U186" s="229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364</v>
      </c>
      <c r="AT186" s="230" t="s">
        <v>142</v>
      </c>
      <c r="AU186" s="230" t="s">
        <v>88</v>
      </c>
      <c r="AY186" s="17" t="s">
        <v>140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86</v>
      </c>
      <c r="BK186" s="231">
        <f>ROUND(I186*H186,2)</f>
        <v>0</v>
      </c>
      <c r="BL186" s="17" t="s">
        <v>364</v>
      </c>
      <c r="BM186" s="230" t="s">
        <v>445</v>
      </c>
    </row>
    <row r="187" s="2" customFormat="1">
      <c r="A187" s="38"/>
      <c r="B187" s="39"/>
      <c r="C187" s="40"/>
      <c r="D187" s="234" t="s">
        <v>273</v>
      </c>
      <c r="E187" s="40"/>
      <c r="F187" s="266" t="s">
        <v>446</v>
      </c>
      <c r="G187" s="40"/>
      <c r="H187" s="40"/>
      <c r="I187" s="267"/>
      <c r="J187" s="40"/>
      <c r="K187" s="40"/>
      <c r="L187" s="44"/>
      <c r="M187" s="268"/>
      <c r="N187" s="269"/>
      <c r="O187" s="91"/>
      <c r="P187" s="91"/>
      <c r="Q187" s="91"/>
      <c r="R187" s="91"/>
      <c r="S187" s="91"/>
      <c r="T187" s="91"/>
      <c r="U187" s="92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273</v>
      </c>
      <c r="AU187" s="17" t="s">
        <v>88</v>
      </c>
    </row>
    <row r="188" s="2" customFormat="1" ht="62.7" customHeight="1">
      <c r="A188" s="38"/>
      <c r="B188" s="39"/>
      <c r="C188" s="218" t="s">
        <v>233</v>
      </c>
      <c r="D188" s="218" t="s">
        <v>142</v>
      </c>
      <c r="E188" s="219" t="s">
        <v>447</v>
      </c>
      <c r="F188" s="220" t="s">
        <v>448</v>
      </c>
      <c r="G188" s="221" t="s">
        <v>213</v>
      </c>
      <c r="H188" s="222">
        <v>1</v>
      </c>
      <c r="I188" s="223"/>
      <c r="J188" s="224">
        <f>ROUND(I188*H188,2)</f>
        <v>0</v>
      </c>
      <c r="K188" s="225"/>
      <c r="L188" s="44"/>
      <c r="M188" s="226" t="s">
        <v>1</v>
      </c>
      <c r="N188" s="227" t="s">
        <v>43</v>
      </c>
      <c r="O188" s="91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8">
        <f>S188*H188</f>
        <v>0</v>
      </c>
      <c r="U188" s="229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146</v>
      </c>
      <c r="AT188" s="230" t="s">
        <v>142</v>
      </c>
      <c r="AU188" s="230" t="s">
        <v>88</v>
      </c>
      <c r="AY188" s="17" t="s">
        <v>140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86</v>
      </c>
      <c r="BK188" s="231">
        <f>ROUND(I188*H188,2)</f>
        <v>0</v>
      </c>
      <c r="BL188" s="17" t="s">
        <v>146</v>
      </c>
      <c r="BM188" s="230" t="s">
        <v>449</v>
      </c>
    </row>
    <row r="189" s="2" customFormat="1" ht="37.8" customHeight="1">
      <c r="A189" s="38"/>
      <c r="B189" s="39"/>
      <c r="C189" s="218" t="s">
        <v>7</v>
      </c>
      <c r="D189" s="218" t="s">
        <v>142</v>
      </c>
      <c r="E189" s="219" t="s">
        <v>450</v>
      </c>
      <c r="F189" s="220" t="s">
        <v>451</v>
      </c>
      <c r="G189" s="221" t="s">
        <v>213</v>
      </c>
      <c r="H189" s="222">
        <v>1</v>
      </c>
      <c r="I189" s="223"/>
      <c r="J189" s="224">
        <f>ROUND(I189*H189,2)</f>
        <v>0</v>
      </c>
      <c r="K189" s="225"/>
      <c r="L189" s="44"/>
      <c r="M189" s="226" t="s">
        <v>1</v>
      </c>
      <c r="N189" s="227" t="s">
        <v>43</v>
      </c>
      <c r="O189" s="91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8">
        <f>S189*H189</f>
        <v>0</v>
      </c>
      <c r="U189" s="229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146</v>
      </c>
      <c r="AT189" s="230" t="s">
        <v>142</v>
      </c>
      <c r="AU189" s="230" t="s">
        <v>88</v>
      </c>
      <c r="AY189" s="17" t="s">
        <v>140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86</v>
      </c>
      <c r="BK189" s="231">
        <f>ROUND(I189*H189,2)</f>
        <v>0</v>
      </c>
      <c r="BL189" s="17" t="s">
        <v>146</v>
      </c>
      <c r="BM189" s="230" t="s">
        <v>452</v>
      </c>
    </row>
    <row r="190" s="2" customFormat="1" ht="14.4" customHeight="1">
      <c r="A190" s="38"/>
      <c r="B190" s="39"/>
      <c r="C190" s="218" t="s">
        <v>247</v>
      </c>
      <c r="D190" s="218" t="s">
        <v>142</v>
      </c>
      <c r="E190" s="219" t="s">
        <v>453</v>
      </c>
      <c r="F190" s="220" t="s">
        <v>454</v>
      </c>
      <c r="G190" s="221" t="s">
        <v>433</v>
      </c>
      <c r="H190" s="222">
        <v>1</v>
      </c>
      <c r="I190" s="223"/>
      <c r="J190" s="224">
        <f>ROUND(I190*H190,2)</f>
        <v>0</v>
      </c>
      <c r="K190" s="225"/>
      <c r="L190" s="44"/>
      <c r="M190" s="226" t="s">
        <v>1</v>
      </c>
      <c r="N190" s="227" t="s">
        <v>43</v>
      </c>
      <c r="O190" s="91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8">
        <f>S190*H190</f>
        <v>0</v>
      </c>
      <c r="U190" s="229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215</v>
      </c>
      <c r="AT190" s="230" t="s">
        <v>142</v>
      </c>
      <c r="AU190" s="230" t="s">
        <v>88</v>
      </c>
      <c r="AY190" s="17" t="s">
        <v>140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86</v>
      </c>
      <c r="BK190" s="231">
        <f>ROUND(I190*H190,2)</f>
        <v>0</v>
      </c>
      <c r="BL190" s="17" t="s">
        <v>215</v>
      </c>
      <c r="BM190" s="230" t="s">
        <v>455</v>
      </c>
    </row>
    <row r="191" s="2" customFormat="1" ht="14.4" customHeight="1">
      <c r="A191" s="38"/>
      <c r="B191" s="39"/>
      <c r="C191" s="218" t="s">
        <v>251</v>
      </c>
      <c r="D191" s="218" t="s">
        <v>142</v>
      </c>
      <c r="E191" s="219" t="s">
        <v>456</v>
      </c>
      <c r="F191" s="220" t="s">
        <v>457</v>
      </c>
      <c r="G191" s="221" t="s">
        <v>343</v>
      </c>
      <c r="H191" s="222">
        <v>1</v>
      </c>
      <c r="I191" s="223"/>
      <c r="J191" s="224">
        <f>ROUND(I191*H191,2)</f>
        <v>0</v>
      </c>
      <c r="K191" s="225"/>
      <c r="L191" s="44"/>
      <c r="M191" s="226" t="s">
        <v>1</v>
      </c>
      <c r="N191" s="227" t="s">
        <v>43</v>
      </c>
      <c r="O191" s="91"/>
      <c r="P191" s="228">
        <f>O191*H191</f>
        <v>0</v>
      </c>
      <c r="Q191" s="228">
        <v>2.3012700000000001</v>
      </c>
      <c r="R191" s="228">
        <f>Q191*H191</f>
        <v>2.3012700000000001</v>
      </c>
      <c r="S191" s="228">
        <v>0</v>
      </c>
      <c r="T191" s="228">
        <f>S191*H191</f>
        <v>0</v>
      </c>
      <c r="U191" s="229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458</v>
      </c>
      <c r="AT191" s="230" t="s">
        <v>142</v>
      </c>
      <c r="AU191" s="230" t="s">
        <v>88</v>
      </c>
      <c r="AY191" s="17" t="s">
        <v>140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86</v>
      </c>
      <c r="BK191" s="231">
        <f>ROUND(I191*H191,2)</f>
        <v>0</v>
      </c>
      <c r="BL191" s="17" t="s">
        <v>458</v>
      </c>
      <c r="BM191" s="230" t="s">
        <v>459</v>
      </c>
    </row>
    <row r="192" s="2" customFormat="1" ht="24.15" customHeight="1">
      <c r="A192" s="38"/>
      <c r="B192" s="39"/>
      <c r="C192" s="218" t="s">
        <v>255</v>
      </c>
      <c r="D192" s="218" t="s">
        <v>142</v>
      </c>
      <c r="E192" s="219" t="s">
        <v>460</v>
      </c>
      <c r="F192" s="220" t="s">
        <v>461</v>
      </c>
      <c r="G192" s="221" t="s">
        <v>343</v>
      </c>
      <c r="H192" s="222">
        <v>1</v>
      </c>
      <c r="I192" s="223"/>
      <c r="J192" s="224">
        <f>ROUND(I192*H192,2)</f>
        <v>0</v>
      </c>
      <c r="K192" s="225"/>
      <c r="L192" s="44"/>
      <c r="M192" s="226" t="s">
        <v>1</v>
      </c>
      <c r="N192" s="227" t="s">
        <v>43</v>
      </c>
      <c r="O192" s="91"/>
      <c r="P192" s="228">
        <f>O192*H192</f>
        <v>0</v>
      </c>
      <c r="Q192" s="228">
        <v>2.3012700000000001</v>
      </c>
      <c r="R192" s="228">
        <f>Q192*H192</f>
        <v>2.3012700000000001</v>
      </c>
      <c r="S192" s="228">
        <v>0</v>
      </c>
      <c r="T192" s="228">
        <f>S192*H192</f>
        <v>0</v>
      </c>
      <c r="U192" s="229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458</v>
      </c>
      <c r="AT192" s="230" t="s">
        <v>142</v>
      </c>
      <c r="AU192" s="230" t="s">
        <v>88</v>
      </c>
      <c r="AY192" s="17" t="s">
        <v>140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86</v>
      </c>
      <c r="BK192" s="231">
        <f>ROUND(I192*H192,2)</f>
        <v>0</v>
      </c>
      <c r="BL192" s="17" t="s">
        <v>458</v>
      </c>
      <c r="BM192" s="230" t="s">
        <v>462</v>
      </c>
    </row>
    <row r="193" s="2" customFormat="1" ht="24.15" customHeight="1">
      <c r="A193" s="38"/>
      <c r="B193" s="39"/>
      <c r="C193" s="218" t="s">
        <v>260</v>
      </c>
      <c r="D193" s="218" t="s">
        <v>142</v>
      </c>
      <c r="E193" s="219" t="s">
        <v>463</v>
      </c>
      <c r="F193" s="220" t="s">
        <v>464</v>
      </c>
      <c r="G193" s="221" t="s">
        <v>226</v>
      </c>
      <c r="H193" s="222">
        <v>14</v>
      </c>
      <c r="I193" s="223"/>
      <c r="J193" s="224">
        <f>ROUND(I193*H193,2)</f>
        <v>0</v>
      </c>
      <c r="K193" s="225"/>
      <c r="L193" s="44"/>
      <c r="M193" s="226" t="s">
        <v>1</v>
      </c>
      <c r="N193" s="227" t="s">
        <v>43</v>
      </c>
      <c r="O193" s="91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8">
        <f>S193*H193</f>
        <v>0</v>
      </c>
      <c r="U193" s="229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146</v>
      </c>
      <c r="AT193" s="230" t="s">
        <v>142</v>
      </c>
      <c r="AU193" s="230" t="s">
        <v>88</v>
      </c>
      <c r="AY193" s="17" t="s">
        <v>140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86</v>
      </c>
      <c r="BK193" s="231">
        <f>ROUND(I193*H193,2)</f>
        <v>0</v>
      </c>
      <c r="BL193" s="17" t="s">
        <v>146</v>
      </c>
      <c r="BM193" s="230" t="s">
        <v>465</v>
      </c>
    </row>
    <row r="194" s="13" customFormat="1">
      <c r="A194" s="13"/>
      <c r="B194" s="232"/>
      <c r="C194" s="233"/>
      <c r="D194" s="234" t="s">
        <v>156</v>
      </c>
      <c r="E194" s="235" t="s">
        <v>1</v>
      </c>
      <c r="F194" s="236" t="s">
        <v>466</v>
      </c>
      <c r="G194" s="233"/>
      <c r="H194" s="237">
        <v>14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1"/>
      <c r="U194" s="242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156</v>
      </c>
      <c r="AU194" s="243" t="s">
        <v>88</v>
      </c>
      <c r="AV194" s="13" t="s">
        <v>88</v>
      </c>
      <c r="AW194" s="13" t="s">
        <v>34</v>
      </c>
      <c r="AX194" s="13" t="s">
        <v>86</v>
      </c>
      <c r="AY194" s="243" t="s">
        <v>140</v>
      </c>
    </row>
    <row r="195" s="2" customFormat="1" ht="24.15" customHeight="1">
      <c r="A195" s="38"/>
      <c r="B195" s="39"/>
      <c r="C195" s="218" t="s">
        <v>265</v>
      </c>
      <c r="D195" s="218" t="s">
        <v>142</v>
      </c>
      <c r="E195" s="219" t="s">
        <v>467</v>
      </c>
      <c r="F195" s="220" t="s">
        <v>468</v>
      </c>
      <c r="G195" s="221" t="s">
        <v>343</v>
      </c>
      <c r="H195" s="222">
        <v>1</v>
      </c>
      <c r="I195" s="223"/>
      <c r="J195" s="224">
        <f>ROUND(I195*H195,2)</f>
        <v>0</v>
      </c>
      <c r="K195" s="225"/>
      <c r="L195" s="44"/>
      <c r="M195" s="226" t="s">
        <v>1</v>
      </c>
      <c r="N195" s="227" t="s">
        <v>43</v>
      </c>
      <c r="O195" s="91"/>
      <c r="P195" s="228">
        <f>O195*H195</f>
        <v>0</v>
      </c>
      <c r="Q195" s="228">
        <v>0.01175</v>
      </c>
      <c r="R195" s="228">
        <f>Q195*H195</f>
        <v>0.01175</v>
      </c>
      <c r="S195" s="228">
        <v>0</v>
      </c>
      <c r="T195" s="228">
        <f>S195*H195</f>
        <v>0</v>
      </c>
      <c r="U195" s="229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146</v>
      </c>
      <c r="AT195" s="230" t="s">
        <v>142</v>
      </c>
      <c r="AU195" s="230" t="s">
        <v>88</v>
      </c>
      <c r="AY195" s="17" t="s">
        <v>140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86</v>
      </c>
      <c r="BK195" s="231">
        <f>ROUND(I195*H195,2)</f>
        <v>0</v>
      </c>
      <c r="BL195" s="17" t="s">
        <v>146</v>
      </c>
      <c r="BM195" s="230" t="s">
        <v>469</v>
      </c>
    </row>
    <row r="196" s="2" customFormat="1" ht="14.4" customHeight="1">
      <c r="A196" s="38"/>
      <c r="B196" s="39"/>
      <c r="C196" s="244" t="s">
        <v>269</v>
      </c>
      <c r="D196" s="244" t="s">
        <v>195</v>
      </c>
      <c r="E196" s="245" t="s">
        <v>470</v>
      </c>
      <c r="F196" s="246" t="s">
        <v>471</v>
      </c>
      <c r="G196" s="247" t="s">
        <v>343</v>
      </c>
      <c r="H196" s="248">
        <v>1</v>
      </c>
      <c r="I196" s="249"/>
      <c r="J196" s="250">
        <f>ROUND(I196*H196,2)</f>
        <v>0</v>
      </c>
      <c r="K196" s="251"/>
      <c r="L196" s="252"/>
      <c r="M196" s="253" t="s">
        <v>1</v>
      </c>
      <c r="N196" s="254" t="s">
        <v>43</v>
      </c>
      <c r="O196" s="91"/>
      <c r="P196" s="228">
        <f>O196*H196</f>
        <v>0</v>
      </c>
      <c r="Q196" s="228">
        <v>0.0030000000000000001</v>
      </c>
      <c r="R196" s="228">
        <f>Q196*H196</f>
        <v>0.0030000000000000001</v>
      </c>
      <c r="S196" s="228">
        <v>0</v>
      </c>
      <c r="T196" s="228">
        <f>S196*H196</f>
        <v>0</v>
      </c>
      <c r="U196" s="229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0" t="s">
        <v>174</v>
      </c>
      <c r="AT196" s="230" t="s">
        <v>195</v>
      </c>
      <c r="AU196" s="230" t="s">
        <v>88</v>
      </c>
      <c r="AY196" s="17" t="s">
        <v>140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86</v>
      </c>
      <c r="BK196" s="231">
        <f>ROUND(I196*H196,2)</f>
        <v>0</v>
      </c>
      <c r="BL196" s="17" t="s">
        <v>146</v>
      </c>
      <c r="BM196" s="230" t="s">
        <v>472</v>
      </c>
    </row>
    <row r="197" s="2" customFormat="1" ht="24.15" customHeight="1">
      <c r="A197" s="38"/>
      <c r="B197" s="39"/>
      <c r="C197" s="218" t="s">
        <v>275</v>
      </c>
      <c r="D197" s="218" t="s">
        <v>142</v>
      </c>
      <c r="E197" s="219" t="s">
        <v>473</v>
      </c>
      <c r="F197" s="220" t="s">
        <v>474</v>
      </c>
      <c r="G197" s="221" t="s">
        <v>145</v>
      </c>
      <c r="H197" s="222">
        <v>716</v>
      </c>
      <c r="I197" s="223"/>
      <c r="J197" s="224">
        <f>ROUND(I197*H197,2)</f>
        <v>0</v>
      </c>
      <c r="K197" s="225"/>
      <c r="L197" s="44"/>
      <c r="M197" s="226" t="s">
        <v>1</v>
      </c>
      <c r="N197" s="227" t="s">
        <v>43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8">
        <f>S197*H197</f>
        <v>0</v>
      </c>
      <c r="U197" s="229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146</v>
      </c>
      <c r="AT197" s="230" t="s">
        <v>142</v>
      </c>
      <c r="AU197" s="230" t="s">
        <v>88</v>
      </c>
      <c r="AY197" s="17" t="s">
        <v>140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86</v>
      </c>
      <c r="BK197" s="231">
        <f>ROUND(I197*H197,2)</f>
        <v>0</v>
      </c>
      <c r="BL197" s="17" t="s">
        <v>146</v>
      </c>
      <c r="BM197" s="230" t="s">
        <v>475</v>
      </c>
    </row>
    <row r="198" s="13" customFormat="1">
      <c r="A198" s="13"/>
      <c r="B198" s="232"/>
      <c r="C198" s="233"/>
      <c r="D198" s="234" t="s">
        <v>156</v>
      </c>
      <c r="E198" s="235" t="s">
        <v>1</v>
      </c>
      <c r="F198" s="236" t="s">
        <v>476</v>
      </c>
      <c r="G198" s="233"/>
      <c r="H198" s="237">
        <v>716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1"/>
      <c r="U198" s="242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88</v>
      </c>
      <c r="AV198" s="13" t="s">
        <v>88</v>
      </c>
      <c r="AW198" s="13" t="s">
        <v>34</v>
      </c>
      <c r="AX198" s="13" t="s">
        <v>86</v>
      </c>
      <c r="AY198" s="243" t="s">
        <v>140</v>
      </c>
    </row>
    <row r="199" s="2" customFormat="1" ht="24.15" customHeight="1">
      <c r="A199" s="38"/>
      <c r="B199" s="39"/>
      <c r="C199" s="218" t="s">
        <v>279</v>
      </c>
      <c r="D199" s="218" t="s">
        <v>142</v>
      </c>
      <c r="E199" s="219" t="s">
        <v>477</v>
      </c>
      <c r="F199" s="220" t="s">
        <v>478</v>
      </c>
      <c r="G199" s="221" t="s">
        <v>145</v>
      </c>
      <c r="H199" s="222">
        <v>42960</v>
      </c>
      <c r="I199" s="223"/>
      <c r="J199" s="224">
        <f>ROUND(I199*H199,2)</f>
        <v>0</v>
      </c>
      <c r="K199" s="225"/>
      <c r="L199" s="44"/>
      <c r="M199" s="226" t="s">
        <v>1</v>
      </c>
      <c r="N199" s="227" t="s">
        <v>43</v>
      </c>
      <c r="O199" s="91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8">
        <f>S199*H199</f>
        <v>0</v>
      </c>
      <c r="U199" s="229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146</v>
      </c>
      <c r="AT199" s="230" t="s">
        <v>142</v>
      </c>
      <c r="AU199" s="230" t="s">
        <v>88</v>
      </c>
      <c r="AY199" s="17" t="s">
        <v>140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86</v>
      </c>
      <c r="BK199" s="231">
        <f>ROUND(I199*H199,2)</f>
        <v>0</v>
      </c>
      <c r="BL199" s="17" t="s">
        <v>146</v>
      </c>
      <c r="BM199" s="230" t="s">
        <v>479</v>
      </c>
    </row>
    <row r="200" s="13" customFormat="1">
      <c r="A200" s="13"/>
      <c r="B200" s="232"/>
      <c r="C200" s="233"/>
      <c r="D200" s="234" t="s">
        <v>156</v>
      </c>
      <c r="E200" s="235" t="s">
        <v>1</v>
      </c>
      <c r="F200" s="236" t="s">
        <v>480</v>
      </c>
      <c r="G200" s="233"/>
      <c r="H200" s="237">
        <v>716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1"/>
      <c r="U200" s="242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156</v>
      </c>
      <c r="AU200" s="243" t="s">
        <v>88</v>
      </c>
      <c r="AV200" s="13" t="s">
        <v>88</v>
      </c>
      <c r="AW200" s="13" t="s">
        <v>34</v>
      </c>
      <c r="AX200" s="13" t="s">
        <v>86</v>
      </c>
      <c r="AY200" s="243" t="s">
        <v>140</v>
      </c>
    </row>
    <row r="201" s="13" customFormat="1">
      <c r="A201" s="13"/>
      <c r="B201" s="232"/>
      <c r="C201" s="233"/>
      <c r="D201" s="234" t="s">
        <v>156</v>
      </c>
      <c r="E201" s="233"/>
      <c r="F201" s="236" t="s">
        <v>481</v>
      </c>
      <c r="G201" s="233"/>
      <c r="H201" s="237">
        <v>42960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1"/>
      <c r="U201" s="242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156</v>
      </c>
      <c r="AU201" s="243" t="s">
        <v>88</v>
      </c>
      <c r="AV201" s="13" t="s">
        <v>88</v>
      </c>
      <c r="AW201" s="13" t="s">
        <v>4</v>
      </c>
      <c r="AX201" s="13" t="s">
        <v>86</v>
      </c>
      <c r="AY201" s="243" t="s">
        <v>140</v>
      </c>
    </row>
    <row r="202" s="2" customFormat="1" ht="24.15" customHeight="1">
      <c r="A202" s="38"/>
      <c r="B202" s="39"/>
      <c r="C202" s="218" t="s">
        <v>283</v>
      </c>
      <c r="D202" s="218" t="s">
        <v>142</v>
      </c>
      <c r="E202" s="219" t="s">
        <v>482</v>
      </c>
      <c r="F202" s="220" t="s">
        <v>483</v>
      </c>
      <c r="G202" s="221" t="s">
        <v>145</v>
      </c>
      <c r="H202" s="222">
        <v>716</v>
      </c>
      <c r="I202" s="223"/>
      <c r="J202" s="224">
        <f>ROUND(I202*H202,2)</f>
        <v>0</v>
      </c>
      <c r="K202" s="225"/>
      <c r="L202" s="44"/>
      <c r="M202" s="226" t="s">
        <v>1</v>
      </c>
      <c r="N202" s="227" t="s">
        <v>43</v>
      </c>
      <c r="O202" s="91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8">
        <f>S202*H202</f>
        <v>0</v>
      </c>
      <c r="U202" s="229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0" t="s">
        <v>146</v>
      </c>
      <c r="AT202" s="230" t="s">
        <v>142</v>
      </c>
      <c r="AU202" s="230" t="s">
        <v>88</v>
      </c>
      <c r="AY202" s="17" t="s">
        <v>140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86</v>
      </c>
      <c r="BK202" s="231">
        <f>ROUND(I202*H202,2)</f>
        <v>0</v>
      </c>
      <c r="BL202" s="17" t="s">
        <v>146</v>
      </c>
      <c r="BM202" s="230" t="s">
        <v>484</v>
      </c>
    </row>
    <row r="203" s="2" customFormat="1" ht="14.4" customHeight="1">
      <c r="A203" s="38"/>
      <c r="B203" s="39"/>
      <c r="C203" s="218" t="s">
        <v>287</v>
      </c>
      <c r="D203" s="218" t="s">
        <v>142</v>
      </c>
      <c r="E203" s="219" t="s">
        <v>485</v>
      </c>
      <c r="F203" s="220" t="s">
        <v>486</v>
      </c>
      <c r="G203" s="221" t="s">
        <v>145</v>
      </c>
      <c r="H203" s="222">
        <v>716</v>
      </c>
      <c r="I203" s="223"/>
      <c r="J203" s="224">
        <f>ROUND(I203*H203,2)</f>
        <v>0</v>
      </c>
      <c r="K203" s="225"/>
      <c r="L203" s="44"/>
      <c r="M203" s="226" t="s">
        <v>1</v>
      </c>
      <c r="N203" s="227" t="s">
        <v>43</v>
      </c>
      <c r="O203" s="91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8">
        <f>S203*H203</f>
        <v>0</v>
      </c>
      <c r="U203" s="229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146</v>
      </c>
      <c r="AT203" s="230" t="s">
        <v>142</v>
      </c>
      <c r="AU203" s="230" t="s">
        <v>88</v>
      </c>
      <c r="AY203" s="17" t="s">
        <v>140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86</v>
      </c>
      <c r="BK203" s="231">
        <f>ROUND(I203*H203,2)</f>
        <v>0</v>
      </c>
      <c r="BL203" s="17" t="s">
        <v>146</v>
      </c>
      <c r="BM203" s="230" t="s">
        <v>487</v>
      </c>
    </row>
    <row r="204" s="2" customFormat="1" ht="14.4" customHeight="1">
      <c r="A204" s="38"/>
      <c r="B204" s="39"/>
      <c r="C204" s="218" t="s">
        <v>291</v>
      </c>
      <c r="D204" s="218" t="s">
        <v>142</v>
      </c>
      <c r="E204" s="219" t="s">
        <v>488</v>
      </c>
      <c r="F204" s="220" t="s">
        <v>489</v>
      </c>
      <c r="G204" s="221" t="s">
        <v>145</v>
      </c>
      <c r="H204" s="222">
        <v>42960</v>
      </c>
      <c r="I204" s="223"/>
      <c r="J204" s="224">
        <f>ROUND(I204*H204,2)</f>
        <v>0</v>
      </c>
      <c r="K204" s="225"/>
      <c r="L204" s="44"/>
      <c r="M204" s="226" t="s">
        <v>1</v>
      </c>
      <c r="N204" s="227" t="s">
        <v>43</v>
      </c>
      <c r="O204" s="91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8">
        <f>S204*H204</f>
        <v>0</v>
      </c>
      <c r="U204" s="229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146</v>
      </c>
      <c r="AT204" s="230" t="s">
        <v>142</v>
      </c>
      <c r="AU204" s="230" t="s">
        <v>88</v>
      </c>
      <c r="AY204" s="17" t="s">
        <v>140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86</v>
      </c>
      <c r="BK204" s="231">
        <f>ROUND(I204*H204,2)</f>
        <v>0</v>
      </c>
      <c r="BL204" s="17" t="s">
        <v>146</v>
      </c>
      <c r="BM204" s="230" t="s">
        <v>490</v>
      </c>
    </row>
    <row r="205" s="13" customFormat="1">
      <c r="A205" s="13"/>
      <c r="B205" s="232"/>
      <c r="C205" s="233"/>
      <c r="D205" s="234" t="s">
        <v>156</v>
      </c>
      <c r="E205" s="233"/>
      <c r="F205" s="236" t="s">
        <v>481</v>
      </c>
      <c r="G205" s="233"/>
      <c r="H205" s="237">
        <v>42960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1"/>
      <c r="U205" s="242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156</v>
      </c>
      <c r="AU205" s="243" t="s">
        <v>88</v>
      </c>
      <c r="AV205" s="13" t="s">
        <v>88</v>
      </c>
      <c r="AW205" s="13" t="s">
        <v>4</v>
      </c>
      <c r="AX205" s="13" t="s">
        <v>86</v>
      </c>
      <c r="AY205" s="243" t="s">
        <v>140</v>
      </c>
    </row>
    <row r="206" s="2" customFormat="1" ht="14.4" customHeight="1">
      <c r="A206" s="38"/>
      <c r="B206" s="39"/>
      <c r="C206" s="218" t="s">
        <v>295</v>
      </c>
      <c r="D206" s="218" t="s">
        <v>142</v>
      </c>
      <c r="E206" s="219" t="s">
        <v>491</v>
      </c>
      <c r="F206" s="220" t="s">
        <v>492</v>
      </c>
      <c r="G206" s="221" t="s">
        <v>145</v>
      </c>
      <c r="H206" s="222">
        <v>716</v>
      </c>
      <c r="I206" s="223"/>
      <c r="J206" s="224">
        <f>ROUND(I206*H206,2)</f>
        <v>0</v>
      </c>
      <c r="K206" s="225"/>
      <c r="L206" s="44"/>
      <c r="M206" s="226" t="s">
        <v>1</v>
      </c>
      <c r="N206" s="227" t="s">
        <v>43</v>
      </c>
      <c r="O206" s="91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8">
        <f>S206*H206</f>
        <v>0</v>
      </c>
      <c r="U206" s="229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146</v>
      </c>
      <c r="AT206" s="230" t="s">
        <v>142</v>
      </c>
      <c r="AU206" s="230" t="s">
        <v>88</v>
      </c>
      <c r="AY206" s="17" t="s">
        <v>140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86</v>
      </c>
      <c r="BK206" s="231">
        <f>ROUND(I206*H206,2)</f>
        <v>0</v>
      </c>
      <c r="BL206" s="17" t="s">
        <v>146</v>
      </c>
      <c r="BM206" s="230" t="s">
        <v>493</v>
      </c>
    </row>
    <row r="207" s="2" customFormat="1" ht="24.15" customHeight="1">
      <c r="A207" s="38"/>
      <c r="B207" s="39"/>
      <c r="C207" s="218" t="s">
        <v>302</v>
      </c>
      <c r="D207" s="218" t="s">
        <v>142</v>
      </c>
      <c r="E207" s="219" t="s">
        <v>494</v>
      </c>
      <c r="F207" s="220" t="s">
        <v>495</v>
      </c>
      <c r="G207" s="221" t="s">
        <v>145</v>
      </c>
      <c r="H207" s="222">
        <v>30.960000000000001</v>
      </c>
      <c r="I207" s="223"/>
      <c r="J207" s="224">
        <f>ROUND(I207*H207,2)</f>
        <v>0</v>
      </c>
      <c r="K207" s="225"/>
      <c r="L207" s="44"/>
      <c r="M207" s="226" t="s">
        <v>1</v>
      </c>
      <c r="N207" s="227" t="s">
        <v>43</v>
      </c>
      <c r="O207" s="91"/>
      <c r="P207" s="228">
        <f>O207*H207</f>
        <v>0</v>
      </c>
      <c r="Q207" s="228">
        <v>0.00021000000000000001</v>
      </c>
      <c r="R207" s="228">
        <f>Q207*H207</f>
        <v>0.0065016000000000006</v>
      </c>
      <c r="S207" s="228">
        <v>0</v>
      </c>
      <c r="T207" s="228">
        <f>S207*H207</f>
        <v>0</v>
      </c>
      <c r="U207" s="229" t="s">
        <v>1</v>
      </c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146</v>
      </c>
      <c r="AT207" s="230" t="s">
        <v>142</v>
      </c>
      <c r="AU207" s="230" t="s">
        <v>88</v>
      </c>
      <c r="AY207" s="17" t="s">
        <v>140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86</v>
      </c>
      <c r="BK207" s="231">
        <f>ROUND(I207*H207,2)</f>
        <v>0</v>
      </c>
      <c r="BL207" s="17" t="s">
        <v>146</v>
      </c>
      <c r="BM207" s="230" t="s">
        <v>496</v>
      </c>
    </row>
    <row r="208" s="13" customFormat="1">
      <c r="A208" s="13"/>
      <c r="B208" s="232"/>
      <c r="C208" s="233"/>
      <c r="D208" s="234" t="s">
        <v>156</v>
      </c>
      <c r="E208" s="235" t="s">
        <v>1</v>
      </c>
      <c r="F208" s="236" t="s">
        <v>497</v>
      </c>
      <c r="G208" s="233"/>
      <c r="H208" s="237">
        <v>30.960000000000001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1"/>
      <c r="U208" s="242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156</v>
      </c>
      <c r="AU208" s="243" t="s">
        <v>88</v>
      </c>
      <c r="AV208" s="13" t="s">
        <v>88</v>
      </c>
      <c r="AW208" s="13" t="s">
        <v>34</v>
      </c>
      <c r="AX208" s="13" t="s">
        <v>86</v>
      </c>
      <c r="AY208" s="243" t="s">
        <v>140</v>
      </c>
    </row>
    <row r="209" s="2" customFormat="1" ht="24.15" customHeight="1">
      <c r="A209" s="38"/>
      <c r="B209" s="39"/>
      <c r="C209" s="218" t="s">
        <v>310</v>
      </c>
      <c r="D209" s="218" t="s">
        <v>142</v>
      </c>
      <c r="E209" s="219" t="s">
        <v>498</v>
      </c>
      <c r="F209" s="220" t="s">
        <v>499</v>
      </c>
      <c r="G209" s="221" t="s">
        <v>145</v>
      </c>
      <c r="H209" s="222">
        <v>60.75</v>
      </c>
      <c r="I209" s="223"/>
      <c r="J209" s="224">
        <f>ROUND(I209*H209,2)</f>
        <v>0</v>
      </c>
      <c r="K209" s="225"/>
      <c r="L209" s="44"/>
      <c r="M209" s="226" t="s">
        <v>1</v>
      </c>
      <c r="N209" s="227" t="s">
        <v>43</v>
      </c>
      <c r="O209" s="91"/>
      <c r="P209" s="228">
        <f>O209*H209</f>
        <v>0</v>
      </c>
      <c r="Q209" s="228">
        <v>2.0000000000000002E-05</v>
      </c>
      <c r="R209" s="228">
        <f>Q209*H209</f>
        <v>0.0012150000000000002</v>
      </c>
      <c r="S209" s="228">
        <v>0</v>
      </c>
      <c r="T209" s="228">
        <f>S209*H209</f>
        <v>0</v>
      </c>
      <c r="U209" s="229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146</v>
      </c>
      <c r="AT209" s="230" t="s">
        <v>142</v>
      </c>
      <c r="AU209" s="230" t="s">
        <v>88</v>
      </c>
      <c r="AY209" s="17" t="s">
        <v>140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86</v>
      </c>
      <c r="BK209" s="231">
        <f>ROUND(I209*H209,2)</f>
        <v>0</v>
      </c>
      <c r="BL209" s="17" t="s">
        <v>146</v>
      </c>
      <c r="BM209" s="230" t="s">
        <v>500</v>
      </c>
    </row>
    <row r="210" s="2" customFormat="1" ht="24.15" customHeight="1">
      <c r="A210" s="38"/>
      <c r="B210" s="39"/>
      <c r="C210" s="218" t="s">
        <v>315</v>
      </c>
      <c r="D210" s="218" t="s">
        <v>142</v>
      </c>
      <c r="E210" s="219" t="s">
        <v>501</v>
      </c>
      <c r="F210" s="220" t="s">
        <v>502</v>
      </c>
      <c r="G210" s="221" t="s">
        <v>145</v>
      </c>
      <c r="H210" s="222">
        <v>45.600000000000001</v>
      </c>
      <c r="I210" s="223"/>
      <c r="J210" s="224">
        <f>ROUND(I210*H210,2)</f>
        <v>0</v>
      </c>
      <c r="K210" s="225"/>
      <c r="L210" s="44"/>
      <c r="M210" s="226" t="s">
        <v>1</v>
      </c>
      <c r="N210" s="227" t="s">
        <v>43</v>
      </c>
      <c r="O210" s="91"/>
      <c r="P210" s="228">
        <f>O210*H210</f>
        <v>0</v>
      </c>
      <c r="Q210" s="228">
        <v>0</v>
      </c>
      <c r="R210" s="228">
        <f>Q210*H210</f>
        <v>0</v>
      </c>
      <c r="S210" s="228">
        <v>0.17999999999999999</v>
      </c>
      <c r="T210" s="228">
        <f>S210*H210</f>
        <v>8.2080000000000002</v>
      </c>
      <c r="U210" s="229" t="s">
        <v>1</v>
      </c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146</v>
      </c>
      <c r="AT210" s="230" t="s">
        <v>142</v>
      </c>
      <c r="AU210" s="230" t="s">
        <v>88</v>
      </c>
      <c r="AY210" s="17" t="s">
        <v>140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86</v>
      </c>
      <c r="BK210" s="231">
        <f>ROUND(I210*H210,2)</f>
        <v>0</v>
      </c>
      <c r="BL210" s="17" t="s">
        <v>146</v>
      </c>
      <c r="BM210" s="230" t="s">
        <v>503</v>
      </c>
    </row>
    <row r="211" s="13" customFormat="1">
      <c r="A211" s="13"/>
      <c r="B211" s="232"/>
      <c r="C211" s="233"/>
      <c r="D211" s="234" t="s">
        <v>156</v>
      </c>
      <c r="E211" s="235" t="s">
        <v>1</v>
      </c>
      <c r="F211" s="236" t="s">
        <v>504</v>
      </c>
      <c r="G211" s="233"/>
      <c r="H211" s="237">
        <v>45.600000000000001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1"/>
      <c r="U211" s="242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156</v>
      </c>
      <c r="AU211" s="243" t="s">
        <v>88</v>
      </c>
      <c r="AV211" s="13" t="s">
        <v>88</v>
      </c>
      <c r="AW211" s="13" t="s">
        <v>34</v>
      </c>
      <c r="AX211" s="13" t="s">
        <v>86</v>
      </c>
      <c r="AY211" s="243" t="s">
        <v>140</v>
      </c>
    </row>
    <row r="212" s="2" customFormat="1" ht="24.15" customHeight="1">
      <c r="A212" s="38"/>
      <c r="B212" s="39"/>
      <c r="C212" s="218" t="s">
        <v>320</v>
      </c>
      <c r="D212" s="218" t="s">
        <v>142</v>
      </c>
      <c r="E212" s="219" t="s">
        <v>505</v>
      </c>
      <c r="F212" s="220" t="s">
        <v>506</v>
      </c>
      <c r="G212" s="221" t="s">
        <v>145</v>
      </c>
      <c r="H212" s="222">
        <v>45.549999999999997</v>
      </c>
      <c r="I212" s="223"/>
      <c r="J212" s="224">
        <f>ROUND(I212*H212,2)</f>
        <v>0</v>
      </c>
      <c r="K212" s="225"/>
      <c r="L212" s="44"/>
      <c r="M212" s="226" t="s">
        <v>1</v>
      </c>
      <c r="N212" s="227" t="s">
        <v>43</v>
      </c>
      <c r="O212" s="91"/>
      <c r="P212" s="228">
        <f>O212*H212</f>
        <v>0</v>
      </c>
      <c r="Q212" s="228">
        <v>0</v>
      </c>
      <c r="R212" s="228">
        <f>Q212*H212</f>
        <v>0</v>
      </c>
      <c r="S212" s="228">
        <v>0.053999999999999999</v>
      </c>
      <c r="T212" s="228">
        <f>S212*H212</f>
        <v>2.4596999999999998</v>
      </c>
      <c r="U212" s="229" t="s">
        <v>1</v>
      </c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146</v>
      </c>
      <c r="AT212" s="230" t="s">
        <v>142</v>
      </c>
      <c r="AU212" s="230" t="s">
        <v>88</v>
      </c>
      <c r="AY212" s="17" t="s">
        <v>140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86</v>
      </c>
      <c r="BK212" s="231">
        <f>ROUND(I212*H212,2)</f>
        <v>0</v>
      </c>
      <c r="BL212" s="17" t="s">
        <v>146</v>
      </c>
      <c r="BM212" s="230" t="s">
        <v>507</v>
      </c>
    </row>
    <row r="213" s="2" customFormat="1" ht="24.15" customHeight="1">
      <c r="A213" s="38"/>
      <c r="B213" s="39"/>
      <c r="C213" s="218" t="s">
        <v>324</v>
      </c>
      <c r="D213" s="218" t="s">
        <v>142</v>
      </c>
      <c r="E213" s="219" t="s">
        <v>508</v>
      </c>
      <c r="F213" s="220" t="s">
        <v>509</v>
      </c>
      <c r="G213" s="221" t="s">
        <v>145</v>
      </c>
      <c r="H213" s="222">
        <v>15.199999999999999</v>
      </c>
      <c r="I213" s="223"/>
      <c r="J213" s="224">
        <f>ROUND(I213*H213,2)</f>
        <v>0</v>
      </c>
      <c r="K213" s="225"/>
      <c r="L213" s="44"/>
      <c r="M213" s="226" t="s">
        <v>1</v>
      </c>
      <c r="N213" s="227" t="s">
        <v>43</v>
      </c>
      <c r="O213" s="91"/>
      <c r="P213" s="228">
        <f>O213*H213</f>
        <v>0</v>
      </c>
      <c r="Q213" s="228">
        <v>0</v>
      </c>
      <c r="R213" s="228">
        <f>Q213*H213</f>
        <v>0</v>
      </c>
      <c r="S213" s="228">
        <v>0.075999999999999998</v>
      </c>
      <c r="T213" s="228">
        <f>S213*H213</f>
        <v>1.1552</v>
      </c>
      <c r="U213" s="229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146</v>
      </c>
      <c r="AT213" s="230" t="s">
        <v>142</v>
      </c>
      <c r="AU213" s="230" t="s">
        <v>88</v>
      </c>
      <c r="AY213" s="17" t="s">
        <v>140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86</v>
      </c>
      <c r="BK213" s="231">
        <f>ROUND(I213*H213,2)</f>
        <v>0</v>
      </c>
      <c r="BL213" s="17" t="s">
        <v>146</v>
      </c>
      <c r="BM213" s="230" t="s">
        <v>510</v>
      </c>
    </row>
    <row r="214" s="13" customFormat="1">
      <c r="A214" s="13"/>
      <c r="B214" s="232"/>
      <c r="C214" s="233"/>
      <c r="D214" s="234" t="s">
        <v>156</v>
      </c>
      <c r="E214" s="235" t="s">
        <v>1</v>
      </c>
      <c r="F214" s="236" t="s">
        <v>511</v>
      </c>
      <c r="G214" s="233"/>
      <c r="H214" s="237">
        <v>15.199999999999999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1"/>
      <c r="U214" s="242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88</v>
      </c>
      <c r="AV214" s="13" t="s">
        <v>88</v>
      </c>
      <c r="AW214" s="13" t="s">
        <v>34</v>
      </c>
      <c r="AX214" s="13" t="s">
        <v>86</v>
      </c>
      <c r="AY214" s="243" t="s">
        <v>140</v>
      </c>
    </row>
    <row r="215" s="2" customFormat="1" ht="37.8" customHeight="1">
      <c r="A215" s="38"/>
      <c r="B215" s="39"/>
      <c r="C215" s="218" t="s">
        <v>329</v>
      </c>
      <c r="D215" s="218" t="s">
        <v>142</v>
      </c>
      <c r="E215" s="219" t="s">
        <v>512</v>
      </c>
      <c r="F215" s="220" t="s">
        <v>513</v>
      </c>
      <c r="G215" s="221" t="s">
        <v>145</v>
      </c>
      <c r="H215" s="222">
        <v>593.10000000000002</v>
      </c>
      <c r="I215" s="223"/>
      <c r="J215" s="224">
        <f>ROUND(I215*H215,2)</f>
        <v>0</v>
      </c>
      <c r="K215" s="225"/>
      <c r="L215" s="44"/>
      <c r="M215" s="226" t="s">
        <v>1</v>
      </c>
      <c r="N215" s="227" t="s">
        <v>43</v>
      </c>
      <c r="O215" s="91"/>
      <c r="P215" s="228">
        <f>O215*H215</f>
        <v>0</v>
      </c>
      <c r="Q215" s="228">
        <v>0</v>
      </c>
      <c r="R215" s="228">
        <f>Q215*H215</f>
        <v>0</v>
      </c>
      <c r="S215" s="228">
        <v>0.057000000000000002</v>
      </c>
      <c r="T215" s="228">
        <f>S215*H215</f>
        <v>33.806699999999999</v>
      </c>
      <c r="U215" s="229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146</v>
      </c>
      <c r="AT215" s="230" t="s">
        <v>142</v>
      </c>
      <c r="AU215" s="230" t="s">
        <v>88</v>
      </c>
      <c r="AY215" s="17" t="s">
        <v>140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86</v>
      </c>
      <c r="BK215" s="231">
        <f>ROUND(I215*H215,2)</f>
        <v>0</v>
      </c>
      <c r="BL215" s="17" t="s">
        <v>146</v>
      </c>
      <c r="BM215" s="230" t="s">
        <v>514</v>
      </c>
    </row>
    <row r="216" s="12" customFormat="1" ht="22.8" customHeight="1">
      <c r="A216" s="12"/>
      <c r="B216" s="202"/>
      <c r="C216" s="203"/>
      <c r="D216" s="204" t="s">
        <v>77</v>
      </c>
      <c r="E216" s="216" t="s">
        <v>245</v>
      </c>
      <c r="F216" s="216" t="s">
        <v>246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SUM(P217:P225)</f>
        <v>0</v>
      </c>
      <c r="Q216" s="210"/>
      <c r="R216" s="211">
        <f>SUM(R217:R225)</f>
        <v>0</v>
      </c>
      <c r="S216" s="210"/>
      <c r="T216" s="211">
        <f>SUM(T217:T225)</f>
        <v>0</v>
      </c>
      <c r="U216" s="2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86</v>
      </c>
      <c r="AT216" s="214" t="s">
        <v>77</v>
      </c>
      <c r="AU216" s="214" t="s">
        <v>86</v>
      </c>
      <c r="AY216" s="213" t="s">
        <v>140</v>
      </c>
      <c r="BK216" s="215">
        <f>SUM(BK217:BK225)</f>
        <v>0</v>
      </c>
    </row>
    <row r="217" s="2" customFormat="1" ht="24.15" customHeight="1">
      <c r="A217" s="38"/>
      <c r="B217" s="39"/>
      <c r="C217" s="218" t="s">
        <v>333</v>
      </c>
      <c r="D217" s="218" t="s">
        <v>142</v>
      </c>
      <c r="E217" s="219" t="s">
        <v>515</v>
      </c>
      <c r="F217" s="220" t="s">
        <v>516</v>
      </c>
      <c r="G217" s="221" t="s">
        <v>177</v>
      </c>
      <c r="H217" s="222">
        <v>46.063000000000002</v>
      </c>
      <c r="I217" s="223"/>
      <c r="J217" s="224">
        <f>ROUND(I217*H217,2)</f>
        <v>0</v>
      </c>
      <c r="K217" s="225"/>
      <c r="L217" s="44"/>
      <c r="M217" s="226" t="s">
        <v>1</v>
      </c>
      <c r="N217" s="227" t="s">
        <v>43</v>
      </c>
      <c r="O217" s="91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8">
        <f>S217*H217</f>
        <v>0</v>
      </c>
      <c r="U217" s="229" t="s">
        <v>1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146</v>
      </c>
      <c r="AT217" s="230" t="s">
        <v>142</v>
      </c>
      <c r="AU217" s="230" t="s">
        <v>88</v>
      </c>
      <c r="AY217" s="17" t="s">
        <v>140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86</v>
      </c>
      <c r="BK217" s="231">
        <f>ROUND(I217*H217,2)</f>
        <v>0</v>
      </c>
      <c r="BL217" s="17" t="s">
        <v>146</v>
      </c>
      <c r="BM217" s="230" t="s">
        <v>517</v>
      </c>
    </row>
    <row r="218" s="2" customFormat="1" ht="24.15" customHeight="1">
      <c r="A218" s="38"/>
      <c r="B218" s="39"/>
      <c r="C218" s="218" t="s">
        <v>340</v>
      </c>
      <c r="D218" s="218" t="s">
        <v>142</v>
      </c>
      <c r="E218" s="219" t="s">
        <v>518</v>
      </c>
      <c r="F218" s="220" t="s">
        <v>519</v>
      </c>
      <c r="G218" s="221" t="s">
        <v>177</v>
      </c>
      <c r="H218" s="222">
        <v>46.063000000000002</v>
      </c>
      <c r="I218" s="223"/>
      <c r="J218" s="224">
        <f>ROUND(I218*H218,2)</f>
        <v>0</v>
      </c>
      <c r="K218" s="225"/>
      <c r="L218" s="44"/>
      <c r="M218" s="226" t="s">
        <v>1</v>
      </c>
      <c r="N218" s="227" t="s">
        <v>43</v>
      </c>
      <c r="O218" s="91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8">
        <f>S218*H218</f>
        <v>0</v>
      </c>
      <c r="U218" s="229" t="s">
        <v>1</v>
      </c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146</v>
      </c>
      <c r="AT218" s="230" t="s">
        <v>142</v>
      </c>
      <c r="AU218" s="230" t="s">
        <v>88</v>
      </c>
      <c r="AY218" s="17" t="s">
        <v>140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86</v>
      </c>
      <c r="BK218" s="231">
        <f>ROUND(I218*H218,2)</f>
        <v>0</v>
      </c>
      <c r="BL218" s="17" t="s">
        <v>146</v>
      </c>
      <c r="BM218" s="230" t="s">
        <v>520</v>
      </c>
    </row>
    <row r="219" s="2" customFormat="1" ht="24.15" customHeight="1">
      <c r="A219" s="38"/>
      <c r="B219" s="39"/>
      <c r="C219" s="218" t="s">
        <v>521</v>
      </c>
      <c r="D219" s="218" t="s">
        <v>142</v>
      </c>
      <c r="E219" s="219" t="s">
        <v>522</v>
      </c>
      <c r="F219" s="220" t="s">
        <v>523</v>
      </c>
      <c r="G219" s="221" t="s">
        <v>177</v>
      </c>
      <c r="H219" s="222">
        <v>875.197</v>
      </c>
      <c r="I219" s="223"/>
      <c r="J219" s="224">
        <f>ROUND(I219*H219,2)</f>
        <v>0</v>
      </c>
      <c r="K219" s="225"/>
      <c r="L219" s="44"/>
      <c r="M219" s="226" t="s">
        <v>1</v>
      </c>
      <c r="N219" s="227" t="s">
        <v>43</v>
      </c>
      <c r="O219" s="91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8">
        <f>S219*H219</f>
        <v>0</v>
      </c>
      <c r="U219" s="229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146</v>
      </c>
      <c r="AT219" s="230" t="s">
        <v>142</v>
      </c>
      <c r="AU219" s="230" t="s">
        <v>88</v>
      </c>
      <c r="AY219" s="17" t="s">
        <v>140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86</v>
      </c>
      <c r="BK219" s="231">
        <f>ROUND(I219*H219,2)</f>
        <v>0</v>
      </c>
      <c r="BL219" s="17" t="s">
        <v>146</v>
      </c>
      <c r="BM219" s="230" t="s">
        <v>524</v>
      </c>
    </row>
    <row r="220" s="13" customFormat="1">
      <c r="A220" s="13"/>
      <c r="B220" s="232"/>
      <c r="C220" s="233"/>
      <c r="D220" s="234" t="s">
        <v>156</v>
      </c>
      <c r="E220" s="233"/>
      <c r="F220" s="236" t="s">
        <v>525</v>
      </c>
      <c r="G220" s="233"/>
      <c r="H220" s="237">
        <v>875.197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1"/>
      <c r="U220" s="242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156</v>
      </c>
      <c r="AU220" s="243" t="s">
        <v>88</v>
      </c>
      <c r="AV220" s="13" t="s">
        <v>88</v>
      </c>
      <c r="AW220" s="13" t="s">
        <v>4</v>
      </c>
      <c r="AX220" s="13" t="s">
        <v>86</v>
      </c>
      <c r="AY220" s="243" t="s">
        <v>140</v>
      </c>
    </row>
    <row r="221" s="2" customFormat="1" ht="24.15" customHeight="1">
      <c r="A221" s="38"/>
      <c r="B221" s="39"/>
      <c r="C221" s="218" t="s">
        <v>526</v>
      </c>
      <c r="D221" s="218" t="s">
        <v>142</v>
      </c>
      <c r="E221" s="219" t="s">
        <v>270</v>
      </c>
      <c r="F221" s="220" t="s">
        <v>271</v>
      </c>
      <c r="G221" s="221" t="s">
        <v>177</v>
      </c>
      <c r="H221" s="222">
        <v>0.29999999999999999</v>
      </c>
      <c r="I221" s="223"/>
      <c r="J221" s="224">
        <f>ROUND(I221*H221,2)</f>
        <v>0</v>
      </c>
      <c r="K221" s="225"/>
      <c r="L221" s="44"/>
      <c r="M221" s="226" t="s">
        <v>1</v>
      </c>
      <c r="N221" s="227" t="s">
        <v>43</v>
      </c>
      <c r="O221" s="91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8">
        <f>S221*H221</f>
        <v>0</v>
      </c>
      <c r="U221" s="229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146</v>
      </c>
      <c r="AT221" s="230" t="s">
        <v>142</v>
      </c>
      <c r="AU221" s="230" t="s">
        <v>88</v>
      </c>
      <c r="AY221" s="17" t="s">
        <v>140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86</v>
      </c>
      <c r="BK221" s="231">
        <f>ROUND(I221*H221,2)</f>
        <v>0</v>
      </c>
      <c r="BL221" s="17" t="s">
        <v>146</v>
      </c>
      <c r="BM221" s="230" t="s">
        <v>527</v>
      </c>
    </row>
    <row r="222" s="2" customFormat="1">
      <c r="A222" s="38"/>
      <c r="B222" s="39"/>
      <c r="C222" s="40"/>
      <c r="D222" s="234" t="s">
        <v>273</v>
      </c>
      <c r="E222" s="40"/>
      <c r="F222" s="266" t="s">
        <v>274</v>
      </c>
      <c r="G222" s="40"/>
      <c r="H222" s="40"/>
      <c r="I222" s="267"/>
      <c r="J222" s="40"/>
      <c r="K222" s="40"/>
      <c r="L222" s="44"/>
      <c r="M222" s="268"/>
      <c r="N222" s="269"/>
      <c r="O222" s="91"/>
      <c r="P222" s="91"/>
      <c r="Q222" s="91"/>
      <c r="R222" s="91"/>
      <c r="S222" s="91"/>
      <c r="T222" s="91"/>
      <c r="U222" s="92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273</v>
      </c>
      <c r="AU222" s="17" t="s">
        <v>88</v>
      </c>
    </row>
    <row r="223" s="2" customFormat="1" ht="24.15" customHeight="1">
      <c r="A223" s="38"/>
      <c r="B223" s="39"/>
      <c r="C223" s="218" t="s">
        <v>528</v>
      </c>
      <c r="D223" s="218" t="s">
        <v>142</v>
      </c>
      <c r="E223" s="219" t="s">
        <v>529</v>
      </c>
      <c r="F223" s="220" t="s">
        <v>530</v>
      </c>
      <c r="G223" s="221" t="s">
        <v>177</v>
      </c>
      <c r="H223" s="222">
        <v>33.807000000000002</v>
      </c>
      <c r="I223" s="223"/>
      <c r="J223" s="224">
        <f>ROUND(I223*H223,2)</f>
        <v>0</v>
      </c>
      <c r="K223" s="225"/>
      <c r="L223" s="44"/>
      <c r="M223" s="226" t="s">
        <v>1</v>
      </c>
      <c r="N223" s="227" t="s">
        <v>43</v>
      </c>
      <c r="O223" s="91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8">
        <f>S223*H223</f>
        <v>0</v>
      </c>
      <c r="U223" s="229" t="s">
        <v>1</v>
      </c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146</v>
      </c>
      <c r="AT223" s="230" t="s">
        <v>142</v>
      </c>
      <c r="AU223" s="230" t="s">
        <v>88</v>
      </c>
      <c r="AY223" s="17" t="s">
        <v>140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86</v>
      </c>
      <c r="BK223" s="231">
        <f>ROUND(I223*H223,2)</f>
        <v>0</v>
      </c>
      <c r="BL223" s="17" t="s">
        <v>146</v>
      </c>
      <c r="BM223" s="230" t="s">
        <v>531</v>
      </c>
    </row>
    <row r="224" s="2" customFormat="1" ht="24.15" customHeight="1">
      <c r="A224" s="38"/>
      <c r="B224" s="39"/>
      <c r="C224" s="218" t="s">
        <v>532</v>
      </c>
      <c r="D224" s="218" t="s">
        <v>142</v>
      </c>
      <c r="E224" s="219" t="s">
        <v>276</v>
      </c>
      <c r="F224" s="220" t="s">
        <v>277</v>
      </c>
      <c r="G224" s="221" t="s">
        <v>177</v>
      </c>
      <c r="H224" s="222">
        <v>11.956</v>
      </c>
      <c r="I224" s="223"/>
      <c r="J224" s="224">
        <f>ROUND(I224*H224,2)</f>
        <v>0</v>
      </c>
      <c r="K224" s="225"/>
      <c r="L224" s="44"/>
      <c r="M224" s="226" t="s">
        <v>1</v>
      </c>
      <c r="N224" s="227" t="s">
        <v>43</v>
      </c>
      <c r="O224" s="91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8">
        <f>S224*H224</f>
        <v>0</v>
      </c>
      <c r="U224" s="229" t="s">
        <v>1</v>
      </c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146</v>
      </c>
      <c r="AT224" s="230" t="s">
        <v>142</v>
      </c>
      <c r="AU224" s="230" t="s">
        <v>88</v>
      </c>
      <c r="AY224" s="17" t="s">
        <v>140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86</v>
      </c>
      <c r="BK224" s="231">
        <f>ROUND(I224*H224,2)</f>
        <v>0</v>
      </c>
      <c r="BL224" s="17" t="s">
        <v>146</v>
      </c>
      <c r="BM224" s="230" t="s">
        <v>533</v>
      </c>
    </row>
    <row r="225" s="13" customFormat="1">
      <c r="A225" s="13"/>
      <c r="B225" s="232"/>
      <c r="C225" s="233"/>
      <c r="D225" s="234" t="s">
        <v>156</v>
      </c>
      <c r="E225" s="235" t="s">
        <v>1</v>
      </c>
      <c r="F225" s="236" t="s">
        <v>534</v>
      </c>
      <c r="G225" s="233"/>
      <c r="H225" s="237">
        <v>11.956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1"/>
      <c r="U225" s="242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156</v>
      </c>
      <c r="AU225" s="243" t="s">
        <v>88</v>
      </c>
      <c r="AV225" s="13" t="s">
        <v>88</v>
      </c>
      <c r="AW225" s="13" t="s">
        <v>34</v>
      </c>
      <c r="AX225" s="13" t="s">
        <v>86</v>
      </c>
      <c r="AY225" s="243" t="s">
        <v>140</v>
      </c>
    </row>
    <row r="226" s="12" customFormat="1" ht="22.8" customHeight="1">
      <c r="A226" s="12"/>
      <c r="B226" s="202"/>
      <c r="C226" s="203"/>
      <c r="D226" s="204" t="s">
        <v>77</v>
      </c>
      <c r="E226" s="216" t="s">
        <v>300</v>
      </c>
      <c r="F226" s="216" t="s">
        <v>301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P227</f>
        <v>0</v>
      </c>
      <c r="Q226" s="210"/>
      <c r="R226" s="211">
        <f>R227</f>
        <v>0</v>
      </c>
      <c r="S226" s="210"/>
      <c r="T226" s="211">
        <f>T227</f>
        <v>0</v>
      </c>
      <c r="U226" s="2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86</v>
      </c>
      <c r="AT226" s="214" t="s">
        <v>77</v>
      </c>
      <c r="AU226" s="214" t="s">
        <v>86</v>
      </c>
      <c r="AY226" s="213" t="s">
        <v>140</v>
      </c>
      <c r="BK226" s="215">
        <f>BK227</f>
        <v>0</v>
      </c>
    </row>
    <row r="227" s="2" customFormat="1" ht="14.4" customHeight="1">
      <c r="A227" s="38"/>
      <c r="B227" s="39"/>
      <c r="C227" s="218" t="s">
        <v>535</v>
      </c>
      <c r="D227" s="218" t="s">
        <v>142</v>
      </c>
      <c r="E227" s="219" t="s">
        <v>536</v>
      </c>
      <c r="F227" s="220" t="s">
        <v>537</v>
      </c>
      <c r="G227" s="221" t="s">
        <v>177</v>
      </c>
      <c r="H227" s="222">
        <v>41.584000000000003</v>
      </c>
      <c r="I227" s="223"/>
      <c r="J227" s="224">
        <f>ROUND(I227*H227,2)</f>
        <v>0</v>
      </c>
      <c r="K227" s="225"/>
      <c r="L227" s="44"/>
      <c r="M227" s="226" t="s">
        <v>1</v>
      </c>
      <c r="N227" s="227" t="s">
        <v>43</v>
      </c>
      <c r="O227" s="91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8">
        <f>S227*H227</f>
        <v>0</v>
      </c>
      <c r="U227" s="229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146</v>
      </c>
      <c r="AT227" s="230" t="s">
        <v>142</v>
      </c>
      <c r="AU227" s="230" t="s">
        <v>88</v>
      </c>
      <c r="AY227" s="17" t="s">
        <v>140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86</v>
      </c>
      <c r="BK227" s="231">
        <f>ROUND(I227*H227,2)</f>
        <v>0</v>
      </c>
      <c r="BL227" s="17" t="s">
        <v>146</v>
      </c>
      <c r="BM227" s="230" t="s">
        <v>538</v>
      </c>
    </row>
    <row r="228" s="12" customFormat="1" ht="25.92" customHeight="1">
      <c r="A228" s="12"/>
      <c r="B228" s="202"/>
      <c r="C228" s="203"/>
      <c r="D228" s="204" t="s">
        <v>77</v>
      </c>
      <c r="E228" s="205" t="s">
        <v>306</v>
      </c>
      <c r="F228" s="205" t="s">
        <v>307</v>
      </c>
      <c r="G228" s="203"/>
      <c r="H228" s="203"/>
      <c r="I228" s="206"/>
      <c r="J228" s="207">
        <f>BK228</f>
        <v>0</v>
      </c>
      <c r="K228" s="203"/>
      <c r="L228" s="208"/>
      <c r="M228" s="209"/>
      <c r="N228" s="210"/>
      <c r="O228" s="210"/>
      <c r="P228" s="211">
        <f>P229+P231+P243+P247+P255+P292+P310+P318+P340</f>
        <v>0</v>
      </c>
      <c r="Q228" s="210"/>
      <c r="R228" s="211">
        <f>R229+R231+R243+R247+R255+R292+R310+R318+R340</f>
        <v>4.7318576500000002</v>
      </c>
      <c r="S228" s="210"/>
      <c r="T228" s="211">
        <f>T229+T231+T243+T247+T255+T292+T310+T318+T340</f>
        <v>0.43360500000000002</v>
      </c>
      <c r="U228" s="2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88</v>
      </c>
      <c r="AT228" s="214" t="s">
        <v>77</v>
      </c>
      <c r="AU228" s="214" t="s">
        <v>78</v>
      </c>
      <c r="AY228" s="213" t="s">
        <v>140</v>
      </c>
      <c r="BK228" s="215">
        <f>BK229+BK231+BK243+BK247+BK255+BK292+BK310+BK318+BK340</f>
        <v>0</v>
      </c>
    </row>
    <row r="229" s="12" customFormat="1" ht="22.8" customHeight="1">
      <c r="A229" s="12"/>
      <c r="B229" s="202"/>
      <c r="C229" s="203"/>
      <c r="D229" s="204" t="s">
        <v>77</v>
      </c>
      <c r="E229" s="216" t="s">
        <v>539</v>
      </c>
      <c r="F229" s="216" t="s">
        <v>540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P230</f>
        <v>0</v>
      </c>
      <c r="Q229" s="210"/>
      <c r="R229" s="211">
        <f>R230</f>
        <v>0</v>
      </c>
      <c r="S229" s="210"/>
      <c r="T229" s="211">
        <f>T230</f>
        <v>0</v>
      </c>
      <c r="U229" s="2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88</v>
      </c>
      <c r="AT229" s="214" t="s">
        <v>77</v>
      </c>
      <c r="AU229" s="214" t="s">
        <v>86</v>
      </c>
      <c r="AY229" s="213" t="s">
        <v>140</v>
      </c>
      <c r="BK229" s="215">
        <f>BK230</f>
        <v>0</v>
      </c>
    </row>
    <row r="230" s="2" customFormat="1" ht="24.15" customHeight="1">
      <c r="A230" s="38"/>
      <c r="B230" s="39"/>
      <c r="C230" s="218" t="s">
        <v>541</v>
      </c>
      <c r="D230" s="218" t="s">
        <v>142</v>
      </c>
      <c r="E230" s="219" t="s">
        <v>542</v>
      </c>
      <c r="F230" s="220" t="s">
        <v>543</v>
      </c>
      <c r="G230" s="221" t="s">
        <v>213</v>
      </c>
      <c r="H230" s="222">
        <v>1</v>
      </c>
      <c r="I230" s="223"/>
      <c r="J230" s="224">
        <f>ROUND(I230*H230,2)</f>
        <v>0</v>
      </c>
      <c r="K230" s="225"/>
      <c r="L230" s="44"/>
      <c r="M230" s="226" t="s">
        <v>1</v>
      </c>
      <c r="N230" s="227" t="s">
        <v>43</v>
      </c>
      <c r="O230" s="91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8">
        <f>S230*H230</f>
        <v>0</v>
      </c>
      <c r="U230" s="229" t="s">
        <v>1</v>
      </c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215</v>
      </c>
      <c r="AT230" s="230" t="s">
        <v>142</v>
      </c>
      <c r="AU230" s="230" t="s">
        <v>88</v>
      </c>
      <c r="AY230" s="17" t="s">
        <v>140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86</v>
      </c>
      <c r="BK230" s="231">
        <f>ROUND(I230*H230,2)</f>
        <v>0</v>
      </c>
      <c r="BL230" s="17" t="s">
        <v>215</v>
      </c>
      <c r="BM230" s="230" t="s">
        <v>544</v>
      </c>
    </row>
    <row r="231" s="12" customFormat="1" ht="22.8" customHeight="1">
      <c r="A231" s="12"/>
      <c r="B231" s="202"/>
      <c r="C231" s="203"/>
      <c r="D231" s="204" t="s">
        <v>77</v>
      </c>
      <c r="E231" s="216" t="s">
        <v>545</v>
      </c>
      <c r="F231" s="216" t="s">
        <v>546</v>
      </c>
      <c r="G231" s="203"/>
      <c r="H231" s="203"/>
      <c r="I231" s="206"/>
      <c r="J231" s="217">
        <f>BK231</f>
        <v>0</v>
      </c>
      <c r="K231" s="203"/>
      <c r="L231" s="208"/>
      <c r="M231" s="209"/>
      <c r="N231" s="210"/>
      <c r="O231" s="210"/>
      <c r="P231" s="211">
        <f>SUM(P232:P242)</f>
        <v>0</v>
      </c>
      <c r="Q231" s="210"/>
      <c r="R231" s="211">
        <f>SUM(R232:R242)</f>
        <v>0.048670000000000005</v>
      </c>
      <c r="S231" s="210"/>
      <c r="T231" s="211">
        <f>SUM(T232:T242)</f>
        <v>0</v>
      </c>
      <c r="U231" s="2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88</v>
      </c>
      <c r="AT231" s="214" t="s">
        <v>77</v>
      </c>
      <c r="AU231" s="214" t="s">
        <v>86</v>
      </c>
      <c r="AY231" s="213" t="s">
        <v>140</v>
      </c>
      <c r="BK231" s="215">
        <f>SUM(BK232:BK242)</f>
        <v>0</v>
      </c>
    </row>
    <row r="232" s="2" customFormat="1" ht="14.4" customHeight="1">
      <c r="A232" s="38"/>
      <c r="B232" s="39"/>
      <c r="C232" s="218" t="s">
        <v>547</v>
      </c>
      <c r="D232" s="218" t="s">
        <v>142</v>
      </c>
      <c r="E232" s="219" t="s">
        <v>548</v>
      </c>
      <c r="F232" s="220" t="s">
        <v>549</v>
      </c>
      <c r="G232" s="221" t="s">
        <v>226</v>
      </c>
      <c r="H232" s="222">
        <v>100</v>
      </c>
      <c r="I232" s="223"/>
      <c r="J232" s="224">
        <f>ROUND(I232*H232,2)</f>
        <v>0</v>
      </c>
      <c r="K232" s="225"/>
      <c r="L232" s="44"/>
      <c r="M232" s="226" t="s">
        <v>1</v>
      </c>
      <c r="N232" s="227" t="s">
        <v>43</v>
      </c>
      <c r="O232" s="91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8">
        <f>S232*H232</f>
        <v>0</v>
      </c>
      <c r="U232" s="229" t="s">
        <v>1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146</v>
      </c>
      <c r="AT232" s="230" t="s">
        <v>142</v>
      </c>
      <c r="AU232" s="230" t="s">
        <v>88</v>
      </c>
      <c r="AY232" s="17" t="s">
        <v>140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86</v>
      </c>
      <c r="BK232" s="231">
        <f>ROUND(I232*H232,2)</f>
        <v>0</v>
      </c>
      <c r="BL232" s="17" t="s">
        <v>146</v>
      </c>
      <c r="BM232" s="230" t="s">
        <v>550</v>
      </c>
    </row>
    <row r="233" s="2" customFormat="1">
      <c r="A233" s="38"/>
      <c r="B233" s="39"/>
      <c r="C233" s="40"/>
      <c r="D233" s="234" t="s">
        <v>273</v>
      </c>
      <c r="E233" s="40"/>
      <c r="F233" s="266" t="s">
        <v>551</v>
      </c>
      <c r="G233" s="40"/>
      <c r="H233" s="40"/>
      <c r="I233" s="267"/>
      <c r="J233" s="40"/>
      <c r="K233" s="40"/>
      <c r="L233" s="44"/>
      <c r="M233" s="268"/>
      <c r="N233" s="269"/>
      <c r="O233" s="91"/>
      <c r="P233" s="91"/>
      <c r="Q233" s="91"/>
      <c r="R233" s="91"/>
      <c r="S233" s="91"/>
      <c r="T233" s="91"/>
      <c r="U233" s="92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273</v>
      </c>
      <c r="AU233" s="17" t="s">
        <v>88</v>
      </c>
    </row>
    <row r="234" s="2" customFormat="1" ht="14.4" customHeight="1">
      <c r="A234" s="38"/>
      <c r="B234" s="39"/>
      <c r="C234" s="244" t="s">
        <v>552</v>
      </c>
      <c r="D234" s="244" t="s">
        <v>195</v>
      </c>
      <c r="E234" s="245" t="s">
        <v>553</v>
      </c>
      <c r="F234" s="246" t="s">
        <v>554</v>
      </c>
      <c r="G234" s="247" t="s">
        <v>226</v>
      </c>
      <c r="H234" s="248">
        <v>110</v>
      </c>
      <c r="I234" s="249"/>
      <c r="J234" s="250">
        <f>ROUND(I234*H234,2)</f>
        <v>0</v>
      </c>
      <c r="K234" s="251"/>
      <c r="L234" s="252"/>
      <c r="M234" s="253" t="s">
        <v>1</v>
      </c>
      <c r="N234" s="254" t="s">
        <v>43</v>
      </c>
      <c r="O234" s="91"/>
      <c r="P234" s="228">
        <f>O234*H234</f>
        <v>0</v>
      </c>
      <c r="Q234" s="228">
        <v>0.00025999999999999998</v>
      </c>
      <c r="R234" s="228">
        <f>Q234*H234</f>
        <v>0.028599999999999997</v>
      </c>
      <c r="S234" s="228">
        <v>0</v>
      </c>
      <c r="T234" s="228">
        <f>S234*H234</f>
        <v>0</v>
      </c>
      <c r="U234" s="229" t="s">
        <v>1</v>
      </c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174</v>
      </c>
      <c r="AT234" s="230" t="s">
        <v>195</v>
      </c>
      <c r="AU234" s="230" t="s">
        <v>88</v>
      </c>
      <c r="AY234" s="17" t="s">
        <v>140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86</v>
      </c>
      <c r="BK234" s="231">
        <f>ROUND(I234*H234,2)</f>
        <v>0</v>
      </c>
      <c r="BL234" s="17" t="s">
        <v>146</v>
      </c>
      <c r="BM234" s="230" t="s">
        <v>555</v>
      </c>
    </row>
    <row r="235" s="13" customFormat="1">
      <c r="A235" s="13"/>
      <c r="B235" s="232"/>
      <c r="C235" s="233"/>
      <c r="D235" s="234" t="s">
        <v>156</v>
      </c>
      <c r="E235" s="233"/>
      <c r="F235" s="236" t="s">
        <v>556</v>
      </c>
      <c r="G235" s="233"/>
      <c r="H235" s="237">
        <v>110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1"/>
      <c r="U235" s="242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156</v>
      </c>
      <c r="AU235" s="243" t="s">
        <v>88</v>
      </c>
      <c r="AV235" s="13" t="s">
        <v>88</v>
      </c>
      <c r="AW235" s="13" t="s">
        <v>4</v>
      </c>
      <c r="AX235" s="13" t="s">
        <v>86</v>
      </c>
      <c r="AY235" s="243" t="s">
        <v>140</v>
      </c>
    </row>
    <row r="236" s="2" customFormat="1" ht="14.4" customHeight="1">
      <c r="A236" s="38"/>
      <c r="B236" s="39"/>
      <c r="C236" s="218" t="s">
        <v>557</v>
      </c>
      <c r="D236" s="218" t="s">
        <v>142</v>
      </c>
      <c r="E236" s="219" t="s">
        <v>558</v>
      </c>
      <c r="F236" s="220" t="s">
        <v>559</v>
      </c>
      <c r="G236" s="221" t="s">
        <v>226</v>
      </c>
      <c r="H236" s="222">
        <v>500</v>
      </c>
      <c r="I236" s="223"/>
      <c r="J236" s="224">
        <f>ROUND(I236*H236,2)</f>
        <v>0</v>
      </c>
      <c r="K236" s="225"/>
      <c r="L236" s="44"/>
      <c r="M236" s="226" t="s">
        <v>1</v>
      </c>
      <c r="N236" s="227" t="s">
        <v>43</v>
      </c>
      <c r="O236" s="91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8">
        <f>S236*H236</f>
        <v>0</v>
      </c>
      <c r="U236" s="229" t="s">
        <v>1</v>
      </c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215</v>
      </c>
      <c r="AT236" s="230" t="s">
        <v>142</v>
      </c>
      <c r="AU236" s="230" t="s">
        <v>88</v>
      </c>
      <c r="AY236" s="17" t="s">
        <v>140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86</v>
      </c>
      <c r="BK236" s="231">
        <f>ROUND(I236*H236,2)</f>
        <v>0</v>
      </c>
      <c r="BL236" s="17" t="s">
        <v>215</v>
      </c>
      <c r="BM236" s="230" t="s">
        <v>560</v>
      </c>
    </row>
    <row r="237" s="2" customFormat="1" ht="24.15" customHeight="1">
      <c r="A237" s="38"/>
      <c r="B237" s="39"/>
      <c r="C237" s="244" t="s">
        <v>561</v>
      </c>
      <c r="D237" s="244" t="s">
        <v>195</v>
      </c>
      <c r="E237" s="245" t="s">
        <v>562</v>
      </c>
      <c r="F237" s="246" t="s">
        <v>563</v>
      </c>
      <c r="G237" s="247" t="s">
        <v>226</v>
      </c>
      <c r="H237" s="248">
        <v>550</v>
      </c>
      <c r="I237" s="249"/>
      <c r="J237" s="250">
        <f>ROUND(I237*H237,2)</f>
        <v>0</v>
      </c>
      <c r="K237" s="251"/>
      <c r="L237" s="252"/>
      <c r="M237" s="253" t="s">
        <v>1</v>
      </c>
      <c r="N237" s="254" t="s">
        <v>43</v>
      </c>
      <c r="O237" s="91"/>
      <c r="P237" s="228">
        <f>O237*H237</f>
        <v>0</v>
      </c>
      <c r="Q237" s="228">
        <v>3.0000000000000001E-05</v>
      </c>
      <c r="R237" s="228">
        <f>Q237*H237</f>
        <v>0.016500000000000001</v>
      </c>
      <c r="S237" s="228">
        <v>0</v>
      </c>
      <c r="T237" s="228">
        <f>S237*H237</f>
        <v>0</v>
      </c>
      <c r="U237" s="229" t="s">
        <v>1</v>
      </c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564</v>
      </c>
      <c r="AT237" s="230" t="s">
        <v>195</v>
      </c>
      <c r="AU237" s="230" t="s">
        <v>88</v>
      </c>
      <c r="AY237" s="17" t="s">
        <v>140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86</v>
      </c>
      <c r="BK237" s="231">
        <f>ROUND(I237*H237,2)</f>
        <v>0</v>
      </c>
      <c r="BL237" s="17" t="s">
        <v>564</v>
      </c>
      <c r="BM237" s="230" t="s">
        <v>565</v>
      </c>
    </row>
    <row r="238" s="13" customFormat="1">
      <c r="A238" s="13"/>
      <c r="B238" s="232"/>
      <c r="C238" s="233"/>
      <c r="D238" s="234" t="s">
        <v>156</v>
      </c>
      <c r="E238" s="233"/>
      <c r="F238" s="236" t="s">
        <v>566</v>
      </c>
      <c r="G238" s="233"/>
      <c r="H238" s="237">
        <v>550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1"/>
      <c r="U238" s="242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156</v>
      </c>
      <c r="AU238" s="243" t="s">
        <v>88</v>
      </c>
      <c r="AV238" s="13" t="s">
        <v>88</v>
      </c>
      <c r="AW238" s="13" t="s">
        <v>4</v>
      </c>
      <c r="AX238" s="13" t="s">
        <v>86</v>
      </c>
      <c r="AY238" s="243" t="s">
        <v>140</v>
      </c>
    </row>
    <row r="239" s="2" customFormat="1" ht="14.4" customHeight="1">
      <c r="A239" s="38"/>
      <c r="B239" s="39"/>
      <c r="C239" s="218" t="s">
        <v>567</v>
      </c>
      <c r="D239" s="218" t="s">
        <v>142</v>
      </c>
      <c r="E239" s="219" t="s">
        <v>568</v>
      </c>
      <c r="F239" s="220" t="s">
        <v>569</v>
      </c>
      <c r="G239" s="221" t="s">
        <v>343</v>
      </c>
      <c r="H239" s="222">
        <v>1</v>
      </c>
      <c r="I239" s="223"/>
      <c r="J239" s="224">
        <f>ROUND(I239*H239,2)</f>
        <v>0</v>
      </c>
      <c r="K239" s="225"/>
      <c r="L239" s="44"/>
      <c r="M239" s="226" t="s">
        <v>1</v>
      </c>
      <c r="N239" s="227" t="s">
        <v>43</v>
      </c>
      <c r="O239" s="91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8">
        <f>S239*H239</f>
        <v>0</v>
      </c>
      <c r="U239" s="229" t="s">
        <v>1</v>
      </c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458</v>
      </c>
      <c r="AT239" s="230" t="s">
        <v>142</v>
      </c>
      <c r="AU239" s="230" t="s">
        <v>88</v>
      </c>
      <c r="AY239" s="17" t="s">
        <v>140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86</v>
      </c>
      <c r="BK239" s="231">
        <f>ROUND(I239*H239,2)</f>
        <v>0</v>
      </c>
      <c r="BL239" s="17" t="s">
        <v>458</v>
      </c>
      <c r="BM239" s="230" t="s">
        <v>570</v>
      </c>
    </row>
    <row r="240" s="2" customFormat="1" ht="14.4" customHeight="1">
      <c r="A240" s="38"/>
      <c r="B240" s="39"/>
      <c r="C240" s="244" t="s">
        <v>571</v>
      </c>
      <c r="D240" s="244" t="s">
        <v>195</v>
      </c>
      <c r="E240" s="245" t="s">
        <v>572</v>
      </c>
      <c r="F240" s="246" t="s">
        <v>573</v>
      </c>
      <c r="G240" s="247" t="s">
        <v>343</v>
      </c>
      <c r="H240" s="248">
        <v>1</v>
      </c>
      <c r="I240" s="249"/>
      <c r="J240" s="250">
        <f>ROUND(I240*H240,2)</f>
        <v>0</v>
      </c>
      <c r="K240" s="251"/>
      <c r="L240" s="252"/>
      <c r="M240" s="253" t="s">
        <v>1</v>
      </c>
      <c r="N240" s="254" t="s">
        <v>43</v>
      </c>
      <c r="O240" s="91"/>
      <c r="P240" s="228">
        <f>O240*H240</f>
        <v>0</v>
      </c>
      <c r="Q240" s="228">
        <v>0.00282</v>
      </c>
      <c r="R240" s="228">
        <f>Q240*H240</f>
        <v>0.00282</v>
      </c>
      <c r="S240" s="228">
        <v>0</v>
      </c>
      <c r="T240" s="228">
        <f>S240*H240</f>
        <v>0</v>
      </c>
      <c r="U240" s="229" t="s">
        <v>1</v>
      </c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0" t="s">
        <v>574</v>
      </c>
      <c r="AT240" s="230" t="s">
        <v>195</v>
      </c>
      <c r="AU240" s="230" t="s">
        <v>88</v>
      </c>
      <c r="AY240" s="17" t="s">
        <v>140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86</v>
      </c>
      <c r="BK240" s="231">
        <f>ROUND(I240*H240,2)</f>
        <v>0</v>
      </c>
      <c r="BL240" s="17" t="s">
        <v>458</v>
      </c>
      <c r="BM240" s="230" t="s">
        <v>575</v>
      </c>
    </row>
    <row r="241" s="2" customFormat="1" ht="24.15" customHeight="1">
      <c r="A241" s="38"/>
      <c r="B241" s="39"/>
      <c r="C241" s="218" t="s">
        <v>576</v>
      </c>
      <c r="D241" s="218" t="s">
        <v>142</v>
      </c>
      <c r="E241" s="219" t="s">
        <v>577</v>
      </c>
      <c r="F241" s="220" t="s">
        <v>578</v>
      </c>
      <c r="G241" s="221" t="s">
        <v>343</v>
      </c>
      <c r="H241" s="222">
        <v>15</v>
      </c>
      <c r="I241" s="223"/>
      <c r="J241" s="224">
        <f>ROUND(I241*H241,2)</f>
        <v>0</v>
      </c>
      <c r="K241" s="225"/>
      <c r="L241" s="44"/>
      <c r="M241" s="226" t="s">
        <v>1</v>
      </c>
      <c r="N241" s="227" t="s">
        <v>43</v>
      </c>
      <c r="O241" s="91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8">
        <f>S241*H241</f>
        <v>0</v>
      </c>
      <c r="U241" s="229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215</v>
      </c>
      <c r="AT241" s="230" t="s">
        <v>142</v>
      </c>
      <c r="AU241" s="230" t="s">
        <v>88</v>
      </c>
      <c r="AY241" s="17" t="s">
        <v>140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86</v>
      </c>
      <c r="BK241" s="231">
        <f>ROUND(I241*H241,2)</f>
        <v>0</v>
      </c>
      <c r="BL241" s="17" t="s">
        <v>215</v>
      </c>
      <c r="BM241" s="230" t="s">
        <v>579</v>
      </c>
    </row>
    <row r="242" s="2" customFormat="1" ht="24.15" customHeight="1">
      <c r="A242" s="38"/>
      <c r="B242" s="39"/>
      <c r="C242" s="244" t="s">
        <v>580</v>
      </c>
      <c r="D242" s="244" t="s">
        <v>195</v>
      </c>
      <c r="E242" s="245" t="s">
        <v>581</v>
      </c>
      <c r="F242" s="246" t="s">
        <v>582</v>
      </c>
      <c r="G242" s="247" t="s">
        <v>343</v>
      </c>
      <c r="H242" s="248">
        <v>15</v>
      </c>
      <c r="I242" s="249"/>
      <c r="J242" s="250">
        <f>ROUND(I242*H242,2)</f>
        <v>0</v>
      </c>
      <c r="K242" s="251"/>
      <c r="L242" s="252"/>
      <c r="M242" s="253" t="s">
        <v>1</v>
      </c>
      <c r="N242" s="254" t="s">
        <v>43</v>
      </c>
      <c r="O242" s="91"/>
      <c r="P242" s="228">
        <f>O242*H242</f>
        <v>0</v>
      </c>
      <c r="Q242" s="228">
        <v>5.0000000000000002E-05</v>
      </c>
      <c r="R242" s="228">
        <f>Q242*H242</f>
        <v>0.00075000000000000002</v>
      </c>
      <c r="S242" s="228">
        <v>0</v>
      </c>
      <c r="T242" s="228">
        <f>S242*H242</f>
        <v>0</v>
      </c>
      <c r="U242" s="229" t="s">
        <v>1</v>
      </c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564</v>
      </c>
      <c r="AT242" s="230" t="s">
        <v>195</v>
      </c>
      <c r="AU242" s="230" t="s">
        <v>88</v>
      </c>
      <c r="AY242" s="17" t="s">
        <v>140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86</v>
      </c>
      <c r="BK242" s="231">
        <f>ROUND(I242*H242,2)</f>
        <v>0</v>
      </c>
      <c r="BL242" s="17" t="s">
        <v>564</v>
      </c>
      <c r="BM242" s="230" t="s">
        <v>583</v>
      </c>
    </row>
    <row r="243" s="12" customFormat="1" ht="22.8" customHeight="1">
      <c r="A243" s="12"/>
      <c r="B243" s="202"/>
      <c r="C243" s="203"/>
      <c r="D243" s="204" t="s">
        <v>77</v>
      </c>
      <c r="E243" s="216" t="s">
        <v>584</v>
      </c>
      <c r="F243" s="216" t="s">
        <v>585</v>
      </c>
      <c r="G243" s="203"/>
      <c r="H243" s="203"/>
      <c r="I243" s="206"/>
      <c r="J243" s="217">
        <f>BK243</f>
        <v>0</v>
      </c>
      <c r="K243" s="203"/>
      <c r="L243" s="208"/>
      <c r="M243" s="209"/>
      <c r="N243" s="210"/>
      <c r="O243" s="210"/>
      <c r="P243" s="211">
        <f>SUM(P244:P246)</f>
        <v>0</v>
      </c>
      <c r="Q243" s="210"/>
      <c r="R243" s="211">
        <f>SUM(R244:R246)</f>
        <v>0</v>
      </c>
      <c r="S243" s="210"/>
      <c r="T243" s="211">
        <f>SUM(T244:T246)</f>
        <v>0</v>
      </c>
      <c r="U243" s="2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3" t="s">
        <v>88</v>
      </c>
      <c r="AT243" s="214" t="s">
        <v>77</v>
      </c>
      <c r="AU243" s="214" t="s">
        <v>86</v>
      </c>
      <c r="AY243" s="213" t="s">
        <v>140</v>
      </c>
      <c r="BK243" s="215">
        <f>SUM(BK244:BK246)</f>
        <v>0</v>
      </c>
    </row>
    <row r="244" s="2" customFormat="1" ht="14.4" customHeight="1">
      <c r="A244" s="38"/>
      <c r="B244" s="39"/>
      <c r="C244" s="218" t="s">
        <v>586</v>
      </c>
      <c r="D244" s="218" t="s">
        <v>142</v>
      </c>
      <c r="E244" s="219" t="s">
        <v>587</v>
      </c>
      <c r="F244" s="220" t="s">
        <v>588</v>
      </c>
      <c r="G244" s="221" t="s">
        <v>343</v>
      </c>
      <c r="H244" s="222">
        <v>2</v>
      </c>
      <c r="I244" s="223"/>
      <c r="J244" s="224">
        <f>ROUND(I244*H244,2)</f>
        <v>0</v>
      </c>
      <c r="K244" s="225"/>
      <c r="L244" s="44"/>
      <c r="M244" s="226" t="s">
        <v>1</v>
      </c>
      <c r="N244" s="227" t="s">
        <v>43</v>
      </c>
      <c r="O244" s="91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8">
        <f>S244*H244</f>
        <v>0</v>
      </c>
      <c r="U244" s="229" t="s">
        <v>1</v>
      </c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458</v>
      </c>
      <c r="AT244" s="230" t="s">
        <v>142</v>
      </c>
      <c r="AU244" s="230" t="s">
        <v>88</v>
      </c>
      <c r="AY244" s="17" t="s">
        <v>140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86</v>
      </c>
      <c r="BK244" s="231">
        <f>ROUND(I244*H244,2)</f>
        <v>0</v>
      </c>
      <c r="BL244" s="17" t="s">
        <v>458</v>
      </c>
      <c r="BM244" s="230" t="s">
        <v>589</v>
      </c>
    </row>
    <row r="245" s="2" customFormat="1" ht="37.8" customHeight="1">
      <c r="A245" s="38"/>
      <c r="B245" s="39"/>
      <c r="C245" s="218" t="s">
        <v>590</v>
      </c>
      <c r="D245" s="218" t="s">
        <v>142</v>
      </c>
      <c r="E245" s="219" t="s">
        <v>591</v>
      </c>
      <c r="F245" s="220" t="s">
        <v>592</v>
      </c>
      <c r="G245" s="221" t="s">
        <v>593</v>
      </c>
      <c r="H245" s="222">
        <v>4</v>
      </c>
      <c r="I245" s="223"/>
      <c r="J245" s="224">
        <f>ROUND(I245*H245,2)</f>
        <v>0</v>
      </c>
      <c r="K245" s="225"/>
      <c r="L245" s="44"/>
      <c r="M245" s="226" t="s">
        <v>1</v>
      </c>
      <c r="N245" s="227" t="s">
        <v>43</v>
      </c>
      <c r="O245" s="91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8">
        <f>S245*H245</f>
        <v>0</v>
      </c>
      <c r="U245" s="229" t="s">
        <v>1</v>
      </c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458</v>
      </c>
      <c r="AT245" s="230" t="s">
        <v>142</v>
      </c>
      <c r="AU245" s="230" t="s">
        <v>88</v>
      </c>
      <c r="AY245" s="17" t="s">
        <v>140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86</v>
      </c>
      <c r="BK245" s="231">
        <f>ROUND(I245*H245,2)</f>
        <v>0</v>
      </c>
      <c r="BL245" s="17" t="s">
        <v>458</v>
      </c>
      <c r="BM245" s="230" t="s">
        <v>594</v>
      </c>
    </row>
    <row r="246" s="2" customFormat="1">
      <c r="A246" s="38"/>
      <c r="B246" s="39"/>
      <c r="C246" s="40"/>
      <c r="D246" s="234" t="s">
        <v>273</v>
      </c>
      <c r="E246" s="40"/>
      <c r="F246" s="266" t="s">
        <v>595</v>
      </c>
      <c r="G246" s="40"/>
      <c r="H246" s="40"/>
      <c r="I246" s="267"/>
      <c r="J246" s="40"/>
      <c r="K246" s="40"/>
      <c r="L246" s="44"/>
      <c r="M246" s="268"/>
      <c r="N246" s="269"/>
      <c r="O246" s="91"/>
      <c r="P246" s="91"/>
      <c r="Q246" s="91"/>
      <c r="R246" s="91"/>
      <c r="S246" s="91"/>
      <c r="T246" s="91"/>
      <c r="U246" s="92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273</v>
      </c>
      <c r="AU246" s="17" t="s">
        <v>88</v>
      </c>
    </row>
    <row r="247" s="12" customFormat="1" ht="22.8" customHeight="1">
      <c r="A247" s="12"/>
      <c r="B247" s="202"/>
      <c r="C247" s="203"/>
      <c r="D247" s="204" t="s">
        <v>77</v>
      </c>
      <c r="E247" s="216" t="s">
        <v>596</v>
      </c>
      <c r="F247" s="216" t="s">
        <v>597</v>
      </c>
      <c r="G247" s="203"/>
      <c r="H247" s="203"/>
      <c r="I247" s="206"/>
      <c r="J247" s="217">
        <f>BK247</f>
        <v>0</v>
      </c>
      <c r="K247" s="203"/>
      <c r="L247" s="208"/>
      <c r="M247" s="209"/>
      <c r="N247" s="210"/>
      <c r="O247" s="210"/>
      <c r="P247" s="211">
        <f>SUM(P248:P254)</f>
        <v>0</v>
      </c>
      <c r="Q247" s="210"/>
      <c r="R247" s="211">
        <f>SUM(R248:R254)</f>
        <v>0.22111500000000001</v>
      </c>
      <c r="S247" s="210"/>
      <c r="T247" s="211">
        <f>SUM(T248:T254)</f>
        <v>0.24660499999999999</v>
      </c>
      <c r="U247" s="2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3" t="s">
        <v>88</v>
      </c>
      <c r="AT247" s="214" t="s">
        <v>77</v>
      </c>
      <c r="AU247" s="214" t="s">
        <v>86</v>
      </c>
      <c r="AY247" s="213" t="s">
        <v>140</v>
      </c>
      <c r="BK247" s="215">
        <f>SUM(BK248:BK254)</f>
        <v>0</v>
      </c>
    </row>
    <row r="248" s="2" customFormat="1" ht="14.4" customHeight="1">
      <c r="A248" s="38"/>
      <c r="B248" s="39"/>
      <c r="C248" s="218" t="s">
        <v>598</v>
      </c>
      <c r="D248" s="218" t="s">
        <v>142</v>
      </c>
      <c r="E248" s="219" t="s">
        <v>599</v>
      </c>
      <c r="F248" s="220" t="s">
        <v>600</v>
      </c>
      <c r="G248" s="221" t="s">
        <v>226</v>
      </c>
      <c r="H248" s="222">
        <v>41.5</v>
      </c>
      <c r="I248" s="223"/>
      <c r="J248" s="224">
        <f>ROUND(I248*H248,2)</f>
        <v>0</v>
      </c>
      <c r="K248" s="225"/>
      <c r="L248" s="44"/>
      <c r="M248" s="226" t="s">
        <v>1</v>
      </c>
      <c r="N248" s="227" t="s">
        <v>43</v>
      </c>
      <c r="O248" s="91"/>
      <c r="P248" s="228">
        <f>O248*H248</f>
        <v>0</v>
      </c>
      <c r="Q248" s="228">
        <v>0</v>
      </c>
      <c r="R248" s="228">
        <f>Q248*H248</f>
        <v>0</v>
      </c>
      <c r="S248" s="228">
        <v>0.00167</v>
      </c>
      <c r="T248" s="228">
        <f>S248*H248</f>
        <v>0.069305000000000005</v>
      </c>
      <c r="U248" s="229" t="s">
        <v>1</v>
      </c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215</v>
      </c>
      <c r="AT248" s="230" t="s">
        <v>142</v>
      </c>
      <c r="AU248" s="230" t="s">
        <v>88</v>
      </c>
      <c r="AY248" s="17" t="s">
        <v>140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86</v>
      </c>
      <c r="BK248" s="231">
        <f>ROUND(I248*H248,2)</f>
        <v>0</v>
      </c>
      <c r="BL248" s="17" t="s">
        <v>215</v>
      </c>
      <c r="BM248" s="230" t="s">
        <v>601</v>
      </c>
    </row>
    <row r="249" s="13" customFormat="1">
      <c r="A249" s="13"/>
      <c r="B249" s="232"/>
      <c r="C249" s="233"/>
      <c r="D249" s="234" t="s">
        <v>156</v>
      </c>
      <c r="E249" s="235" t="s">
        <v>1</v>
      </c>
      <c r="F249" s="236" t="s">
        <v>602</v>
      </c>
      <c r="G249" s="233"/>
      <c r="H249" s="237">
        <v>41.5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1"/>
      <c r="U249" s="242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156</v>
      </c>
      <c r="AU249" s="243" t="s">
        <v>88</v>
      </c>
      <c r="AV249" s="13" t="s">
        <v>88</v>
      </c>
      <c r="AW249" s="13" t="s">
        <v>34</v>
      </c>
      <c r="AX249" s="13" t="s">
        <v>86</v>
      </c>
      <c r="AY249" s="243" t="s">
        <v>140</v>
      </c>
    </row>
    <row r="250" s="2" customFormat="1" ht="37.8" customHeight="1">
      <c r="A250" s="38"/>
      <c r="B250" s="39"/>
      <c r="C250" s="218" t="s">
        <v>603</v>
      </c>
      <c r="D250" s="218" t="s">
        <v>142</v>
      </c>
      <c r="E250" s="219" t="s">
        <v>604</v>
      </c>
      <c r="F250" s="220" t="s">
        <v>605</v>
      </c>
      <c r="G250" s="221" t="s">
        <v>226</v>
      </c>
      <c r="H250" s="222">
        <v>41.5</v>
      </c>
      <c r="I250" s="223"/>
      <c r="J250" s="224">
        <f>ROUND(I250*H250,2)</f>
        <v>0</v>
      </c>
      <c r="K250" s="225"/>
      <c r="L250" s="44"/>
      <c r="M250" s="226" t="s">
        <v>1</v>
      </c>
      <c r="N250" s="227" t="s">
        <v>43</v>
      </c>
      <c r="O250" s="91"/>
      <c r="P250" s="228">
        <f>O250*H250</f>
        <v>0</v>
      </c>
      <c r="Q250" s="228">
        <v>0.0029099999999999998</v>
      </c>
      <c r="R250" s="228">
        <f>Q250*H250</f>
        <v>0.120765</v>
      </c>
      <c r="S250" s="228">
        <v>0</v>
      </c>
      <c r="T250" s="228">
        <f>S250*H250</f>
        <v>0</v>
      </c>
      <c r="U250" s="229" t="s">
        <v>1</v>
      </c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215</v>
      </c>
      <c r="AT250" s="230" t="s">
        <v>142</v>
      </c>
      <c r="AU250" s="230" t="s">
        <v>88</v>
      </c>
      <c r="AY250" s="17" t="s">
        <v>140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86</v>
      </c>
      <c r="BK250" s="231">
        <f>ROUND(I250*H250,2)</f>
        <v>0</v>
      </c>
      <c r="BL250" s="17" t="s">
        <v>215</v>
      </c>
      <c r="BM250" s="230" t="s">
        <v>606</v>
      </c>
    </row>
    <row r="251" s="2" customFormat="1" ht="14.4" customHeight="1">
      <c r="A251" s="38"/>
      <c r="B251" s="39"/>
      <c r="C251" s="218" t="s">
        <v>607</v>
      </c>
      <c r="D251" s="218" t="s">
        <v>142</v>
      </c>
      <c r="E251" s="219" t="s">
        <v>608</v>
      </c>
      <c r="F251" s="220" t="s">
        <v>609</v>
      </c>
      <c r="G251" s="221" t="s">
        <v>226</v>
      </c>
      <c r="H251" s="222">
        <v>45</v>
      </c>
      <c r="I251" s="223"/>
      <c r="J251" s="224">
        <f>ROUND(I251*H251,2)</f>
        <v>0</v>
      </c>
      <c r="K251" s="225"/>
      <c r="L251" s="44"/>
      <c r="M251" s="226" t="s">
        <v>1</v>
      </c>
      <c r="N251" s="227" t="s">
        <v>43</v>
      </c>
      <c r="O251" s="91"/>
      <c r="P251" s="228">
        <f>O251*H251</f>
        <v>0</v>
      </c>
      <c r="Q251" s="228">
        <v>0</v>
      </c>
      <c r="R251" s="228">
        <f>Q251*H251</f>
        <v>0</v>
      </c>
      <c r="S251" s="228">
        <v>0.0039399999999999999</v>
      </c>
      <c r="T251" s="228">
        <f>S251*H251</f>
        <v>0.17729999999999999</v>
      </c>
      <c r="U251" s="229" t="s">
        <v>1</v>
      </c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215</v>
      </c>
      <c r="AT251" s="230" t="s">
        <v>142</v>
      </c>
      <c r="AU251" s="230" t="s">
        <v>88</v>
      </c>
      <c r="AY251" s="17" t="s">
        <v>140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86</v>
      </c>
      <c r="BK251" s="231">
        <f>ROUND(I251*H251,2)</f>
        <v>0</v>
      </c>
      <c r="BL251" s="17" t="s">
        <v>215</v>
      </c>
      <c r="BM251" s="230" t="s">
        <v>610</v>
      </c>
    </row>
    <row r="252" s="13" customFormat="1">
      <c r="A252" s="13"/>
      <c r="B252" s="232"/>
      <c r="C252" s="233"/>
      <c r="D252" s="234" t="s">
        <v>156</v>
      </c>
      <c r="E252" s="235" t="s">
        <v>1</v>
      </c>
      <c r="F252" s="236" t="s">
        <v>611</v>
      </c>
      <c r="G252" s="233"/>
      <c r="H252" s="237">
        <v>45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1"/>
      <c r="U252" s="242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156</v>
      </c>
      <c r="AU252" s="243" t="s">
        <v>88</v>
      </c>
      <c r="AV252" s="13" t="s">
        <v>88</v>
      </c>
      <c r="AW252" s="13" t="s">
        <v>34</v>
      </c>
      <c r="AX252" s="13" t="s">
        <v>86</v>
      </c>
      <c r="AY252" s="243" t="s">
        <v>140</v>
      </c>
    </row>
    <row r="253" s="2" customFormat="1" ht="24.15" customHeight="1">
      <c r="A253" s="38"/>
      <c r="B253" s="39"/>
      <c r="C253" s="218" t="s">
        <v>612</v>
      </c>
      <c r="D253" s="218" t="s">
        <v>142</v>
      </c>
      <c r="E253" s="219" t="s">
        <v>613</v>
      </c>
      <c r="F253" s="220" t="s">
        <v>614</v>
      </c>
      <c r="G253" s="221" t="s">
        <v>226</v>
      </c>
      <c r="H253" s="222">
        <v>45</v>
      </c>
      <c r="I253" s="223"/>
      <c r="J253" s="224">
        <f>ROUND(I253*H253,2)</f>
        <v>0</v>
      </c>
      <c r="K253" s="225"/>
      <c r="L253" s="44"/>
      <c r="M253" s="226" t="s">
        <v>1</v>
      </c>
      <c r="N253" s="227" t="s">
        <v>43</v>
      </c>
      <c r="O253" s="91"/>
      <c r="P253" s="228">
        <f>O253*H253</f>
        <v>0</v>
      </c>
      <c r="Q253" s="228">
        <v>0.0022300000000000002</v>
      </c>
      <c r="R253" s="228">
        <f>Q253*H253</f>
        <v>0.10035000000000001</v>
      </c>
      <c r="S253" s="228">
        <v>0</v>
      </c>
      <c r="T253" s="228">
        <f>S253*H253</f>
        <v>0</v>
      </c>
      <c r="U253" s="229" t="s">
        <v>1</v>
      </c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0" t="s">
        <v>215</v>
      </c>
      <c r="AT253" s="230" t="s">
        <v>142</v>
      </c>
      <c r="AU253" s="230" t="s">
        <v>88</v>
      </c>
      <c r="AY253" s="17" t="s">
        <v>140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7" t="s">
        <v>86</v>
      </c>
      <c r="BK253" s="231">
        <f>ROUND(I253*H253,2)</f>
        <v>0</v>
      </c>
      <c r="BL253" s="17" t="s">
        <v>215</v>
      </c>
      <c r="BM253" s="230" t="s">
        <v>615</v>
      </c>
    </row>
    <row r="254" s="2" customFormat="1" ht="24.15" customHeight="1">
      <c r="A254" s="38"/>
      <c r="B254" s="39"/>
      <c r="C254" s="218" t="s">
        <v>616</v>
      </c>
      <c r="D254" s="218" t="s">
        <v>142</v>
      </c>
      <c r="E254" s="219" t="s">
        <v>617</v>
      </c>
      <c r="F254" s="220" t="s">
        <v>618</v>
      </c>
      <c r="G254" s="221" t="s">
        <v>336</v>
      </c>
      <c r="H254" s="270"/>
      <c r="I254" s="223"/>
      <c r="J254" s="224">
        <f>ROUND(I254*H254,2)</f>
        <v>0</v>
      </c>
      <c r="K254" s="225"/>
      <c r="L254" s="44"/>
      <c r="M254" s="226" t="s">
        <v>1</v>
      </c>
      <c r="N254" s="227" t="s">
        <v>43</v>
      </c>
      <c r="O254" s="91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8">
        <f>S254*H254</f>
        <v>0</v>
      </c>
      <c r="U254" s="229" t="s">
        <v>1</v>
      </c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215</v>
      </c>
      <c r="AT254" s="230" t="s">
        <v>142</v>
      </c>
      <c r="AU254" s="230" t="s">
        <v>88</v>
      </c>
      <c r="AY254" s="17" t="s">
        <v>140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86</v>
      </c>
      <c r="BK254" s="231">
        <f>ROUND(I254*H254,2)</f>
        <v>0</v>
      </c>
      <c r="BL254" s="17" t="s">
        <v>215</v>
      </c>
      <c r="BM254" s="230" t="s">
        <v>619</v>
      </c>
    </row>
    <row r="255" s="12" customFormat="1" ht="22.8" customHeight="1">
      <c r="A255" s="12"/>
      <c r="B255" s="202"/>
      <c r="C255" s="203"/>
      <c r="D255" s="204" t="s">
        <v>77</v>
      </c>
      <c r="E255" s="216" t="s">
        <v>620</v>
      </c>
      <c r="F255" s="216" t="s">
        <v>621</v>
      </c>
      <c r="G255" s="203"/>
      <c r="H255" s="203"/>
      <c r="I255" s="206"/>
      <c r="J255" s="217">
        <f>BK255</f>
        <v>0</v>
      </c>
      <c r="K255" s="203"/>
      <c r="L255" s="208"/>
      <c r="M255" s="209"/>
      <c r="N255" s="210"/>
      <c r="O255" s="210"/>
      <c r="P255" s="211">
        <f>SUM(P256:P291)</f>
        <v>0</v>
      </c>
      <c r="Q255" s="210"/>
      <c r="R255" s="211">
        <f>SUM(R256:R291)</f>
        <v>1.5984830000000001</v>
      </c>
      <c r="S255" s="210"/>
      <c r="T255" s="211">
        <f>SUM(T256:T291)</f>
        <v>0.087000000000000008</v>
      </c>
      <c r="U255" s="2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3" t="s">
        <v>88</v>
      </c>
      <c r="AT255" s="214" t="s">
        <v>77</v>
      </c>
      <c r="AU255" s="214" t="s">
        <v>86</v>
      </c>
      <c r="AY255" s="213" t="s">
        <v>140</v>
      </c>
      <c r="BK255" s="215">
        <f>SUM(BK256:BK291)</f>
        <v>0</v>
      </c>
    </row>
    <row r="256" s="2" customFormat="1" ht="24.15" customHeight="1">
      <c r="A256" s="38"/>
      <c r="B256" s="39"/>
      <c r="C256" s="218" t="s">
        <v>622</v>
      </c>
      <c r="D256" s="218" t="s">
        <v>142</v>
      </c>
      <c r="E256" s="219" t="s">
        <v>623</v>
      </c>
      <c r="F256" s="220" t="s">
        <v>624</v>
      </c>
      <c r="G256" s="221" t="s">
        <v>145</v>
      </c>
      <c r="H256" s="222">
        <v>45.549999999999997</v>
      </c>
      <c r="I256" s="223"/>
      <c r="J256" s="224">
        <f>ROUND(I256*H256,2)</f>
        <v>0</v>
      </c>
      <c r="K256" s="225"/>
      <c r="L256" s="44"/>
      <c r="M256" s="226" t="s">
        <v>1</v>
      </c>
      <c r="N256" s="227" t="s">
        <v>43</v>
      </c>
      <c r="O256" s="91"/>
      <c r="P256" s="228">
        <f>O256*H256</f>
        <v>0</v>
      </c>
      <c r="Q256" s="228">
        <v>0.00025999999999999998</v>
      </c>
      <c r="R256" s="228">
        <f>Q256*H256</f>
        <v>0.011842999999999998</v>
      </c>
      <c r="S256" s="228">
        <v>0</v>
      </c>
      <c r="T256" s="228">
        <f>S256*H256</f>
        <v>0</v>
      </c>
      <c r="U256" s="229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0" t="s">
        <v>215</v>
      </c>
      <c r="AT256" s="230" t="s">
        <v>142</v>
      </c>
      <c r="AU256" s="230" t="s">
        <v>88</v>
      </c>
      <c r="AY256" s="17" t="s">
        <v>140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86</v>
      </c>
      <c r="BK256" s="231">
        <f>ROUND(I256*H256,2)</f>
        <v>0</v>
      </c>
      <c r="BL256" s="17" t="s">
        <v>215</v>
      </c>
      <c r="BM256" s="230" t="s">
        <v>625</v>
      </c>
    </row>
    <row r="257" s="2" customFormat="1">
      <c r="A257" s="38"/>
      <c r="B257" s="39"/>
      <c r="C257" s="40"/>
      <c r="D257" s="234" t="s">
        <v>273</v>
      </c>
      <c r="E257" s="40"/>
      <c r="F257" s="266" t="s">
        <v>626</v>
      </c>
      <c r="G257" s="40"/>
      <c r="H257" s="40"/>
      <c r="I257" s="267"/>
      <c r="J257" s="40"/>
      <c r="K257" s="40"/>
      <c r="L257" s="44"/>
      <c r="M257" s="268"/>
      <c r="N257" s="269"/>
      <c r="O257" s="91"/>
      <c r="P257" s="91"/>
      <c r="Q257" s="91"/>
      <c r="R257" s="91"/>
      <c r="S257" s="91"/>
      <c r="T257" s="91"/>
      <c r="U257" s="92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273</v>
      </c>
      <c r="AU257" s="17" t="s">
        <v>88</v>
      </c>
    </row>
    <row r="258" s="13" customFormat="1">
      <c r="A258" s="13"/>
      <c r="B258" s="232"/>
      <c r="C258" s="233"/>
      <c r="D258" s="234" t="s">
        <v>156</v>
      </c>
      <c r="E258" s="235" t="s">
        <v>1</v>
      </c>
      <c r="F258" s="236" t="s">
        <v>627</v>
      </c>
      <c r="G258" s="233"/>
      <c r="H258" s="237">
        <v>45.549999999999997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1"/>
      <c r="U258" s="242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156</v>
      </c>
      <c r="AU258" s="243" t="s">
        <v>88</v>
      </c>
      <c r="AV258" s="13" t="s">
        <v>88</v>
      </c>
      <c r="AW258" s="13" t="s">
        <v>34</v>
      </c>
      <c r="AX258" s="13" t="s">
        <v>86</v>
      </c>
      <c r="AY258" s="243" t="s">
        <v>140</v>
      </c>
    </row>
    <row r="259" s="2" customFormat="1" ht="49.05" customHeight="1">
      <c r="A259" s="38"/>
      <c r="B259" s="39"/>
      <c r="C259" s="244" t="s">
        <v>458</v>
      </c>
      <c r="D259" s="244" t="s">
        <v>195</v>
      </c>
      <c r="E259" s="245" t="s">
        <v>628</v>
      </c>
      <c r="F259" s="246" t="s">
        <v>629</v>
      </c>
      <c r="G259" s="247" t="s">
        <v>343</v>
      </c>
      <c r="H259" s="248">
        <v>13</v>
      </c>
      <c r="I259" s="249"/>
      <c r="J259" s="250">
        <f>ROUND(I259*H259,2)</f>
        <v>0</v>
      </c>
      <c r="K259" s="251"/>
      <c r="L259" s="252"/>
      <c r="M259" s="253" t="s">
        <v>1</v>
      </c>
      <c r="N259" s="254" t="s">
        <v>43</v>
      </c>
      <c r="O259" s="91"/>
      <c r="P259" s="228">
        <f>O259*H259</f>
        <v>0</v>
      </c>
      <c r="Q259" s="228">
        <v>0.028000000000000001</v>
      </c>
      <c r="R259" s="228">
        <f>Q259*H259</f>
        <v>0.36399999999999999</v>
      </c>
      <c r="S259" s="228">
        <v>0</v>
      </c>
      <c r="T259" s="228">
        <f>S259*H259</f>
        <v>0</v>
      </c>
      <c r="U259" s="229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0" t="s">
        <v>291</v>
      </c>
      <c r="AT259" s="230" t="s">
        <v>195</v>
      </c>
      <c r="AU259" s="230" t="s">
        <v>88</v>
      </c>
      <c r="AY259" s="17" t="s">
        <v>140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86</v>
      </c>
      <c r="BK259" s="231">
        <f>ROUND(I259*H259,2)</f>
        <v>0</v>
      </c>
      <c r="BL259" s="17" t="s">
        <v>215</v>
      </c>
      <c r="BM259" s="230" t="s">
        <v>630</v>
      </c>
    </row>
    <row r="260" s="2" customFormat="1">
      <c r="A260" s="38"/>
      <c r="B260" s="39"/>
      <c r="C260" s="40"/>
      <c r="D260" s="234" t="s">
        <v>273</v>
      </c>
      <c r="E260" s="40"/>
      <c r="F260" s="266" t="s">
        <v>631</v>
      </c>
      <c r="G260" s="40"/>
      <c r="H260" s="40"/>
      <c r="I260" s="267"/>
      <c r="J260" s="40"/>
      <c r="K260" s="40"/>
      <c r="L260" s="44"/>
      <c r="M260" s="268"/>
      <c r="N260" s="269"/>
      <c r="O260" s="91"/>
      <c r="P260" s="91"/>
      <c r="Q260" s="91"/>
      <c r="R260" s="91"/>
      <c r="S260" s="91"/>
      <c r="T260" s="91"/>
      <c r="U260" s="92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273</v>
      </c>
      <c r="AU260" s="17" t="s">
        <v>88</v>
      </c>
    </row>
    <row r="261" s="13" customFormat="1">
      <c r="A261" s="13"/>
      <c r="B261" s="232"/>
      <c r="C261" s="233"/>
      <c r="D261" s="234" t="s">
        <v>156</v>
      </c>
      <c r="E261" s="235" t="s">
        <v>1</v>
      </c>
      <c r="F261" s="236" t="s">
        <v>632</v>
      </c>
      <c r="G261" s="233"/>
      <c r="H261" s="237">
        <v>13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1"/>
      <c r="U261" s="242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156</v>
      </c>
      <c r="AU261" s="243" t="s">
        <v>88</v>
      </c>
      <c r="AV261" s="13" t="s">
        <v>88</v>
      </c>
      <c r="AW261" s="13" t="s">
        <v>34</v>
      </c>
      <c r="AX261" s="13" t="s">
        <v>86</v>
      </c>
      <c r="AY261" s="243" t="s">
        <v>140</v>
      </c>
    </row>
    <row r="262" s="2" customFormat="1" ht="49.05" customHeight="1">
      <c r="A262" s="38"/>
      <c r="B262" s="39"/>
      <c r="C262" s="244" t="s">
        <v>633</v>
      </c>
      <c r="D262" s="244" t="s">
        <v>195</v>
      </c>
      <c r="E262" s="245" t="s">
        <v>634</v>
      </c>
      <c r="F262" s="246" t="s">
        <v>635</v>
      </c>
      <c r="G262" s="247" t="s">
        <v>343</v>
      </c>
      <c r="H262" s="248">
        <v>4</v>
      </c>
      <c r="I262" s="249"/>
      <c r="J262" s="250">
        <f>ROUND(I262*H262,2)</f>
        <v>0</v>
      </c>
      <c r="K262" s="251"/>
      <c r="L262" s="252"/>
      <c r="M262" s="253" t="s">
        <v>1</v>
      </c>
      <c r="N262" s="254" t="s">
        <v>43</v>
      </c>
      <c r="O262" s="91"/>
      <c r="P262" s="228">
        <f>O262*H262</f>
        <v>0</v>
      </c>
      <c r="Q262" s="228">
        <v>0.028000000000000001</v>
      </c>
      <c r="R262" s="228">
        <f>Q262*H262</f>
        <v>0.112</v>
      </c>
      <c r="S262" s="228">
        <v>0</v>
      </c>
      <c r="T262" s="228">
        <f>S262*H262</f>
        <v>0</v>
      </c>
      <c r="U262" s="229" t="s">
        <v>1</v>
      </c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291</v>
      </c>
      <c r="AT262" s="230" t="s">
        <v>195</v>
      </c>
      <c r="AU262" s="230" t="s">
        <v>88</v>
      </c>
      <c r="AY262" s="17" t="s">
        <v>140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86</v>
      </c>
      <c r="BK262" s="231">
        <f>ROUND(I262*H262,2)</f>
        <v>0</v>
      </c>
      <c r="BL262" s="17" t="s">
        <v>215</v>
      </c>
      <c r="BM262" s="230" t="s">
        <v>636</v>
      </c>
    </row>
    <row r="263" s="2" customFormat="1">
      <c r="A263" s="38"/>
      <c r="B263" s="39"/>
      <c r="C263" s="40"/>
      <c r="D263" s="234" t="s">
        <v>273</v>
      </c>
      <c r="E263" s="40"/>
      <c r="F263" s="266" t="s">
        <v>631</v>
      </c>
      <c r="G263" s="40"/>
      <c r="H263" s="40"/>
      <c r="I263" s="267"/>
      <c r="J263" s="40"/>
      <c r="K263" s="40"/>
      <c r="L263" s="44"/>
      <c r="M263" s="268"/>
      <c r="N263" s="269"/>
      <c r="O263" s="91"/>
      <c r="P263" s="91"/>
      <c r="Q263" s="91"/>
      <c r="R263" s="91"/>
      <c r="S263" s="91"/>
      <c r="T263" s="91"/>
      <c r="U263" s="92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273</v>
      </c>
      <c r="AU263" s="17" t="s">
        <v>88</v>
      </c>
    </row>
    <row r="264" s="13" customFormat="1">
      <c r="A264" s="13"/>
      <c r="B264" s="232"/>
      <c r="C264" s="233"/>
      <c r="D264" s="234" t="s">
        <v>156</v>
      </c>
      <c r="E264" s="235" t="s">
        <v>1</v>
      </c>
      <c r="F264" s="236" t="s">
        <v>637</v>
      </c>
      <c r="G264" s="233"/>
      <c r="H264" s="237">
        <v>4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1"/>
      <c r="U264" s="242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156</v>
      </c>
      <c r="AU264" s="243" t="s">
        <v>88</v>
      </c>
      <c r="AV264" s="13" t="s">
        <v>88</v>
      </c>
      <c r="AW264" s="13" t="s">
        <v>34</v>
      </c>
      <c r="AX264" s="13" t="s">
        <v>86</v>
      </c>
      <c r="AY264" s="243" t="s">
        <v>140</v>
      </c>
    </row>
    <row r="265" s="2" customFormat="1" ht="49.05" customHeight="1">
      <c r="A265" s="38"/>
      <c r="B265" s="39"/>
      <c r="C265" s="244" t="s">
        <v>638</v>
      </c>
      <c r="D265" s="244" t="s">
        <v>195</v>
      </c>
      <c r="E265" s="245" t="s">
        <v>639</v>
      </c>
      <c r="F265" s="246" t="s">
        <v>640</v>
      </c>
      <c r="G265" s="247" t="s">
        <v>343</v>
      </c>
      <c r="H265" s="248">
        <v>4</v>
      </c>
      <c r="I265" s="249"/>
      <c r="J265" s="250">
        <f>ROUND(I265*H265,2)</f>
        <v>0</v>
      </c>
      <c r="K265" s="251"/>
      <c r="L265" s="252"/>
      <c r="M265" s="253" t="s">
        <v>1</v>
      </c>
      <c r="N265" s="254" t="s">
        <v>43</v>
      </c>
      <c r="O265" s="91"/>
      <c r="P265" s="228">
        <f>O265*H265</f>
        <v>0</v>
      </c>
      <c r="Q265" s="228">
        <v>0.028000000000000001</v>
      </c>
      <c r="R265" s="228">
        <f>Q265*H265</f>
        <v>0.112</v>
      </c>
      <c r="S265" s="228">
        <v>0</v>
      </c>
      <c r="T265" s="228">
        <f>S265*H265</f>
        <v>0</v>
      </c>
      <c r="U265" s="229" t="s">
        <v>1</v>
      </c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0" t="s">
        <v>291</v>
      </c>
      <c r="AT265" s="230" t="s">
        <v>195</v>
      </c>
      <c r="AU265" s="230" t="s">
        <v>88</v>
      </c>
      <c r="AY265" s="17" t="s">
        <v>140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7" t="s">
        <v>86</v>
      </c>
      <c r="BK265" s="231">
        <f>ROUND(I265*H265,2)</f>
        <v>0</v>
      </c>
      <c r="BL265" s="17" t="s">
        <v>215</v>
      </c>
      <c r="BM265" s="230" t="s">
        <v>641</v>
      </c>
    </row>
    <row r="266" s="2" customFormat="1">
      <c r="A266" s="38"/>
      <c r="B266" s="39"/>
      <c r="C266" s="40"/>
      <c r="D266" s="234" t="s">
        <v>273</v>
      </c>
      <c r="E266" s="40"/>
      <c r="F266" s="266" t="s">
        <v>642</v>
      </c>
      <c r="G266" s="40"/>
      <c r="H266" s="40"/>
      <c r="I266" s="267"/>
      <c r="J266" s="40"/>
      <c r="K266" s="40"/>
      <c r="L266" s="44"/>
      <c r="M266" s="268"/>
      <c r="N266" s="269"/>
      <c r="O266" s="91"/>
      <c r="P266" s="91"/>
      <c r="Q266" s="91"/>
      <c r="R266" s="91"/>
      <c r="S266" s="91"/>
      <c r="T266" s="91"/>
      <c r="U266" s="92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273</v>
      </c>
      <c r="AU266" s="17" t="s">
        <v>88</v>
      </c>
    </row>
    <row r="267" s="13" customFormat="1">
      <c r="A267" s="13"/>
      <c r="B267" s="232"/>
      <c r="C267" s="233"/>
      <c r="D267" s="234" t="s">
        <v>156</v>
      </c>
      <c r="E267" s="235" t="s">
        <v>1</v>
      </c>
      <c r="F267" s="236" t="s">
        <v>643</v>
      </c>
      <c r="G267" s="233"/>
      <c r="H267" s="237">
        <v>4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1"/>
      <c r="U267" s="242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156</v>
      </c>
      <c r="AU267" s="243" t="s">
        <v>88</v>
      </c>
      <c r="AV267" s="13" t="s">
        <v>88</v>
      </c>
      <c r="AW267" s="13" t="s">
        <v>34</v>
      </c>
      <c r="AX267" s="13" t="s">
        <v>86</v>
      </c>
      <c r="AY267" s="243" t="s">
        <v>140</v>
      </c>
    </row>
    <row r="268" s="2" customFormat="1" ht="49.05" customHeight="1">
      <c r="A268" s="38"/>
      <c r="B268" s="39"/>
      <c r="C268" s="244" t="s">
        <v>644</v>
      </c>
      <c r="D268" s="244" t="s">
        <v>195</v>
      </c>
      <c r="E268" s="245" t="s">
        <v>645</v>
      </c>
      <c r="F268" s="246" t="s">
        <v>646</v>
      </c>
      <c r="G268" s="247" t="s">
        <v>343</v>
      </c>
      <c r="H268" s="248">
        <v>5</v>
      </c>
      <c r="I268" s="249"/>
      <c r="J268" s="250">
        <f>ROUND(I268*H268,2)</f>
        <v>0</v>
      </c>
      <c r="K268" s="251"/>
      <c r="L268" s="252"/>
      <c r="M268" s="253" t="s">
        <v>1</v>
      </c>
      <c r="N268" s="254" t="s">
        <v>43</v>
      </c>
      <c r="O268" s="91"/>
      <c r="P268" s="228">
        <f>O268*H268</f>
        <v>0</v>
      </c>
      <c r="Q268" s="228">
        <v>0.028000000000000001</v>
      </c>
      <c r="R268" s="228">
        <f>Q268*H268</f>
        <v>0.14000000000000001</v>
      </c>
      <c r="S268" s="228">
        <v>0</v>
      </c>
      <c r="T268" s="228">
        <f>S268*H268</f>
        <v>0</v>
      </c>
      <c r="U268" s="229" t="s">
        <v>1</v>
      </c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291</v>
      </c>
      <c r="AT268" s="230" t="s">
        <v>195</v>
      </c>
      <c r="AU268" s="230" t="s">
        <v>88</v>
      </c>
      <c r="AY268" s="17" t="s">
        <v>140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86</v>
      </c>
      <c r="BK268" s="231">
        <f>ROUND(I268*H268,2)</f>
        <v>0</v>
      </c>
      <c r="BL268" s="17" t="s">
        <v>215</v>
      </c>
      <c r="BM268" s="230" t="s">
        <v>647</v>
      </c>
    </row>
    <row r="269" s="2" customFormat="1">
      <c r="A269" s="38"/>
      <c r="B269" s="39"/>
      <c r="C269" s="40"/>
      <c r="D269" s="234" t="s">
        <v>273</v>
      </c>
      <c r="E269" s="40"/>
      <c r="F269" s="266" t="s">
        <v>642</v>
      </c>
      <c r="G269" s="40"/>
      <c r="H269" s="40"/>
      <c r="I269" s="267"/>
      <c r="J269" s="40"/>
      <c r="K269" s="40"/>
      <c r="L269" s="44"/>
      <c r="M269" s="268"/>
      <c r="N269" s="269"/>
      <c r="O269" s="91"/>
      <c r="P269" s="91"/>
      <c r="Q269" s="91"/>
      <c r="R269" s="91"/>
      <c r="S269" s="91"/>
      <c r="T269" s="91"/>
      <c r="U269" s="92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273</v>
      </c>
      <c r="AU269" s="17" t="s">
        <v>88</v>
      </c>
    </row>
    <row r="270" s="13" customFormat="1">
      <c r="A270" s="13"/>
      <c r="B270" s="232"/>
      <c r="C270" s="233"/>
      <c r="D270" s="234" t="s">
        <v>156</v>
      </c>
      <c r="E270" s="235" t="s">
        <v>1</v>
      </c>
      <c r="F270" s="236" t="s">
        <v>648</v>
      </c>
      <c r="G270" s="233"/>
      <c r="H270" s="237">
        <v>5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1"/>
      <c r="U270" s="242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156</v>
      </c>
      <c r="AU270" s="243" t="s">
        <v>88</v>
      </c>
      <c r="AV270" s="13" t="s">
        <v>88</v>
      </c>
      <c r="AW270" s="13" t="s">
        <v>34</v>
      </c>
      <c r="AX270" s="13" t="s">
        <v>86</v>
      </c>
      <c r="AY270" s="243" t="s">
        <v>140</v>
      </c>
    </row>
    <row r="271" s="2" customFormat="1" ht="49.05" customHeight="1">
      <c r="A271" s="38"/>
      <c r="B271" s="39"/>
      <c r="C271" s="244" t="s">
        <v>649</v>
      </c>
      <c r="D271" s="244" t="s">
        <v>195</v>
      </c>
      <c r="E271" s="245" t="s">
        <v>650</v>
      </c>
      <c r="F271" s="246" t="s">
        <v>651</v>
      </c>
      <c r="G271" s="247" t="s">
        <v>343</v>
      </c>
      <c r="H271" s="248">
        <v>3</v>
      </c>
      <c r="I271" s="249"/>
      <c r="J271" s="250">
        <f>ROUND(I271*H271,2)</f>
        <v>0</v>
      </c>
      <c r="K271" s="251"/>
      <c r="L271" s="252"/>
      <c r="M271" s="253" t="s">
        <v>1</v>
      </c>
      <c r="N271" s="254" t="s">
        <v>43</v>
      </c>
      <c r="O271" s="91"/>
      <c r="P271" s="228">
        <f>O271*H271</f>
        <v>0</v>
      </c>
      <c r="Q271" s="228">
        <v>0.028000000000000001</v>
      </c>
      <c r="R271" s="228">
        <f>Q271*H271</f>
        <v>0.084000000000000005</v>
      </c>
      <c r="S271" s="228">
        <v>0</v>
      </c>
      <c r="T271" s="228">
        <f>S271*H271</f>
        <v>0</v>
      </c>
      <c r="U271" s="229" t="s">
        <v>1</v>
      </c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0" t="s">
        <v>291</v>
      </c>
      <c r="AT271" s="230" t="s">
        <v>195</v>
      </c>
      <c r="AU271" s="230" t="s">
        <v>88</v>
      </c>
      <c r="AY271" s="17" t="s">
        <v>140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86</v>
      </c>
      <c r="BK271" s="231">
        <f>ROUND(I271*H271,2)</f>
        <v>0</v>
      </c>
      <c r="BL271" s="17" t="s">
        <v>215</v>
      </c>
      <c r="BM271" s="230" t="s">
        <v>652</v>
      </c>
    </row>
    <row r="272" s="2" customFormat="1">
      <c r="A272" s="38"/>
      <c r="B272" s="39"/>
      <c r="C272" s="40"/>
      <c r="D272" s="234" t="s">
        <v>273</v>
      </c>
      <c r="E272" s="40"/>
      <c r="F272" s="266" t="s">
        <v>653</v>
      </c>
      <c r="G272" s="40"/>
      <c r="H272" s="40"/>
      <c r="I272" s="267"/>
      <c r="J272" s="40"/>
      <c r="K272" s="40"/>
      <c r="L272" s="44"/>
      <c r="M272" s="268"/>
      <c r="N272" s="269"/>
      <c r="O272" s="91"/>
      <c r="P272" s="91"/>
      <c r="Q272" s="91"/>
      <c r="R272" s="91"/>
      <c r="S272" s="91"/>
      <c r="T272" s="91"/>
      <c r="U272" s="92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273</v>
      </c>
      <c r="AU272" s="17" t="s">
        <v>88</v>
      </c>
    </row>
    <row r="273" s="13" customFormat="1">
      <c r="A273" s="13"/>
      <c r="B273" s="232"/>
      <c r="C273" s="233"/>
      <c r="D273" s="234" t="s">
        <v>156</v>
      </c>
      <c r="E273" s="235" t="s">
        <v>1</v>
      </c>
      <c r="F273" s="236" t="s">
        <v>654</v>
      </c>
      <c r="G273" s="233"/>
      <c r="H273" s="237">
        <v>3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1"/>
      <c r="U273" s="242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88</v>
      </c>
      <c r="AV273" s="13" t="s">
        <v>88</v>
      </c>
      <c r="AW273" s="13" t="s">
        <v>34</v>
      </c>
      <c r="AX273" s="13" t="s">
        <v>86</v>
      </c>
      <c r="AY273" s="243" t="s">
        <v>140</v>
      </c>
    </row>
    <row r="274" s="2" customFormat="1" ht="24.15" customHeight="1">
      <c r="A274" s="38"/>
      <c r="B274" s="39"/>
      <c r="C274" s="218" t="s">
        <v>655</v>
      </c>
      <c r="D274" s="218" t="s">
        <v>142</v>
      </c>
      <c r="E274" s="219" t="s">
        <v>656</v>
      </c>
      <c r="F274" s="220" t="s">
        <v>657</v>
      </c>
      <c r="G274" s="221" t="s">
        <v>343</v>
      </c>
      <c r="H274" s="222">
        <v>4</v>
      </c>
      <c r="I274" s="223"/>
      <c r="J274" s="224">
        <f>ROUND(I274*H274,2)</f>
        <v>0</v>
      </c>
      <c r="K274" s="225"/>
      <c r="L274" s="44"/>
      <c r="M274" s="226" t="s">
        <v>1</v>
      </c>
      <c r="N274" s="227" t="s">
        <v>43</v>
      </c>
      <c r="O274" s="91"/>
      <c r="P274" s="228">
        <f>O274*H274</f>
        <v>0</v>
      </c>
      <c r="Q274" s="228">
        <v>0.00093000000000000005</v>
      </c>
      <c r="R274" s="228">
        <f>Q274*H274</f>
        <v>0.0037200000000000002</v>
      </c>
      <c r="S274" s="228">
        <v>0</v>
      </c>
      <c r="T274" s="228">
        <f>S274*H274</f>
        <v>0</v>
      </c>
      <c r="U274" s="229" t="s">
        <v>1</v>
      </c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0" t="s">
        <v>215</v>
      </c>
      <c r="AT274" s="230" t="s">
        <v>142</v>
      </c>
      <c r="AU274" s="230" t="s">
        <v>88</v>
      </c>
      <c r="AY274" s="17" t="s">
        <v>140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7" t="s">
        <v>86</v>
      </c>
      <c r="BK274" s="231">
        <f>ROUND(I274*H274,2)</f>
        <v>0</v>
      </c>
      <c r="BL274" s="17" t="s">
        <v>215</v>
      </c>
      <c r="BM274" s="230" t="s">
        <v>658</v>
      </c>
    </row>
    <row r="275" s="2" customFormat="1" ht="62.7" customHeight="1">
      <c r="A275" s="38"/>
      <c r="B275" s="39"/>
      <c r="C275" s="244" t="s">
        <v>659</v>
      </c>
      <c r="D275" s="244" t="s">
        <v>195</v>
      </c>
      <c r="E275" s="245" t="s">
        <v>660</v>
      </c>
      <c r="F275" s="246" t="s">
        <v>661</v>
      </c>
      <c r="G275" s="247" t="s">
        <v>343</v>
      </c>
      <c r="H275" s="248">
        <v>2</v>
      </c>
      <c r="I275" s="249"/>
      <c r="J275" s="250">
        <f>ROUND(I275*H275,2)</f>
        <v>0</v>
      </c>
      <c r="K275" s="251"/>
      <c r="L275" s="252"/>
      <c r="M275" s="253" t="s">
        <v>1</v>
      </c>
      <c r="N275" s="254" t="s">
        <v>43</v>
      </c>
      <c r="O275" s="91"/>
      <c r="P275" s="228">
        <f>O275*H275</f>
        <v>0</v>
      </c>
      <c r="Q275" s="228">
        <v>0.14000000000000001</v>
      </c>
      <c r="R275" s="228">
        <f>Q275*H275</f>
        <v>0.28000000000000003</v>
      </c>
      <c r="S275" s="228">
        <v>0</v>
      </c>
      <c r="T275" s="228">
        <f>S275*H275</f>
        <v>0</v>
      </c>
      <c r="U275" s="229" t="s">
        <v>1</v>
      </c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0" t="s">
        <v>291</v>
      </c>
      <c r="AT275" s="230" t="s">
        <v>195</v>
      </c>
      <c r="AU275" s="230" t="s">
        <v>88</v>
      </c>
      <c r="AY275" s="17" t="s">
        <v>140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7" t="s">
        <v>86</v>
      </c>
      <c r="BK275" s="231">
        <f>ROUND(I275*H275,2)</f>
        <v>0</v>
      </c>
      <c r="BL275" s="17" t="s">
        <v>215</v>
      </c>
      <c r="BM275" s="230" t="s">
        <v>662</v>
      </c>
    </row>
    <row r="276" s="2" customFormat="1">
      <c r="A276" s="38"/>
      <c r="B276" s="39"/>
      <c r="C276" s="40"/>
      <c r="D276" s="234" t="s">
        <v>273</v>
      </c>
      <c r="E276" s="40"/>
      <c r="F276" s="266" t="s">
        <v>663</v>
      </c>
      <c r="G276" s="40"/>
      <c r="H276" s="40"/>
      <c r="I276" s="267"/>
      <c r="J276" s="40"/>
      <c r="K276" s="40"/>
      <c r="L276" s="44"/>
      <c r="M276" s="268"/>
      <c r="N276" s="269"/>
      <c r="O276" s="91"/>
      <c r="P276" s="91"/>
      <c r="Q276" s="91"/>
      <c r="R276" s="91"/>
      <c r="S276" s="91"/>
      <c r="T276" s="91"/>
      <c r="U276" s="92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273</v>
      </c>
      <c r="AU276" s="17" t="s">
        <v>88</v>
      </c>
    </row>
    <row r="277" s="13" customFormat="1">
      <c r="A277" s="13"/>
      <c r="B277" s="232"/>
      <c r="C277" s="233"/>
      <c r="D277" s="234" t="s">
        <v>156</v>
      </c>
      <c r="E277" s="235" t="s">
        <v>1</v>
      </c>
      <c r="F277" s="236" t="s">
        <v>664</v>
      </c>
      <c r="G277" s="233"/>
      <c r="H277" s="237">
        <v>2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1"/>
      <c r="U277" s="242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156</v>
      </c>
      <c r="AU277" s="243" t="s">
        <v>88</v>
      </c>
      <c r="AV277" s="13" t="s">
        <v>88</v>
      </c>
      <c r="AW277" s="13" t="s">
        <v>34</v>
      </c>
      <c r="AX277" s="13" t="s">
        <v>86</v>
      </c>
      <c r="AY277" s="243" t="s">
        <v>140</v>
      </c>
    </row>
    <row r="278" s="2" customFormat="1" ht="62.7" customHeight="1">
      <c r="A278" s="38"/>
      <c r="B278" s="39"/>
      <c r="C278" s="244" t="s">
        <v>665</v>
      </c>
      <c r="D278" s="244" t="s">
        <v>195</v>
      </c>
      <c r="E278" s="245" t="s">
        <v>666</v>
      </c>
      <c r="F278" s="246" t="s">
        <v>667</v>
      </c>
      <c r="G278" s="247" t="s">
        <v>343</v>
      </c>
      <c r="H278" s="248">
        <v>2</v>
      </c>
      <c r="I278" s="249"/>
      <c r="J278" s="250">
        <f>ROUND(I278*H278,2)</f>
        <v>0</v>
      </c>
      <c r="K278" s="251"/>
      <c r="L278" s="252"/>
      <c r="M278" s="253" t="s">
        <v>1</v>
      </c>
      <c r="N278" s="254" t="s">
        <v>43</v>
      </c>
      <c r="O278" s="91"/>
      <c r="P278" s="228">
        <f>O278*H278</f>
        <v>0</v>
      </c>
      <c r="Q278" s="228">
        <v>0.14000000000000001</v>
      </c>
      <c r="R278" s="228">
        <f>Q278*H278</f>
        <v>0.28000000000000003</v>
      </c>
      <c r="S278" s="228">
        <v>0</v>
      </c>
      <c r="T278" s="228">
        <f>S278*H278</f>
        <v>0</v>
      </c>
      <c r="U278" s="229" t="s">
        <v>1</v>
      </c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0" t="s">
        <v>291</v>
      </c>
      <c r="AT278" s="230" t="s">
        <v>195</v>
      </c>
      <c r="AU278" s="230" t="s">
        <v>88</v>
      </c>
      <c r="AY278" s="17" t="s">
        <v>140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7" t="s">
        <v>86</v>
      </c>
      <c r="BK278" s="231">
        <f>ROUND(I278*H278,2)</f>
        <v>0</v>
      </c>
      <c r="BL278" s="17" t="s">
        <v>215</v>
      </c>
      <c r="BM278" s="230" t="s">
        <v>668</v>
      </c>
    </row>
    <row r="279" s="2" customFormat="1">
      <c r="A279" s="38"/>
      <c r="B279" s="39"/>
      <c r="C279" s="40"/>
      <c r="D279" s="234" t="s">
        <v>273</v>
      </c>
      <c r="E279" s="40"/>
      <c r="F279" s="266" t="s">
        <v>669</v>
      </c>
      <c r="G279" s="40"/>
      <c r="H279" s="40"/>
      <c r="I279" s="267"/>
      <c r="J279" s="40"/>
      <c r="K279" s="40"/>
      <c r="L279" s="44"/>
      <c r="M279" s="268"/>
      <c r="N279" s="269"/>
      <c r="O279" s="91"/>
      <c r="P279" s="91"/>
      <c r="Q279" s="91"/>
      <c r="R279" s="91"/>
      <c r="S279" s="91"/>
      <c r="T279" s="91"/>
      <c r="U279" s="92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273</v>
      </c>
      <c r="AU279" s="17" t="s">
        <v>88</v>
      </c>
    </row>
    <row r="280" s="13" customFormat="1">
      <c r="A280" s="13"/>
      <c r="B280" s="232"/>
      <c r="C280" s="233"/>
      <c r="D280" s="234" t="s">
        <v>156</v>
      </c>
      <c r="E280" s="235" t="s">
        <v>1</v>
      </c>
      <c r="F280" s="236" t="s">
        <v>670</v>
      </c>
      <c r="G280" s="233"/>
      <c r="H280" s="237">
        <v>2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1"/>
      <c r="U280" s="242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156</v>
      </c>
      <c r="AU280" s="243" t="s">
        <v>88</v>
      </c>
      <c r="AV280" s="13" t="s">
        <v>88</v>
      </c>
      <c r="AW280" s="13" t="s">
        <v>34</v>
      </c>
      <c r="AX280" s="13" t="s">
        <v>86</v>
      </c>
      <c r="AY280" s="243" t="s">
        <v>140</v>
      </c>
    </row>
    <row r="281" s="2" customFormat="1" ht="24.15" customHeight="1">
      <c r="A281" s="38"/>
      <c r="B281" s="39"/>
      <c r="C281" s="218" t="s">
        <v>671</v>
      </c>
      <c r="D281" s="218" t="s">
        <v>142</v>
      </c>
      <c r="E281" s="219" t="s">
        <v>672</v>
      </c>
      <c r="F281" s="220" t="s">
        <v>673</v>
      </c>
      <c r="G281" s="221" t="s">
        <v>343</v>
      </c>
      <c r="H281" s="222">
        <v>1</v>
      </c>
      <c r="I281" s="223"/>
      <c r="J281" s="224">
        <f>ROUND(I281*H281,2)</f>
        <v>0</v>
      </c>
      <c r="K281" s="225"/>
      <c r="L281" s="44"/>
      <c r="M281" s="226" t="s">
        <v>1</v>
      </c>
      <c r="N281" s="227" t="s">
        <v>43</v>
      </c>
      <c r="O281" s="91"/>
      <c r="P281" s="228">
        <f>O281*H281</f>
        <v>0</v>
      </c>
      <c r="Q281" s="228">
        <v>0.00085999999999999998</v>
      </c>
      <c r="R281" s="228">
        <f>Q281*H281</f>
        <v>0.00085999999999999998</v>
      </c>
      <c r="S281" s="228">
        <v>0</v>
      </c>
      <c r="T281" s="228">
        <f>S281*H281</f>
        <v>0</v>
      </c>
      <c r="U281" s="229" t="s">
        <v>1</v>
      </c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0" t="s">
        <v>215</v>
      </c>
      <c r="AT281" s="230" t="s">
        <v>142</v>
      </c>
      <c r="AU281" s="230" t="s">
        <v>88</v>
      </c>
      <c r="AY281" s="17" t="s">
        <v>140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7" t="s">
        <v>86</v>
      </c>
      <c r="BK281" s="231">
        <f>ROUND(I281*H281,2)</f>
        <v>0</v>
      </c>
      <c r="BL281" s="17" t="s">
        <v>215</v>
      </c>
      <c r="BM281" s="230" t="s">
        <v>674</v>
      </c>
    </row>
    <row r="282" s="2" customFormat="1" ht="62.7" customHeight="1">
      <c r="A282" s="38"/>
      <c r="B282" s="39"/>
      <c r="C282" s="244" t="s">
        <v>675</v>
      </c>
      <c r="D282" s="244" t="s">
        <v>195</v>
      </c>
      <c r="E282" s="245" t="s">
        <v>676</v>
      </c>
      <c r="F282" s="246" t="s">
        <v>677</v>
      </c>
      <c r="G282" s="247" t="s">
        <v>343</v>
      </c>
      <c r="H282" s="248">
        <v>1</v>
      </c>
      <c r="I282" s="249"/>
      <c r="J282" s="250">
        <f>ROUND(I282*H282,2)</f>
        <v>0</v>
      </c>
      <c r="K282" s="251"/>
      <c r="L282" s="252"/>
      <c r="M282" s="253" t="s">
        <v>1</v>
      </c>
      <c r="N282" s="254" t="s">
        <v>43</v>
      </c>
      <c r="O282" s="91"/>
      <c r="P282" s="228">
        <f>O282*H282</f>
        <v>0</v>
      </c>
      <c r="Q282" s="228">
        <v>0.14000000000000001</v>
      </c>
      <c r="R282" s="228">
        <f>Q282*H282</f>
        <v>0.14000000000000001</v>
      </c>
      <c r="S282" s="228">
        <v>0</v>
      </c>
      <c r="T282" s="228">
        <f>S282*H282</f>
        <v>0</v>
      </c>
      <c r="U282" s="229" t="s">
        <v>1</v>
      </c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291</v>
      </c>
      <c r="AT282" s="230" t="s">
        <v>195</v>
      </c>
      <c r="AU282" s="230" t="s">
        <v>88</v>
      </c>
      <c r="AY282" s="17" t="s">
        <v>140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86</v>
      </c>
      <c r="BK282" s="231">
        <f>ROUND(I282*H282,2)</f>
        <v>0</v>
      </c>
      <c r="BL282" s="17" t="s">
        <v>215</v>
      </c>
      <c r="BM282" s="230" t="s">
        <v>678</v>
      </c>
    </row>
    <row r="283" s="2" customFormat="1">
      <c r="A283" s="38"/>
      <c r="B283" s="39"/>
      <c r="C283" s="40"/>
      <c r="D283" s="234" t="s">
        <v>273</v>
      </c>
      <c r="E283" s="40"/>
      <c r="F283" s="266" t="s">
        <v>663</v>
      </c>
      <c r="G283" s="40"/>
      <c r="H283" s="40"/>
      <c r="I283" s="267"/>
      <c r="J283" s="40"/>
      <c r="K283" s="40"/>
      <c r="L283" s="44"/>
      <c r="M283" s="268"/>
      <c r="N283" s="269"/>
      <c r="O283" s="91"/>
      <c r="P283" s="91"/>
      <c r="Q283" s="91"/>
      <c r="R283" s="91"/>
      <c r="S283" s="91"/>
      <c r="T283" s="91"/>
      <c r="U283" s="92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273</v>
      </c>
      <c r="AU283" s="17" t="s">
        <v>88</v>
      </c>
    </row>
    <row r="284" s="13" customFormat="1">
      <c r="A284" s="13"/>
      <c r="B284" s="232"/>
      <c r="C284" s="233"/>
      <c r="D284" s="234" t="s">
        <v>156</v>
      </c>
      <c r="E284" s="235" t="s">
        <v>1</v>
      </c>
      <c r="F284" s="236" t="s">
        <v>679</v>
      </c>
      <c r="G284" s="233"/>
      <c r="H284" s="237">
        <v>1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1"/>
      <c r="U284" s="242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156</v>
      </c>
      <c r="AU284" s="243" t="s">
        <v>88</v>
      </c>
      <c r="AV284" s="13" t="s">
        <v>88</v>
      </c>
      <c r="AW284" s="13" t="s">
        <v>34</v>
      </c>
      <c r="AX284" s="13" t="s">
        <v>86</v>
      </c>
      <c r="AY284" s="243" t="s">
        <v>140</v>
      </c>
    </row>
    <row r="285" s="2" customFormat="1" ht="24.15" customHeight="1">
      <c r="A285" s="38"/>
      <c r="B285" s="39"/>
      <c r="C285" s="218" t="s">
        <v>680</v>
      </c>
      <c r="D285" s="218" t="s">
        <v>142</v>
      </c>
      <c r="E285" s="219" t="s">
        <v>681</v>
      </c>
      <c r="F285" s="220" t="s">
        <v>682</v>
      </c>
      <c r="G285" s="221" t="s">
        <v>343</v>
      </c>
      <c r="H285" s="222">
        <v>29</v>
      </c>
      <c r="I285" s="223"/>
      <c r="J285" s="224">
        <f>ROUND(I285*H285,2)</f>
        <v>0</v>
      </c>
      <c r="K285" s="225"/>
      <c r="L285" s="44"/>
      <c r="M285" s="226" t="s">
        <v>1</v>
      </c>
      <c r="N285" s="227" t="s">
        <v>43</v>
      </c>
      <c r="O285" s="91"/>
      <c r="P285" s="228">
        <f>O285*H285</f>
        <v>0</v>
      </c>
      <c r="Q285" s="228">
        <v>0</v>
      </c>
      <c r="R285" s="228">
        <f>Q285*H285</f>
        <v>0</v>
      </c>
      <c r="S285" s="228">
        <v>0.0030000000000000001</v>
      </c>
      <c r="T285" s="228">
        <f>S285*H285</f>
        <v>0.087000000000000008</v>
      </c>
      <c r="U285" s="229" t="s">
        <v>1</v>
      </c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215</v>
      </c>
      <c r="AT285" s="230" t="s">
        <v>142</v>
      </c>
      <c r="AU285" s="230" t="s">
        <v>88</v>
      </c>
      <c r="AY285" s="17" t="s">
        <v>140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86</v>
      </c>
      <c r="BK285" s="231">
        <f>ROUND(I285*H285,2)</f>
        <v>0</v>
      </c>
      <c r="BL285" s="17" t="s">
        <v>215</v>
      </c>
      <c r="BM285" s="230" t="s">
        <v>683</v>
      </c>
    </row>
    <row r="286" s="2" customFormat="1" ht="24.15" customHeight="1">
      <c r="A286" s="38"/>
      <c r="B286" s="39"/>
      <c r="C286" s="218" t="s">
        <v>684</v>
      </c>
      <c r="D286" s="218" t="s">
        <v>142</v>
      </c>
      <c r="E286" s="219" t="s">
        <v>685</v>
      </c>
      <c r="F286" s="220" t="s">
        <v>686</v>
      </c>
      <c r="G286" s="221" t="s">
        <v>343</v>
      </c>
      <c r="H286" s="222">
        <v>29</v>
      </c>
      <c r="I286" s="223"/>
      <c r="J286" s="224">
        <f>ROUND(I286*H286,2)</f>
        <v>0</v>
      </c>
      <c r="K286" s="225"/>
      <c r="L286" s="44"/>
      <c r="M286" s="226" t="s">
        <v>1</v>
      </c>
      <c r="N286" s="227" t="s">
        <v>43</v>
      </c>
      <c r="O286" s="91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8">
        <f>S286*H286</f>
        <v>0</v>
      </c>
      <c r="U286" s="229" t="s">
        <v>1</v>
      </c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0" t="s">
        <v>215</v>
      </c>
      <c r="AT286" s="230" t="s">
        <v>142</v>
      </c>
      <c r="AU286" s="230" t="s">
        <v>88</v>
      </c>
      <c r="AY286" s="17" t="s">
        <v>140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7" t="s">
        <v>86</v>
      </c>
      <c r="BK286" s="231">
        <f>ROUND(I286*H286,2)</f>
        <v>0</v>
      </c>
      <c r="BL286" s="17" t="s">
        <v>215</v>
      </c>
      <c r="BM286" s="230" t="s">
        <v>687</v>
      </c>
    </row>
    <row r="287" s="2" customFormat="1" ht="24.15" customHeight="1">
      <c r="A287" s="38"/>
      <c r="B287" s="39"/>
      <c r="C287" s="244" t="s">
        <v>688</v>
      </c>
      <c r="D287" s="244" t="s">
        <v>195</v>
      </c>
      <c r="E287" s="245" t="s">
        <v>689</v>
      </c>
      <c r="F287" s="246" t="s">
        <v>690</v>
      </c>
      <c r="G287" s="247" t="s">
        <v>226</v>
      </c>
      <c r="H287" s="248">
        <v>35.700000000000003</v>
      </c>
      <c r="I287" s="249"/>
      <c r="J287" s="250">
        <f>ROUND(I287*H287,2)</f>
        <v>0</v>
      </c>
      <c r="K287" s="251"/>
      <c r="L287" s="252"/>
      <c r="M287" s="253" t="s">
        <v>1</v>
      </c>
      <c r="N287" s="254" t="s">
        <v>43</v>
      </c>
      <c r="O287" s="91"/>
      <c r="P287" s="228">
        <f>O287*H287</f>
        <v>0</v>
      </c>
      <c r="Q287" s="228">
        <v>0.0018</v>
      </c>
      <c r="R287" s="228">
        <f>Q287*H287</f>
        <v>0.064259999999999998</v>
      </c>
      <c r="S287" s="228">
        <v>0</v>
      </c>
      <c r="T287" s="228">
        <f>S287*H287</f>
        <v>0</v>
      </c>
      <c r="U287" s="229" t="s">
        <v>1</v>
      </c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291</v>
      </c>
      <c r="AT287" s="230" t="s">
        <v>195</v>
      </c>
      <c r="AU287" s="230" t="s">
        <v>88</v>
      </c>
      <c r="AY287" s="17" t="s">
        <v>140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86</v>
      </c>
      <c r="BK287" s="231">
        <f>ROUND(I287*H287,2)</f>
        <v>0</v>
      </c>
      <c r="BL287" s="17" t="s">
        <v>215</v>
      </c>
      <c r="BM287" s="230" t="s">
        <v>691</v>
      </c>
    </row>
    <row r="288" s="2" customFormat="1">
      <c r="A288" s="38"/>
      <c r="B288" s="39"/>
      <c r="C288" s="40"/>
      <c r="D288" s="234" t="s">
        <v>273</v>
      </c>
      <c r="E288" s="40"/>
      <c r="F288" s="266" t="s">
        <v>692</v>
      </c>
      <c r="G288" s="40"/>
      <c r="H288" s="40"/>
      <c r="I288" s="267"/>
      <c r="J288" s="40"/>
      <c r="K288" s="40"/>
      <c r="L288" s="44"/>
      <c r="M288" s="268"/>
      <c r="N288" s="269"/>
      <c r="O288" s="91"/>
      <c r="P288" s="91"/>
      <c r="Q288" s="91"/>
      <c r="R288" s="91"/>
      <c r="S288" s="91"/>
      <c r="T288" s="91"/>
      <c r="U288" s="92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273</v>
      </c>
      <c r="AU288" s="17" t="s">
        <v>88</v>
      </c>
    </row>
    <row r="289" s="13" customFormat="1">
      <c r="A289" s="13"/>
      <c r="B289" s="232"/>
      <c r="C289" s="233"/>
      <c r="D289" s="234" t="s">
        <v>156</v>
      </c>
      <c r="E289" s="235" t="s">
        <v>1</v>
      </c>
      <c r="F289" s="236" t="s">
        <v>693</v>
      </c>
      <c r="G289" s="233"/>
      <c r="H289" s="237">
        <v>35.700000000000003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1"/>
      <c r="U289" s="242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156</v>
      </c>
      <c r="AU289" s="243" t="s">
        <v>88</v>
      </c>
      <c r="AV289" s="13" t="s">
        <v>88</v>
      </c>
      <c r="AW289" s="13" t="s">
        <v>34</v>
      </c>
      <c r="AX289" s="13" t="s">
        <v>86</v>
      </c>
      <c r="AY289" s="243" t="s">
        <v>140</v>
      </c>
    </row>
    <row r="290" s="2" customFormat="1" ht="14.4" customHeight="1">
      <c r="A290" s="38"/>
      <c r="B290" s="39"/>
      <c r="C290" s="244" t="s">
        <v>694</v>
      </c>
      <c r="D290" s="244" t="s">
        <v>195</v>
      </c>
      <c r="E290" s="245" t="s">
        <v>695</v>
      </c>
      <c r="F290" s="246" t="s">
        <v>696</v>
      </c>
      <c r="G290" s="247" t="s">
        <v>343</v>
      </c>
      <c r="H290" s="248">
        <v>29</v>
      </c>
      <c r="I290" s="249"/>
      <c r="J290" s="250">
        <f>ROUND(I290*H290,2)</f>
        <v>0</v>
      </c>
      <c r="K290" s="251"/>
      <c r="L290" s="252"/>
      <c r="M290" s="253" t="s">
        <v>1</v>
      </c>
      <c r="N290" s="254" t="s">
        <v>43</v>
      </c>
      <c r="O290" s="91"/>
      <c r="P290" s="228">
        <f>O290*H290</f>
        <v>0</v>
      </c>
      <c r="Q290" s="228">
        <v>0.00020000000000000001</v>
      </c>
      <c r="R290" s="228">
        <f>Q290*H290</f>
        <v>0.0058000000000000005</v>
      </c>
      <c r="S290" s="228">
        <v>0</v>
      </c>
      <c r="T290" s="228">
        <f>S290*H290</f>
        <v>0</v>
      </c>
      <c r="U290" s="229" t="s">
        <v>1</v>
      </c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0" t="s">
        <v>291</v>
      </c>
      <c r="AT290" s="230" t="s">
        <v>195</v>
      </c>
      <c r="AU290" s="230" t="s">
        <v>88</v>
      </c>
      <c r="AY290" s="17" t="s">
        <v>140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7" t="s">
        <v>86</v>
      </c>
      <c r="BK290" s="231">
        <f>ROUND(I290*H290,2)</f>
        <v>0</v>
      </c>
      <c r="BL290" s="17" t="s">
        <v>215</v>
      </c>
      <c r="BM290" s="230" t="s">
        <v>697</v>
      </c>
    </row>
    <row r="291" s="2" customFormat="1" ht="24.15" customHeight="1">
      <c r="A291" s="38"/>
      <c r="B291" s="39"/>
      <c r="C291" s="218" t="s">
        <v>698</v>
      </c>
      <c r="D291" s="218" t="s">
        <v>142</v>
      </c>
      <c r="E291" s="219" t="s">
        <v>699</v>
      </c>
      <c r="F291" s="220" t="s">
        <v>700</v>
      </c>
      <c r="G291" s="221" t="s">
        <v>336</v>
      </c>
      <c r="H291" s="270"/>
      <c r="I291" s="223"/>
      <c r="J291" s="224">
        <f>ROUND(I291*H291,2)</f>
        <v>0</v>
      </c>
      <c r="K291" s="225"/>
      <c r="L291" s="44"/>
      <c r="M291" s="226" t="s">
        <v>1</v>
      </c>
      <c r="N291" s="227" t="s">
        <v>43</v>
      </c>
      <c r="O291" s="91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8">
        <f>S291*H291</f>
        <v>0</v>
      </c>
      <c r="U291" s="229" t="s">
        <v>1</v>
      </c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0" t="s">
        <v>215</v>
      </c>
      <c r="AT291" s="230" t="s">
        <v>142</v>
      </c>
      <c r="AU291" s="230" t="s">
        <v>88</v>
      </c>
      <c r="AY291" s="17" t="s">
        <v>140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86</v>
      </c>
      <c r="BK291" s="231">
        <f>ROUND(I291*H291,2)</f>
        <v>0</v>
      </c>
      <c r="BL291" s="17" t="s">
        <v>215</v>
      </c>
      <c r="BM291" s="230" t="s">
        <v>701</v>
      </c>
    </row>
    <row r="292" s="12" customFormat="1" ht="22.8" customHeight="1">
      <c r="A292" s="12"/>
      <c r="B292" s="202"/>
      <c r="C292" s="203"/>
      <c r="D292" s="204" t="s">
        <v>77</v>
      </c>
      <c r="E292" s="216" t="s">
        <v>702</v>
      </c>
      <c r="F292" s="216" t="s">
        <v>703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SUM(P293:P309)</f>
        <v>0</v>
      </c>
      <c r="Q292" s="210"/>
      <c r="R292" s="211">
        <f>SUM(R293:R309)</f>
        <v>0.0274796</v>
      </c>
      <c r="S292" s="210"/>
      <c r="T292" s="211">
        <f>SUM(T293:T309)</f>
        <v>0.10000000000000001</v>
      </c>
      <c r="U292" s="2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88</v>
      </c>
      <c r="AT292" s="214" t="s">
        <v>77</v>
      </c>
      <c r="AU292" s="214" t="s">
        <v>86</v>
      </c>
      <c r="AY292" s="213" t="s">
        <v>140</v>
      </c>
      <c r="BK292" s="215">
        <f>SUM(BK293:BK309)</f>
        <v>0</v>
      </c>
    </row>
    <row r="293" s="2" customFormat="1" ht="24.15" customHeight="1">
      <c r="A293" s="38"/>
      <c r="B293" s="39"/>
      <c r="C293" s="218" t="s">
        <v>704</v>
      </c>
      <c r="D293" s="218" t="s">
        <v>142</v>
      </c>
      <c r="E293" s="219" t="s">
        <v>705</v>
      </c>
      <c r="F293" s="220" t="s">
        <v>706</v>
      </c>
      <c r="G293" s="221" t="s">
        <v>145</v>
      </c>
      <c r="H293" s="222">
        <v>2</v>
      </c>
      <c r="I293" s="223"/>
      <c r="J293" s="224">
        <f>ROUND(I293*H293,2)</f>
        <v>0</v>
      </c>
      <c r="K293" s="225"/>
      <c r="L293" s="44"/>
      <c r="M293" s="226" t="s">
        <v>1</v>
      </c>
      <c r="N293" s="227" t="s">
        <v>43</v>
      </c>
      <c r="O293" s="91"/>
      <c r="P293" s="228">
        <f>O293*H293</f>
        <v>0</v>
      </c>
      <c r="Q293" s="228">
        <v>0.00040000000000000002</v>
      </c>
      <c r="R293" s="228">
        <f>Q293*H293</f>
        <v>0.00080000000000000004</v>
      </c>
      <c r="S293" s="228">
        <v>0</v>
      </c>
      <c r="T293" s="228">
        <f>S293*H293</f>
        <v>0</v>
      </c>
      <c r="U293" s="229" t="s">
        <v>1</v>
      </c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0" t="s">
        <v>215</v>
      </c>
      <c r="AT293" s="230" t="s">
        <v>142</v>
      </c>
      <c r="AU293" s="230" t="s">
        <v>88</v>
      </c>
      <c r="AY293" s="17" t="s">
        <v>140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86</v>
      </c>
      <c r="BK293" s="231">
        <f>ROUND(I293*H293,2)</f>
        <v>0</v>
      </c>
      <c r="BL293" s="17" t="s">
        <v>215</v>
      </c>
      <c r="BM293" s="230" t="s">
        <v>707</v>
      </c>
    </row>
    <row r="294" s="13" customFormat="1">
      <c r="A294" s="13"/>
      <c r="B294" s="232"/>
      <c r="C294" s="233"/>
      <c r="D294" s="234" t="s">
        <v>156</v>
      </c>
      <c r="E294" s="235" t="s">
        <v>1</v>
      </c>
      <c r="F294" s="236" t="s">
        <v>708</v>
      </c>
      <c r="G294" s="233"/>
      <c r="H294" s="237">
        <v>2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1"/>
      <c r="U294" s="242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156</v>
      </c>
      <c r="AU294" s="243" t="s">
        <v>88</v>
      </c>
      <c r="AV294" s="13" t="s">
        <v>88</v>
      </c>
      <c r="AW294" s="13" t="s">
        <v>34</v>
      </c>
      <c r="AX294" s="13" t="s">
        <v>86</v>
      </c>
      <c r="AY294" s="243" t="s">
        <v>140</v>
      </c>
    </row>
    <row r="295" s="2" customFormat="1" ht="37.8" customHeight="1">
      <c r="A295" s="38"/>
      <c r="B295" s="39"/>
      <c r="C295" s="244" t="s">
        <v>709</v>
      </c>
      <c r="D295" s="244" t="s">
        <v>195</v>
      </c>
      <c r="E295" s="245" t="s">
        <v>710</v>
      </c>
      <c r="F295" s="246" t="s">
        <v>711</v>
      </c>
      <c r="G295" s="247" t="s">
        <v>343</v>
      </c>
      <c r="H295" s="248">
        <v>4</v>
      </c>
      <c r="I295" s="249"/>
      <c r="J295" s="250">
        <f>ROUND(I295*H295,2)</f>
        <v>0</v>
      </c>
      <c r="K295" s="251"/>
      <c r="L295" s="252"/>
      <c r="M295" s="253" t="s">
        <v>1</v>
      </c>
      <c r="N295" s="254" t="s">
        <v>43</v>
      </c>
      <c r="O295" s="91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8">
        <f>S295*H295</f>
        <v>0</v>
      </c>
      <c r="U295" s="229" t="s">
        <v>1</v>
      </c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291</v>
      </c>
      <c r="AT295" s="230" t="s">
        <v>195</v>
      </c>
      <c r="AU295" s="230" t="s">
        <v>88</v>
      </c>
      <c r="AY295" s="17" t="s">
        <v>140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86</v>
      </c>
      <c r="BK295" s="231">
        <f>ROUND(I295*H295,2)</f>
        <v>0</v>
      </c>
      <c r="BL295" s="17" t="s">
        <v>215</v>
      </c>
      <c r="BM295" s="230" t="s">
        <v>712</v>
      </c>
    </row>
    <row r="296" s="2" customFormat="1">
      <c r="A296" s="38"/>
      <c r="B296" s="39"/>
      <c r="C296" s="40"/>
      <c r="D296" s="234" t="s">
        <v>273</v>
      </c>
      <c r="E296" s="40"/>
      <c r="F296" s="266" t="s">
        <v>713</v>
      </c>
      <c r="G296" s="40"/>
      <c r="H296" s="40"/>
      <c r="I296" s="267"/>
      <c r="J296" s="40"/>
      <c r="K296" s="40"/>
      <c r="L296" s="44"/>
      <c r="M296" s="268"/>
      <c r="N296" s="269"/>
      <c r="O296" s="91"/>
      <c r="P296" s="91"/>
      <c r="Q296" s="91"/>
      <c r="R296" s="91"/>
      <c r="S296" s="91"/>
      <c r="T296" s="91"/>
      <c r="U296" s="92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273</v>
      </c>
      <c r="AU296" s="17" t="s">
        <v>88</v>
      </c>
    </row>
    <row r="297" s="2" customFormat="1" ht="24.15" customHeight="1">
      <c r="A297" s="38"/>
      <c r="B297" s="39"/>
      <c r="C297" s="218" t="s">
        <v>714</v>
      </c>
      <c r="D297" s="218" t="s">
        <v>142</v>
      </c>
      <c r="E297" s="219" t="s">
        <v>715</v>
      </c>
      <c r="F297" s="220" t="s">
        <v>716</v>
      </c>
      <c r="G297" s="221" t="s">
        <v>343</v>
      </c>
      <c r="H297" s="222">
        <v>5</v>
      </c>
      <c r="I297" s="223"/>
      <c r="J297" s="224">
        <f>ROUND(I297*H297,2)</f>
        <v>0</v>
      </c>
      <c r="K297" s="225"/>
      <c r="L297" s="44"/>
      <c r="M297" s="226" t="s">
        <v>1</v>
      </c>
      <c r="N297" s="227" t="s">
        <v>43</v>
      </c>
      <c r="O297" s="91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8">
        <f>S297*H297</f>
        <v>0</v>
      </c>
      <c r="U297" s="229" t="s">
        <v>1</v>
      </c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0" t="s">
        <v>215</v>
      </c>
      <c r="AT297" s="230" t="s">
        <v>142</v>
      </c>
      <c r="AU297" s="230" t="s">
        <v>88</v>
      </c>
      <c r="AY297" s="17" t="s">
        <v>140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7" t="s">
        <v>86</v>
      </c>
      <c r="BK297" s="231">
        <f>ROUND(I297*H297,2)</f>
        <v>0</v>
      </c>
      <c r="BL297" s="17" t="s">
        <v>215</v>
      </c>
      <c r="BM297" s="230" t="s">
        <v>717</v>
      </c>
    </row>
    <row r="298" s="2" customFormat="1" ht="24.15" customHeight="1">
      <c r="A298" s="38"/>
      <c r="B298" s="39"/>
      <c r="C298" s="244" t="s">
        <v>718</v>
      </c>
      <c r="D298" s="244" t="s">
        <v>195</v>
      </c>
      <c r="E298" s="245" t="s">
        <v>719</v>
      </c>
      <c r="F298" s="246" t="s">
        <v>720</v>
      </c>
      <c r="G298" s="247" t="s">
        <v>343</v>
      </c>
      <c r="H298" s="248">
        <v>5</v>
      </c>
      <c r="I298" s="249"/>
      <c r="J298" s="250">
        <f>ROUND(I298*H298,2)</f>
        <v>0</v>
      </c>
      <c r="K298" s="251"/>
      <c r="L298" s="252"/>
      <c r="M298" s="253" t="s">
        <v>1</v>
      </c>
      <c r="N298" s="254" t="s">
        <v>43</v>
      </c>
      <c r="O298" s="91"/>
      <c r="P298" s="228">
        <f>O298*H298</f>
        <v>0</v>
      </c>
      <c r="Q298" s="228">
        <v>0.0014</v>
      </c>
      <c r="R298" s="228">
        <f>Q298*H298</f>
        <v>0.0070000000000000001</v>
      </c>
      <c r="S298" s="228">
        <v>0</v>
      </c>
      <c r="T298" s="228">
        <f>S298*H298</f>
        <v>0</v>
      </c>
      <c r="U298" s="229" t="s">
        <v>1</v>
      </c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291</v>
      </c>
      <c r="AT298" s="230" t="s">
        <v>195</v>
      </c>
      <c r="AU298" s="230" t="s">
        <v>88</v>
      </c>
      <c r="AY298" s="17" t="s">
        <v>140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86</v>
      </c>
      <c r="BK298" s="231">
        <f>ROUND(I298*H298,2)</f>
        <v>0</v>
      </c>
      <c r="BL298" s="17" t="s">
        <v>215</v>
      </c>
      <c r="BM298" s="230" t="s">
        <v>721</v>
      </c>
    </row>
    <row r="299" s="2" customFormat="1">
      <c r="A299" s="38"/>
      <c r="B299" s="39"/>
      <c r="C299" s="40"/>
      <c r="D299" s="234" t="s">
        <v>273</v>
      </c>
      <c r="E299" s="40"/>
      <c r="F299" s="266" t="s">
        <v>722</v>
      </c>
      <c r="G299" s="40"/>
      <c r="H299" s="40"/>
      <c r="I299" s="267"/>
      <c r="J299" s="40"/>
      <c r="K299" s="40"/>
      <c r="L299" s="44"/>
      <c r="M299" s="268"/>
      <c r="N299" s="269"/>
      <c r="O299" s="91"/>
      <c r="P299" s="91"/>
      <c r="Q299" s="91"/>
      <c r="R299" s="91"/>
      <c r="S299" s="91"/>
      <c r="T299" s="91"/>
      <c r="U299" s="92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273</v>
      </c>
      <c r="AU299" s="17" t="s">
        <v>88</v>
      </c>
    </row>
    <row r="300" s="2" customFormat="1" ht="24.15" customHeight="1">
      <c r="A300" s="38"/>
      <c r="B300" s="39"/>
      <c r="C300" s="244" t="s">
        <v>723</v>
      </c>
      <c r="D300" s="244" t="s">
        <v>195</v>
      </c>
      <c r="E300" s="245" t="s">
        <v>724</v>
      </c>
      <c r="F300" s="246" t="s">
        <v>725</v>
      </c>
      <c r="G300" s="247" t="s">
        <v>343</v>
      </c>
      <c r="H300" s="248">
        <v>5</v>
      </c>
      <c r="I300" s="249"/>
      <c r="J300" s="250">
        <f>ROUND(I300*H300,2)</f>
        <v>0</v>
      </c>
      <c r="K300" s="251"/>
      <c r="L300" s="252"/>
      <c r="M300" s="253" t="s">
        <v>1</v>
      </c>
      <c r="N300" s="254" t="s">
        <v>43</v>
      </c>
      <c r="O300" s="91"/>
      <c r="P300" s="228">
        <f>O300*H300</f>
        <v>0</v>
      </c>
      <c r="Q300" s="228">
        <v>0.00014999999999999999</v>
      </c>
      <c r="R300" s="228">
        <f>Q300*H300</f>
        <v>0.00074999999999999991</v>
      </c>
      <c r="S300" s="228">
        <v>0</v>
      </c>
      <c r="T300" s="228">
        <f>S300*H300</f>
        <v>0</v>
      </c>
      <c r="U300" s="229" t="s">
        <v>1</v>
      </c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291</v>
      </c>
      <c r="AT300" s="230" t="s">
        <v>195</v>
      </c>
      <c r="AU300" s="230" t="s">
        <v>88</v>
      </c>
      <c r="AY300" s="17" t="s">
        <v>140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86</v>
      </c>
      <c r="BK300" s="231">
        <f>ROUND(I300*H300,2)</f>
        <v>0</v>
      </c>
      <c r="BL300" s="17" t="s">
        <v>215</v>
      </c>
      <c r="BM300" s="230" t="s">
        <v>726</v>
      </c>
    </row>
    <row r="301" s="2" customFormat="1" ht="14.4" customHeight="1">
      <c r="A301" s="38"/>
      <c r="B301" s="39"/>
      <c r="C301" s="218" t="s">
        <v>727</v>
      </c>
      <c r="D301" s="218" t="s">
        <v>142</v>
      </c>
      <c r="E301" s="219" t="s">
        <v>728</v>
      </c>
      <c r="F301" s="220" t="s">
        <v>729</v>
      </c>
      <c r="G301" s="221" t="s">
        <v>343</v>
      </c>
      <c r="H301" s="222">
        <v>1</v>
      </c>
      <c r="I301" s="223"/>
      <c r="J301" s="224">
        <f>ROUND(I301*H301,2)</f>
        <v>0</v>
      </c>
      <c r="K301" s="225"/>
      <c r="L301" s="44"/>
      <c r="M301" s="226" t="s">
        <v>1</v>
      </c>
      <c r="N301" s="227" t="s">
        <v>43</v>
      </c>
      <c r="O301" s="91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8">
        <f>S301*H301</f>
        <v>0</v>
      </c>
      <c r="U301" s="229" t="s">
        <v>1</v>
      </c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215</v>
      </c>
      <c r="AT301" s="230" t="s">
        <v>142</v>
      </c>
      <c r="AU301" s="230" t="s">
        <v>88</v>
      </c>
      <c r="AY301" s="17" t="s">
        <v>140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86</v>
      </c>
      <c r="BK301" s="231">
        <f>ROUND(I301*H301,2)</f>
        <v>0</v>
      </c>
      <c r="BL301" s="17" t="s">
        <v>215</v>
      </c>
      <c r="BM301" s="230" t="s">
        <v>730</v>
      </c>
    </row>
    <row r="302" s="2" customFormat="1" ht="14.4" customHeight="1">
      <c r="A302" s="38"/>
      <c r="B302" s="39"/>
      <c r="C302" s="244" t="s">
        <v>731</v>
      </c>
      <c r="D302" s="244" t="s">
        <v>195</v>
      </c>
      <c r="E302" s="245" t="s">
        <v>732</v>
      </c>
      <c r="F302" s="246" t="s">
        <v>733</v>
      </c>
      <c r="G302" s="247" t="s">
        <v>343</v>
      </c>
      <c r="H302" s="248">
        <v>1</v>
      </c>
      <c r="I302" s="249"/>
      <c r="J302" s="250">
        <f>ROUND(I302*H302,2)</f>
        <v>0</v>
      </c>
      <c r="K302" s="251"/>
      <c r="L302" s="252"/>
      <c r="M302" s="253" t="s">
        <v>1</v>
      </c>
      <c r="N302" s="254" t="s">
        <v>43</v>
      </c>
      <c r="O302" s="91"/>
      <c r="P302" s="228">
        <f>O302*H302</f>
        <v>0</v>
      </c>
      <c r="Q302" s="228">
        <v>0.0023999999999999998</v>
      </c>
      <c r="R302" s="228">
        <f>Q302*H302</f>
        <v>0.0023999999999999998</v>
      </c>
      <c r="S302" s="228">
        <v>0</v>
      </c>
      <c r="T302" s="228">
        <f>S302*H302</f>
        <v>0</v>
      </c>
      <c r="U302" s="229" t="s">
        <v>1</v>
      </c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0" t="s">
        <v>291</v>
      </c>
      <c r="AT302" s="230" t="s">
        <v>195</v>
      </c>
      <c r="AU302" s="230" t="s">
        <v>88</v>
      </c>
      <c r="AY302" s="17" t="s">
        <v>140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86</v>
      </c>
      <c r="BK302" s="231">
        <f>ROUND(I302*H302,2)</f>
        <v>0</v>
      </c>
      <c r="BL302" s="17" t="s">
        <v>215</v>
      </c>
      <c r="BM302" s="230" t="s">
        <v>734</v>
      </c>
    </row>
    <row r="303" s="2" customFormat="1" ht="14.4" customHeight="1">
      <c r="A303" s="38"/>
      <c r="B303" s="39"/>
      <c r="C303" s="218" t="s">
        <v>735</v>
      </c>
      <c r="D303" s="218" t="s">
        <v>142</v>
      </c>
      <c r="E303" s="219" t="s">
        <v>736</v>
      </c>
      <c r="F303" s="220" t="s">
        <v>737</v>
      </c>
      <c r="G303" s="221" t="s">
        <v>145</v>
      </c>
      <c r="H303" s="222">
        <v>3.9199999999999999</v>
      </c>
      <c r="I303" s="223"/>
      <c r="J303" s="224">
        <f>ROUND(I303*H303,2)</f>
        <v>0</v>
      </c>
      <c r="K303" s="225"/>
      <c r="L303" s="44"/>
      <c r="M303" s="226" t="s">
        <v>1</v>
      </c>
      <c r="N303" s="227" t="s">
        <v>43</v>
      </c>
      <c r="O303" s="91"/>
      <c r="P303" s="228">
        <f>O303*H303</f>
        <v>0</v>
      </c>
      <c r="Q303" s="228">
        <v>0.00038000000000000002</v>
      </c>
      <c r="R303" s="228">
        <f>Q303*H303</f>
        <v>0.0014896</v>
      </c>
      <c r="S303" s="228">
        <v>0</v>
      </c>
      <c r="T303" s="228">
        <f>S303*H303</f>
        <v>0</v>
      </c>
      <c r="U303" s="229" t="s">
        <v>1</v>
      </c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0" t="s">
        <v>215</v>
      </c>
      <c r="AT303" s="230" t="s">
        <v>142</v>
      </c>
      <c r="AU303" s="230" t="s">
        <v>88</v>
      </c>
      <c r="AY303" s="17" t="s">
        <v>140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86</v>
      </c>
      <c r="BK303" s="231">
        <f>ROUND(I303*H303,2)</f>
        <v>0</v>
      </c>
      <c r="BL303" s="17" t="s">
        <v>215</v>
      </c>
      <c r="BM303" s="230" t="s">
        <v>738</v>
      </c>
    </row>
    <row r="304" s="2" customFormat="1">
      <c r="A304" s="38"/>
      <c r="B304" s="39"/>
      <c r="C304" s="40"/>
      <c r="D304" s="234" t="s">
        <v>273</v>
      </c>
      <c r="E304" s="40"/>
      <c r="F304" s="266" t="s">
        <v>739</v>
      </c>
      <c r="G304" s="40"/>
      <c r="H304" s="40"/>
      <c r="I304" s="267"/>
      <c r="J304" s="40"/>
      <c r="K304" s="40"/>
      <c r="L304" s="44"/>
      <c r="M304" s="268"/>
      <c r="N304" s="269"/>
      <c r="O304" s="91"/>
      <c r="P304" s="91"/>
      <c r="Q304" s="91"/>
      <c r="R304" s="91"/>
      <c r="S304" s="91"/>
      <c r="T304" s="91"/>
      <c r="U304" s="92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273</v>
      </c>
      <c r="AU304" s="17" t="s">
        <v>88</v>
      </c>
    </row>
    <row r="305" s="13" customFormat="1">
      <c r="A305" s="13"/>
      <c r="B305" s="232"/>
      <c r="C305" s="233"/>
      <c r="D305" s="234" t="s">
        <v>156</v>
      </c>
      <c r="E305" s="235" t="s">
        <v>1</v>
      </c>
      <c r="F305" s="236" t="s">
        <v>740</v>
      </c>
      <c r="G305" s="233"/>
      <c r="H305" s="237">
        <v>3.9199999999999999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1"/>
      <c r="U305" s="242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156</v>
      </c>
      <c r="AU305" s="243" t="s">
        <v>88</v>
      </c>
      <c r="AV305" s="13" t="s">
        <v>88</v>
      </c>
      <c r="AW305" s="13" t="s">
        <v>34</v>
      </c>
      <c r="AX305" s="13" t="s">
        <v>86</v>
      </c>
      <c r="AY305" s="243" t="s">
        <v>140</v>
      </c>
    </row>
    <row r="306" s="2" customFormat="1" ht="24.15" customHeight="1">
      <c r="A306" s="38"/>
      <c r="B306" s="39"/>
      <c r="C306" s="218" t="s">
        <v>741</v>
      </c>
      <c r="D306" s="218" t="s">
        <v>142</v>
      </c>
      <c r="E306" s="219" t="s">
        <v>742</v>
      </c>
      <c r="F306" s="220" t="s">
        <v>743</v>
      </c>
      <c r="G306" s="221" t="s">
        <v>343</v>
      </c>
      <c r="H306" s="222">
        <v>1</v>
      </c>
      <c r="I306" s="223"/>
      <c r="J306" s="224">
        <f>ROUND(I306*H306,2)</f>
        <v>0</v>
      </c>
      <c r="K306" s="225"/>
      <c r="L306" s="44"/>
      <c r="M306" s="226" t="s">
        <v>1</v>
      </c>
      <c r="N306" s="227" t="s">
        <v>43</v>
      </c>
      <c r="O306" s="91"/>
      <c r="P306" s="228">
        <f>O306*H306</f>
        <v>0</v>
      </c>
      <c r="Q306" s="228">
        <v>4.0000000000000003E-05</v>
      </c>
      <c r="R306" s="228">
        <f>Q306*H306</f>
        <v>4.0000000000000003E-05</v>
      </c>
      <c r="S306" s="228">
        <v>0</v>
      </c>
      <c r="T306" s="228">
        <f>S306*H306</f>
        <v>0</v>
      </c>
      <c r="U306" s="229" t="s">
        <v>1</v>
      </c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364</v>
      </c>
      <c r="AT306" s="230" t="s">
        <v>142</v>
      </c>
      <c r="AU306" s="230" t="s">
        <v>88</v>
      </c>
      <c r="AY306" s="17" t="s">
        <v>140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86</v>
      </c>
      <c r="BK306" s="231">
        <f>ROUND(I306*H306,2)</f>
        <v>0</v>
      </c>
      <c r="BL306" s="17" t="s">
        <v>364</v>
      </c>
      <c r="BM306" s="230" t="s">
        <v>744</v>
      </c>
    </row>
    <row r="307" s="2" customFormat="1" ht="24.15" customHeight="1">
      <c r="A307" s="38"/>
      <c r="B307" s="39"/>
      <c r="C307" s="244" t="s">
        <v>745</v>
      </c>
      <c r="D307" s="244" t="s">
        <v>195</v>
      </c>
      <c r="E307" s="245" t="s">
        <v>746</v>
      </c>
      <c r="F307" s="246" t="s">
        <v>747</v>
      </c>
      <c r="G307" s="247" t="s">
        <v>343</v>
      </c>
      <c r="H307" s="248">
        <v>1</v>
      </c>
      <c r="I307" s="249"/>
      <c r="J307" s="250">
        <f>ROUND(I307*H307,2)</f>
        <v>0</v>
      </c>
      <c r="K307" s="251"/>
      <c r="L307" s="252"/>
      <c r="M307" s="253" t="s">
        <v>1</v>
      </c>
      <c r="N307" s="254" t="s">
        <v>43</v>
      </c>
      <c r="O307" s="91"/>
      <c r="P307" s="228">
        <f>O307*H307</f>
        <v>0</v>
      </c>
      <c r="Q307" s="228">
        <v>0.014999999999999999</v>
      </c>
      <c r="R307" s="228">
        <f>Q307*H307</f>
        <v>0.014999999999999999</v>
      </c>
      <c r="S307" s="228">
        <v>0</v>
      </c>
      <c r="T307" s="228">
        <f>S307*H307</f>
        <v>0</v>
      </c>
      <c r="U307" s="229" t="s">
        <v>1</v>
      </c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0" t="s">
        <v>364</v>
      </c>
      <c r="AT307" s="230" t="s">
        <v>195</v>
      </c>
      <c r="AU307" s="230" t="s">
        <v>88</v>
      </c>
      <c r="AY307" s="17" t="s">
        <v>140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86</v>
      </c>
      <c r="BK307" s="231">
        <f>ROUND(I307*H307,2)</f>
        <v>0</v>
      </c>
      <c r="BL307" s="17" t="s">
        <v>364</v>
      </c>
      <c r="BM307" s="230" t="s">
        <v>748</v>
      </c>
    </row>
    <row r="308" s="2" customFormat="1" ht="24.15" customHeight="1">
      <c r="A308" s="38"/>
      <c r="B308" s="39"/>
      <c r="C308" s="218" t="s">
        <v>749</v>
      </c>
      <c r="D308" s="218" t="s">
        <v>142</v>
      </c>
      <c r="E308" s="219" t="s">
        <v>750</v>
      </c>
      <c r="F308" s="220" t="s">
        <v>751</v>
      </c>
      <c r="G308" s="221" t="s">
        <v>207</v>
      </c>
      <c r="H308" s="222">
        <v>100</v>
      </c>
      <c r="I308" s="223"/>
      <c r="J308" s="224">
        <f>ROUND(I308*H308,2)</f>
        <v>0</v>
      </c>
      <c r="K308" s="225"/>
      <c r="L308" s="44"/>
      <c r="M308" s="226" t="s">
        <v>1</v>
      </c>
      <c r="N308" s="227" t="s">
        <v>43</v>
      </c>
      <c r="O308" s="91"/>
      <c r="P308" s="228">
        <f>O308*H308</f>
        <v>0</v>
      </c>
      <c r="Q308" s="228">
        <v>0</v>
      </c>
      <c r="R308" s="228">
        <f>Q308*H308</f>
        <v>0</v>
      </c>
      <c r="S308" s="228">
        <v>0.001</v>
      </c>
      <c r="T308" s="228">
        <f>S308*H308</f>
        <v>0.10000000000000001</v>
      </c>
      <c r="U308" s="229" t="s">
        <v>1</v>
      </c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0" t="s">
        <v>215</v>
      </c>
      <c r="AT308" s="230" t="s">
        <v>142</v>
      </c>
      <c r="AU308" s="230" t="s">
        <v>88</v>
      </c>
      <c r="AY308" s="17" t="s">
        <v>140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86</v>
      </c>
      <c r="BK308" s="231">
        <f>ROUND(I308*H308,2)</f>
        <v>0</v>
      </c>
      <c r="BL308" s="17" t="s">
        <v>215</v>
      </c>
      <c r="BM308" s="230" t="s">
        <v>752</v>
      </c>
    </row>
    <row r="309" s="2" customFormat="1" ht="24.15" customHeight="1">
      <c r="A309" s="38"/>
      <c r="B309" s="39"/>
      <c r="C309" s="218" t="s">
        <v>753</v>
      </c>
      <c r="D309" s="218" t="s">
        <v>142</v>
      </c>
      <c r="E309" s="219" t="s">
        <v>754</v>
      </c>
      <c r="F309" s="220" t="s">
        <v>755</v>
      </c>
      <c r="G309" s="221" t="s">
        <v>336</v>
      </c>
      <c r="H309" s="270"/>
      <c r="I309" s="223"/>
      <c r="J309" s="224">
        <f>ROUND(I309*H309,2)</f>
        <v>0</v>
      </c>
      <c r="K309" s="225"/>
      <c r="L309" s="44"/>
      <c r="M309" s="226" t="s">
        <v>1</v>
      </c>
      <c r="N309" s="227" t="s">
        <v>43</v>
      </c>
      <c r="O309" s="91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8">
        <f>S309*H309</f>
        <v>0</v>
      </c>
      <c r="U309" s="229" t="s">
        <v>1</v>
      </c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215</v>
      </c>
      <c r="AT309" s="230" t="s">
        <v>142</v>
      </c>
      <c r="AU309" s="230" t="s">
        <v>88</v>
      </c>
      <c r="AY309" s="17" t="s">
        <v>140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86</v>
      </c>
      <c r="BK309" s="231">
        <f>ROUND(I309*H309,2)</f>
        <v>0</v>
      </c>
      <c r="BL309" s="17" t="s">
        <v>215</v>
      </c>
      <c r="BM309" s="230" t="s">
        <v>756</v>
      </c>
    </row>
    <row r="310" s="12" customFormat="1" ht="22.8" customHeight="1">
      <c r="A310" s="12"/>
      <c r="B310" s="202"/>
      <c r="C310" s="203"/>
      <c r="D310" s="204" t="s">
        <v>77</v>
      </c>
      <c r="E310" s="216" t="s">
        <v>757</v>
      </c>
      <c r="F310" s="216" t="s">
        <v>758</v>
      </c>
      <c r="G310" s="203"/>
      <c r="H310" s="203"/>
      <c r="I310" s="206"/>
      <c r="J310" s="217">
        <f>BK310</f>
        <v>0</v>
      </c>
      <c r="K310" s="203"/>
      <c r="L310" s="208"/>
      <c r="M310" s="209"/>
      <c r="N310" s="210"/>
      <c r="O310" s="210"/>
      <c r="P310" s="211">
        <f>SUM(P311:P317)</f>
        <v>0</v>
      </c>
      <c r="Q310" s="210"/>
      <c r="R310" s="211">
        <f>SUM(R311:R317)</f>
        <v>2.0396879999999999</v>
      </c>
      <c r="S310" s="210"/>
      <c r="T310" s="211">
        <f>SUM(T311:T317)</f>
        <v>0</v>
      </c>
      <c r="U310" s="2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3" t="s">
        <v>88</v>
      </c>
      <c r="AT310" s="214" t="s">
        <v>77</v>
      </c>
      <c r="AU310" s="214" t="s">
        <v>86</v>
      </c>
      <c r="AY310" s="213" t="s">
        <v>140</v>
      </c>
      <c r="BK310" s="215">
        <f>SUM(BK311:BK317)</f>
        <v>0</v>
      </c>
    </row>
    <row r="311" s="2" customFormat="1" ht="24.15" customHeight="1">
      <c r="A311" s="38"/>
      <c r="B311" s="39"/>
      <c r="C311" s="218" t="s">
        <v>759</v>
      </c>
      <c r="D311" s="218" t="s">
        <v>142</v>
      </c>
      <c r="E311" s="219" t="s">
        <v>760</v>
      </c>
      <c r="F311" s="220" t="s">
        <v>761</v>
      </c>
      <c r="G311" s="221" t="s">
        <v>145</v>
      </c>
      <c r="H311" s="222">
        <v>45.600000000000001</v>
      </c>
      <c r="I311" s="223"/>
      <c r="J311" s="224">
        <f>ROUND(I311*H311,2)</f>
        <v>0</v>
      </c>
      <c r="K311" s="225"/>
      <c r="L311" s="44"/>
      <c r="M311" s="226" t="s">
        <v>1</v>
      </c>
      <c r="N311" s="227" t="s">
        <v>43</v>
      </c>
      <c r="O311" s="91"/>
      <c r="P311" s="228">
        <f>O311*H311</f>
        <v>0</v>
      </c>
      <c r="Q311" s="228">
        <v>0.0077999999999999996</v>
      </c>
      <c r="R311" s="228">
        <f>Q311*H311</f>
        <v>0.35568</v>
      </c>
      <c r="S311" s="228">
        <v>0</v>
      </c>
      <c r="T311" s="228">
        <f>S311*H311</f>
        <v>0</v>
      </c>
      <c r="U311" s="229" t="s">
        <v>1</v>
      </c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0" t="s">
        <v>215</v>
      </c>
      <c r="AT311" s="230" t="s">
        <v>142</v>
      </c>
      <c r="AU311" s="230" t="s">
        <v>88</v>
      </c>
      <c r="AY311" s="17" t="s">
        <v>140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86</v>
      </c>
      <c r="BK311" s="231">
        <f>ROUND(I311*H311,2)</f>
        <v>0</v>
      </c>
      <c r="BL311" s="17" t="s">
        <v>215</v>
      </c>
      <c r="BM311" s="230" t="s">
        <v>762</v>
      </c>
    </row>
    <row r="312" s="13" customFormat="1">
      <c r="A312" s="13"/>
      <c r="B312" s="232"/>
      <c r="C312" s="233"/>
      <c r="D312" s="234" t="s">
        <v>156</v>
      </c>
      <c r="E312" s="235" t="s">
        <v>1</v>
      </c>
      <c r="F312" s="236" t="s">
        <v>438</v>
      </c>
      <c r="G312" s="233"/>
      <c r="H312" s="237">
        <v>45.600000000000001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1"/>
      <c r="U312" s="242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156</v>
      </c>
      <c r="AU312" s="243" t="s">
        <v>88</v>
      </c>
      <c r="AV312" s="13" t="s">
        <v>88</v>
      </c>
      <c r="AW312" s="13" t="s">
        <v>34</v>
      </c>
      <c r="AX312" s="13" t="s">
        <v>86</v>
      </c>
      <c r="AY312" s="243" t="s">
        <v>140</v>
      </c>
    </row>
    <row r="313" s="2" customFormat="1" ht="37.8" customHeight="1">
      <c r="A313" s="38"/>
      <c r="B313" s="39"/>
      <c r="C313" s="244" t="s">
        <v>763</v>
      </c>
      <c r="D313" s="244" t="s">
        <v>195</v>
      </c>
      <c r="E313" s="245" t="s">
        <v>764</v>
      </c>
      <c r="F313" s="246" t="s">
        <v>765</v>
      </c>
      <c r="G313" s="247" t="s">
        <v>145</v>
      </c>
      <c r="H313" s="248">
        <v>50.159999999999997</v>
      </c>
      <c r="I313" s="249"/>
      <c r="J313" s="250">
        <f>ROUND(I313*H313,2)</f>
        <v>0</v>
      </c>
      <c r="K313" s="251"/>
      <c r="L313" s="252"/>
      <c r="M313" s="253" t="s">
        <v>1</v>
      </c>
      <c r="N313" s="254" t="s">
        <v>43</v>
      </c>
      <c r="O313" s="91"/>
      <c r="P313" s="228">
        <f>O313*H313</f>
        <v>0</v>
      </c>
      <c r="Q313" s="228">
        <v>0.033000000000000002</v>
      </c>
      <c r="R313" s="228">
        <f>Q313*H313</f>
        <v>1.6552799999999999</v>
      </c>
      <c r="S313" s="228">
        <v>0</v>
      </c>
      <c r="T313" s="228">
        <f>S313*H313</f>
        <v>0</v>
      </c>
      <c r="U313" s="229" t="s">
        <v>1</v>
      </c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291</v>
      </c>
      <c r="AT313" s="230" t="s">
        <v>195</v>
      </c>
      <c r="AU313" s="230" t="s">
        <v>88</v>
      </c>
      <c r="AY313" s="17" t="s">
        <v>140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86</v>
      </c>
      <c r="BK313" s="231">
        <f>ROUND(I313*H313,2)</f>
        <v>0</v>
      </c>
      <c r="BL313" s="17" t="s">
        <v>215</v>
      </c>
      <c r="BM313" s="230" t="s">
        <v>766</v>
      </c>
    </row>
    <row r="314" s="13" customFormat="1">
      <c r="A314" s="13"/>
      <c r="B314" s="232"/>
      <c r="C314" s="233"/>
      <c r="D314" s="234" t="s">
        <v>156</v>
      </c>
      <c r="E314" s="233"/>
      <c r="F314" s="236" t="s">
        <v>767</v>
      </c>
      <c r="G314" s="233"/>
      <c r="H314" s="237">
        <v>50.159999999999997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1"/>
      <c r="U314" s="242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156</v>
      </c>
      <c r="AU314" s="243" t="s">
        <v>88</v>
      </c>
      <c r="AV314" s="13" t="s">
        <v>88</v>
      </c>
      <c r="AW314" s="13" t="s">
        <v>4</v>
      </c>
      <c r="AX314" s="13" t="s">
        <v>86</v>
      </c>
      <c r="AY314" s="243" t="s">
        <v>140</v>
      </c>
    </row>
    <row r="315" s="2" customFormat="1" ht="14.4" customHeight="1">
      <c r="A315" s="38"/>
      <c r="B315" s="39"/>
      <c r="C315" s="218" t="s">
        <v>768</v>
      </c>
      <c r="D315" s="218" t="s">
        <v>142</v>
      </c>
      <c r="E315" s="219" t="s">
        <v>769</v>
      </c>
      <c r="F315" s="220" t="s">
        <v>770</v>
      </c>
      <c r="G315" s="221" t="s">
        <v>145</v>
      </c>
      <c r="H315" s="222">
        <v>45.600000000000001</v>
      </c>
      <c r="I315" s="223"/>
      <c r="J315" s="224">
        <f>ROUND(I315*H315,2)</f>
        <v>0</v>
      </c>
      <c r="K315" s="225"/>
      <c r="L315" s="44"/>
      <c r="M315" s="226" t="s">
        <v>1</v>
      </c>
      <c r="N315" s="227" t="s">
        <v>43</v>
      </c>
      <c r="O315" s="91"/>
      <c r="P315" s="228">
        <f>O315*H315</f>
        <v>0</v>
      </c>
      <c r="Q315" s="228">
        <v>0.00040000000000000002</v>
      </c>
      <c r="R315" s="228">
        <f>Q315*H315</f>
        <v>0.018240000000000003</v>
      </c>
      <c r="S315" s="228">
        <v>0</v>
      </c>
      <c r="T315" s="228">
        <f>S315*H315</f>
        <v>0</v>
      </c>
      <c r="U315" s="229" t="s">
        <v>1</v>
      </c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215</v>
      </c>
      <c r="AT315" s="230" t="s">
        <v>142</v>
      </c>
      <c r="AU315" s="230" t="s">
        <v>88</v>
      </c>
      <c r="AY315" s="17" t="s">
        <v>140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86</v>
      </c>
      <c r="BK315" s="231">
        <f>ROUND(I315*H315,2)</f>
        <v>0</v>
      </c>
      <c r="BL315" s="17" t="s">
        <v>215</v>
      </c>
      <c r="BM315" s="230" t="s">
        <v>771</v>
      </c>
    </row>
    <row r="316" s="2" customFormat="1" ht="24.15" customHeight="1">
      <c r="A316" s="38"/>
      <c r="B316" s="39"/>
      <c r="C316" s="218" t="s">
        <v>772</v>
      </c>
      <c r="D316" s="218" t="s">
        <v>142</v>
      </c>
      <c r="E316" s="219" t="s">
        <v>773</v>
      </c>
      <c r="F316" s="220" t="s">
        <v>774</v>
      </c>
      <c r="G316" s="221" t="s">
        <v>145</v>
      </c>
      <c r="H316" s="222">
        <v>45.600000000000001</v>
      </c>
      <c r="I316" s="223"/>
      <c r="J316" s="224">
        <f>ROUND(I316*H316,2)</f>
        <v>0</v>
      </c>
      <c r="K316" s="225"/>
      <c r="L316" s="44"/>
      <c r="M316" s="226" t="s">
        <v>1</v>
      </c>
      <c r="N316" s="227" t="s">
        <v>43</v>
      </c>
      <c r="O316" s="91"/>
      <c r="P316" s="228">
        <f>O316*H316</f>
        <v>0</v>
      </c>
      <c r="Q316" s="228">
        <v>0.00023000000000000001</v>
      </c>
      <c r="R316" s="228">
        <f>Q316*H316</f>
        <v>0.010488000000000001</v>
      </c>
      <c r="S316" s="228">
        <v>0</v>
      </c>
      <c r="T316" s="228">
        <f>S316*H316</f>
        <v>0</v>
      </c>
      <c r="U316" s="229" t="s">
        <v>1</v>
      </c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0" t="s">
        <v>215</v>
      </c>
      <c r="AT316" s="230" t="s">
        <v>142</v>
      </c>
      <c r="AU316" s="230" t="s">
        <v>88</v>
      </c>
      <c r="AY316" s="17" t="s">
        <v>140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86</v>
      </c>
      <c r="BK316" s="231">
        <f>ROUND(I316*H316,2)</f>
        <v>0</v>
      </c>
      <c r="BL316" s="17" t="s">
        <v>215</v>
      </c>
      <c r="BM316" s="230" t="s">
        <v>775</v>
      </c>
    </row>
    <row r="317" s="2" customFormat="1" ht="24.15" customHeight="1">
      <c r="A317" s="38"/>
      <c r="B317" s="39"/>
      <c r="C317" s="218" t="s">
        <v>776</v>
      </c>
      <c r="D317" s="218" t="s">
        <v>142</v>
      </c>
      <c r="E317" s="219" t="s">
        <v>777</v>
      </c>
      <c r="F317" s="220" t="s">
        <v>778</v>
      </c>
      <c r="G317" s="221" t="s">
        <v>336</v>
      </c>
      <c r="H317" s="270"/>
      <c r="I317" s="223"/>
      <c r="J317" s="224">
        <f>ROUND(I317*H317,2)</f>
        <v>0</v>
      </c>
      <c r="K317" s="225"/>
      <c r="L317" s="44"/>
      <c r="M317" s="226" t="s">
        <v>1</v>
      </c>
      <c r="N317" s="227" t="s">
        <v>43</v>
      </c>
      <c r="O317" s="91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8">
        <f>S317*H317</f>
        <v>0</v>
      </c>
      <c r="U317" s="229" t="s">
        <v>1</v>
      </c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0" t="s">
        <v>215</v>
      </c>
      <c r="AT317" s="230" t="s">
        <v>142</v>
      </c>
      <c r="AU317" s="230" t="s">
        <v>88</v>
      </c>
      <c r="AY317" s="17" t="s">
        <v>140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86</v>
      </c>
      <c r="BK317" s="231">
        <f>ROUND(I317*H317,2)</f>
        <v>0</v>
      </c>
      <c r="BL317" s="17" t="s">
        <v>215</v>
      </c>
      <c r="BM317" s="230" t="s">
        <v>779</v>
      </c>
    </row>
    <row r="318" s="12" customFormat="1" ht="22.8" customHeight="1">
      <c r="A318" s="12"/>
      <c r="B318" s="202"/>
      <c r="C318" s="203"/>
      <c r="D318" s="204" t="s">
        <v>77</v>
      </c>
      <c r="E318" s="216" t="s">
        <v>780</v>
      </c>
      <c r="F318" s="216" t="s">
        <v>781</v>
      </c>
      <c r="G318" s="203"/>
      <c r="H318" s="203"/>
      <c r="I318" s="206"/>
      <c r="J318" s="217">
        <f>BK318</f>
        <v>0</v>
      </c>
      <c r="K318" s="203"/>
      <c r="L318" s="208"/>
      <c r="M318" s="209"/>
      <c r="N318" s="210"/>
      <c r="O318" s="210"/>
      <c r="P318" s="211">
        <f>SUM(P319:P339)</f>
        <v>0</v>
      </c>
      <c r="Q318" s="210"/>
      <c r="R318" s="211">
        <f>SUM(R319:R339)</f>
        <v>0.73720704999999997</v>
      </c>
      <c r="S318" s="210"/>
      <c r="T318" s="211">
        <f>SUM(T319:T339)</f>
        <v>0</v>
      </c>
      <c r="U318" s="2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3" t="s">
        <v>88</v>
      </c>
      <c r="AT318" s="214" t="s">
        <v>77</v>
      </c>
      <c r="AU318" s="214" t="s">
        <v>86</v>
      </c>
      <c r="AY318" s="213" t="s">
        <v>140</v>
      </c>
      <c r="BK318" s="215">
        <f>SUM(BK319:BK339)</f>
        <v>0</v>
      </c>
    </row>
    <row r="319" s="2" customFormat="1" ht="24.15" customHeight="1">
      <c r="A319" s="38"/>
      <c r="B319" s="39"/>
      <c r="C319" s="218" t="s">
        <v>782</v>
      </c>
      <c r="D319" s="218" t="s">
        <v>142</v>
      </c>
      <c r="E319" s="219" t="s">
        <v>783</v>
      </c>
      <c r="F319" s="220" t="s">
        <v>784</v>
      </c>
      <c r="G319" s="221" t="s">
        <v>145</v>
      </c>
      <c r="H319" s="222">
        <v>179.95500000000001</v>
      </c>
      <c r="I319" s="223"/>
      <c r="J319" s="224">
        <f>ROUND(I319*H319,2)</f>
        <v>0</v>
      </c>
      <c r="K319" s="225"/>
      <c r="L319" s="44"/>
      <c r="M319" s="226" t="s">
        <v>1</v>
      </c>
      <c r="N319" s="227" t="s">
        <v>43</v>
      </c>
      <c r="O319" s="91"/>
      <c r="P319" s="228">
        <f>O319*H319</f>
        <v>0</v>
      </c>
      <c r="Q319" s="228">
        <v>2.0000000000000002E-05</v>
      </c>
      <c r="R319" s="228">
        <f>Q319*H319</f>
        <v>0.0035991000000000005</v>
      </c>
      <c r="S319" s="228">
        <v>0</v>
      </c>
      <c r="T319" s="228">
        <f>S319*H319</f>
        <v>0</v>
      </c>
      <c r="U319" s="229" t="s">
        <v>1</v>
      </c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0" t="s">
        <v>215</v>
      </c>
      <c r="AT319" s="230" t="s">
        <v>142</v>
      </c>
      <c r="AU319" s="230" t="s">
        <v>88</v>
      </c>
      <c r="AY319" s="17" t="s">
        <v>140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86</v>
      </c>
      <c r="BK319" s="231">
        <f>ROUND(I319*H319,2)</f>
        <v>0</v>
      </c>
      <c r="BL319" s="17" t="s">
        <v>215</v>
      </c>
      <c r="BM319" s="230" t="s">
        <v>785</v>
      </c>
    </row>
    <row r="320" s="13" customFormat="1">
      <c r="A320" s="13"/>
      <c r="B320" s="232"/>
      <c r="C320" s="233"/>
      <c r="D320" s="234" t="s">
        <v>156</v>
      </c>
      <c r="E320" s="235" t="s">
        <v>1</v>
      </c>
      <c r="F320" s="236" t="s">
        <v>786</v>
      </c>
      <c r="G320" s="233"/>
      <c r="H320" s="237">
        <v>143.77500000000001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1"/>
      <c r="U320" s="242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156</v>
      </c>
      <c r="AU320" s="243" t="s">
        <v>88</v>
      </c>
      <c r="AV320" s="13" t="s">
        <v>88</v>
      </c>
      <c r="AW320" s="13" t="s">
        <v>34</v>
      </c>
      <c r="AX320" s="13" t="s">
        <v>78</v>
      </c>
      <c r="AY320" s="243" t="s">
        <v>140</v>
      </c>
    </row>
    <row r="321" s="13" customFormat="1">
      <c r="A321" s="13"/>
      <c r="B321" s="232"/>
      <c r="C321" s="233"/>
      <c r="D321" s="234" t="s">
        <v>156</v>
      </c>
      <c r="E321" s="235" t="s">
        <v>1</v>
      </c>
      <c r="F321" s="236" t="s">
        <v>787</v>
      </c>
      <c r="G321" s="233"/>
      <c r="H321" s="237">
        <v>36.18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1"/>
      <c r="U321" s="242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156</v>
      </c>
      <c r="AU321" s="243" t="s">
        <v>88</v>
      </c>
      <c r="AV321" s="13" t="s">
        <v>88</v>
      </c>
      <c r="AW321" s="13" t="s">
        <v>34</v>
      </c>
      <c r="AX321" s="13" t="s">
        <v>78</v>
      </c>
      <c r="AY321" s="243" t="s">
        <v>140</v>
      </c>
    </row>
    <row r="322" s="14" customFormat="1">
      <c r="A322" s="14"/>
      <c r="B322" s="255"/>
      <c r="C322" s="256"/>
      <c r="D322" s="234" t="s">
        <v>156</v>
      </c>
      <c r="E322" s="257" t="s">
        <v>1</v>
      </c>
      <c r="F322" s="258" t="s">
        <v>244</v>
      </c>
      <c r="G322" s="256"/>
      <c r="H322" s="259">
        <v>179.95500000000001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3"/>
      <c r="U322" s="26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5" t="s">
        <v>156</v>
      </c>
      <c r="AU322" s="265" t="s">
        <v>88</v>
      </c>
      <c r="AV322" s="14" t="s">
        <v>146</v>
      </c>
      <c r="AW322" s="14" t="s">
        <v>34</v>
      </c>
      <c r="AX322" s="14" t="s">
        <v>86</v>
      </c>
      <c r="AY322" s="265" t="s">
        <v>140</v>
      </c>
    </row>
    <row r="323" s="2" customFormat="1" ht="24.15" customHeight="1">
      <c r="A323" s="38"/>
      <c r="B323" s="39"/>
      <c r="C323" s="218" t="s">
        <v>788</v>
      </c>
      <c r="D323" s="218" t="s">
        <v>142</v>
      </c>
      <c r="E323" s="219" t="s">
        <v>789</v>
      </c>
      <c r="F323" s="220" t="s">
        <v>790</v>
      </c>
      <c r="G323" s="221" t="s">
        <v>145</v>
      </c>
      <c r="H323" s="222">
        <v>179.95500000000001</v>
      </c>
      <c r="I323" s="223"/>
      <c r="J323" s="224">
        <f>ROUND(I323*H323,2)</f>
        <v>0</v>
      </c>
      <c r="K323" s="225"/>
      <c r="L323" s="44"/>
      <c r="M323" s="226" t="s">
        <v>1</v>
      </c>
      <c r="N323" s="227" t="s">
        <v>43</v>
      </c>
      <c r="O323" s="91"/>
      <c r="P323" s="228">
        <f>O323*H323</f>
        <v>0</v>
      </c>
      <c r="Q323" s="228">
        <v>2.0000000000000002E-05</v>
      </c>
      <c r="R323" s="228">
        <f>Q323*H323</f>
        <v>0.0035991000000000005</v>
      </c>
      <c r="S323" s="228">
        <v>0</v>
      </c>
      <c r="T323" s="228">
        <f>S323*H323</f>
        <v>0</v>
      </c>
      <c r="U323" s="229" t="s">
        <v>1</v>
      </c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0" t="s">
        <v>215</v>
      </c>
      <c r="AT323" s="230" t="s">
        <v>142</v>
      </c>
      <c r="AU323" s="230" t="s">
        <v>88</v>
      </c>
      <c r="AY323" s="17" t="s">
        <v>140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86</v>
      </c>
      <c r="BK323" s="231">
        <f>ROUND(I323*H323,2)</f>
        <v>0</v>
      </c>
      <c r="BL323" s="17" t="s">
        <v>215</v>
      </c>
      <c r="BM323" s="230" t="s">
        <v>791</v>
      </c>
    </row>
    <row r="324" s="2" customFormat="1" ht="24.15" customHeight="1">
      <c r="A324" s="38"/>
      <c r="B324" s="39"/>
      <c r="C324" s="218" t="s">
        <v>792</v>
      </c>
      <c r="D324" s="218" t="s">
        <v>142</v>
      </c>
      <c r="E324" s="219" t="s">
        <v>793</v>
      </c>
      <c r="F324" s="220" t="s">
        <v>794</v>
      </c>
      <c r="G324" s="221" t="s">
        <v>145</v>
      </c>
      <c r="H324" s="222">
        <v>179.95500000000001</v>
      </c>
      <c r="I324" s="223"/>
      <c r="J324" s="224">
        <f>ROUND(I324*H324,2)</f>
        <v>0</v>
      </c>
      <c r="K324" s="225"/>
      <c r="L324" s="44"/>
      <c r="M324" s="226" t="s">
        <v>1</v>
      </c>
      <c r="N324" s="227" t="s">
        <v>43</v>
      </c>
      <c r="O324" s="91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8">
        <f>S324*H324</f>
        <v>0</v>
      </c>
      <c r="U324" s="229" t="s">
        <v>1</v>
      </c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215</v>
      </c>
      <c r="AT324" s="230" t="s">
        <v>142</v>
      </c>
      <c r="AU324" s="230" t="s">
        <v>88</v>
      </c>
      <c r="AY324" s="17" t="s">
        <v>140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86</v>
      </c>
      <c r="BK324" s="231">
        <f>ROUND(I324*H324,2)</f>
        <v>0</v>
      </c>
      <c r="BL324" s="17" t="s">
        <v>215</v>
      </c>
      <c r="BM324" s="230" t="s">
        <v>795</v>
      </c>
    </row>
    <row r="325" s="2" customFormat="1" ht="24.15" customHeight="1">
      <c r="A325" s="38"/>
      <c r="B325" s="39"/>
      <c r="C325" s="218" t="s">
        <v>796</v>
      </c>
      <c r="D325" s="218" t="s">
        <v>142</v>
      </c>
      <c r="E325" s="219" t="s">
        <v>797</v>
      </c>
      <c r="F325" s="220" t="s">
        <v>798</v>
      </c>
      <c r="G325" s="221" t="s">
        <v>145</v>
      </c>
      <c r="H325" s="222">
        <v>179.95500000000001</v>
      </c>
      <c r="I325" s="223"/>
      <c r="J325" s="224">
        <f>ROUND(I325*H325,2)</f>
        <v>0</v>
      </c>
      <c r="K325" s="225"/>
      <c r="L325" s="44"/>
      <c r="M325" s="226" t="s">
        <v>1</v>
      </c>
      <c r="N325" s="227" t="s">
        <v>43</v>
      </c>
      <c r="O325" s="91"/>
      <c r="P325" s="228">
        <f>O325*H325</f>
        <v>0</v>
      </c>
      <c r="Q325" s="228">
        <v>0.00022000000000000001</v>
      </c>
      <c r="R325" s="228">
        <f>Q325*H325</f>
        <v>0.039590100000000003</v>
      </c>
      <c r="S325" s="228">
        <v>0</v>
      </c>
      <c r="T325" s="228">
        <f>S325*H325</f>
        <v>0</v>
      </c>
      <c r="U325" s="229" t="s">
        <v>1</v>
      </c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0" t="s">
        <v>215</v>
      </c>
      <c r="AT325" s="230" t="s">
        <v>142</v>
      </c>
      <c r="AU325" s="230" t="s">
        <v>88</v>
      </c>
      <c r="AY325" s="17" t="s">
        <v>140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86</v>
      </c>
      <c r="BK325" s="231">
        <f>ROUND(I325*H325,2)</f>
        <v>0</v>
      </c>
      <c r="BL325" s="17" t="s">
        <v>215</v>
      </c>
      <c r="BM325" s="230" t="s">
        <v>799</v>
      </c>
    </row>
    <row r="326" s="2" customFormat="1" ht="24.15" customHeight="1">
      <c r="A326" s="38"/>
      <c r="B326" s="39"/>
      <c r="C326" s="218" t="s">
        <v>800</v>
      </c>
      <c r="D326" s="218" t="s">
        <v>142</v>
      </c>
      <c r="E326" s="219" t="s">
        <v>801</v>
      </c>
      <c r="F326" s="220" t="s">
        <v>802</v>
      </c>
      <c r="G326" s="221" t="s">
        <v>145</v>
      </c>
      <c r="H326" s="222">
        <v>179.95500000000001</v>
      </c>
      <c r="I326" s="223"/>
      <c r="J326" s="224">
        <f>ROUND(I326*H326,2)</f>
        <v>0</v>
      </c>
      <c r="K326" s="225"/>
      <c r="L326" s="44"/>
      <c r="M326" s="226" t="s">
        <v>1</v>
      </c>
      <c r="N326" s="227" t="s">
        <v>43</v>
      </c>
      <c r="O326" s="91"/>
      <c r="P326" s="228">
        <f>O326*H326</f>
        <v>0</v>
      </c>
      <c r="Q326" s="228">
        <v>0.00025000000000000001</v>
      </c>
      <c r="R326" s="228">
        <f>Q326*H326</f>
        <v>0.044988750000000001</v>
      </c>
      <c r="S326" s="228">
        <v>0</v>
      </c>
      <c r="T326" s="228">
        <f>S326*H326</f>
        <v>0</v>
      </c>
      <c r="U326" s="229" t="s">
        <v>1</v>
      </c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0" t="s">
        <v>215</v>
      </c>
      <c r="AT326" s="230" t="s">
        <v>142</v>
      </c>
      <c r="AU326" s="230" t="s">
        <v>88</v>
      </c>
      <c r="AY326" s="17" t="s">
        <v>140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7" t="s">
        <v>86</v>
      </c>
      <c r="BK326" s="231">
        <f>ROUND(I326*H326,2)</f>
        <v>0</v>
      </c>
      <c r="BL326" s="17" t="s">
        <v>215</v>
      </c>
      <c r="BM326" s="230" t="s">
        <v>803</v>
      </c>
    </row>
    <row r="327" s="2" customFormat="1">
      <c r="A327" s="38"/>
      <c r="B327" s="39"/>
      <c r="C327" s="40"/>
      <c r="D327" s="234" t="s">
        <v>273</v>
      </c>
      <c r="E327" s="40"/>
      <c r="F327" s="266" t="s">
        <v>804</v>
      </c>
      <c r="G327" s="40"/>
      <c r="H327" s="40"/>
      <c r="I327" s="267"/>
      <c r="J327" s="40"/>
      <c r="K327" s="40"/>
      <c r="L327" s="44"/>
      <c r="M327" s="268"/>
      <c r="N327" s="269"/>
      <c r="O327" s="91"/>
      <c r="P327" s="91"/>
      <c r="Q327" s="91"/>
      <c r="R327" s="91"/>
      <c r="S327" s="91"/>
      <c r="T327" s="91"/>
      <c r="U327" s="92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273</v>
      </c>
      <c r="AU327" s="17" t="s">
        <v>88</v>
      </c>
    </row>
    <row r="328" s="2" customFormat="1" ht="24.15" customHeight="1">
      <c r="A328" s="38"/>
      <c r="B328" s="39"/>
      <c r="C328" s="218" t="s">
        <v>805</v>
      </c>
      <c r="D328" s="218" t="s">
        <v>142</v>
      </c>
      <c r="E328" s="219" t="s">
        <v>806</v>
      </c>
      <c r="F328" s="220" t="s">
        <v>807</v>
      </c>
      <c r="G328" s="221" t="s">
        <v>145</v>
      </c>
      <c r="H328" s="222">
        <v>20</v>
      </c>
      <c r="I328" s="223"/>
      <c r="J328" s="224">
        <f>ROUND(I328*H328,2)</f>
        <v>0</v>
      </c>
      <c r="K328" s="225"/>
      <c r="L328" s="44"/>
      <c r="M328" s="226" t="s">
        <v>1</v>
      </c>
      <c r="N328" s="227" t="s">
        <v>43</v>
      </c>
      <c r="O328" s="91"/>
      <c r="P328" s="228">
        <f>O328*H328</f>
        <v>0</v>
      </c>
      <c r="Q328" s="228">
        <v>2.0000000000000002E-05</v>
      </c>
      <c r="R328" s="228">
        <f>Q328*H328</f>
        <v>0.00040000000000000002</v>
      </c>
      <c r="S328" s="228">
        <v>0</v>
      </c>
      <c r="T328" s="228">
        <f>S328*H328</f>
        <v>0</v>
      </c>
      <c r="U328" s="229" t="s">
        <v>1</v>
      </c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0" t="s">
        <v>215</v>
      </c>
      <c r="AT328" s="230" t="s">
        <v>142</v>
      </c>
      <c r="AU328" s="230" t="s">
        <v>88</v>
      </c>
      <c r="AY328" s="17" t="s">
        <v>140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7" t="s">
        <v>86</v>
      </c>
      <c r="BK328" s="231">
        <f>ROUND(I328*H328,2)</f>
        <v>0</v>
      </c>
      <c r="BL328" s="17" t="s">
        <v>215</v>
      </c>
      <c r="BM328" s="230" t="s">
        <v>808</v>
      </c>
    </row>
    <row r="329" s="2" customFormat="1" ht="24.15" customHeight="1">
      <c r="A329" s="38"/>
      <c r="B329" s="39"/>
      <c r="C329" s="218" t="s">
        <v>809</v>
      </c>
      <c r="D329" s="218" t="s">
        <v>142</v>
      </c>
      <c r="E329" s="219" t="s">
        <v>810</v>
      </c>
      <c r="F329" s="220" t="s">
        <v>811</v>
      </c>
      <c r="G329" s="221" t="s">
        <v>145</v>
      </c>
      <c r="H329" s="222">
        <v>20</v>
      </c>
      <c r="I329" s="223"/>
      <c r="J329" s="224">
        <f>ROUND(I329*H329,2)</f>
        <v>0</v>
      </c>
      <c r="K329" s="225"/>
      <c r="L329" s="44"/>
      <c r="M329" s="226" t="s">
        <v>1</v>
      </c>
      <c r="N329" s="227" t="s">
        <v>43</v>
      </c>
      <c r="O329" s="91"/>
      <c r="P329" s="228">
        <f>O329*H329</f>
        <v>0</v>
      </c>
      <c r="Q329" s="228">
        <v>0.00066</v>
      </c>
      <c r="R329" s="228">
        <f>Q329*H329</f>
        <v>0.0132</v>
      </c>
      <c r="S329" s="228">
        <v>0</v>
      </c>
      <c r="T329" s="228">
        <f>S329*H329</f>
        <v>0</v>
      </c>
      <c r="U329" s="229" t="s">
        <v>1</v>
      </c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215</v>
      </c>
      <c r="AT329" s="230" t="s">
        <v>142</v>
      </c>
      <c r="AU329" s="230" t="s">
        <v>88</v>
      </c>
      <c r="AY329" s="17" t="s">
        <v>140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86</v>
      </c>
      <c r="BK329" s="231">
        <f>ROUND(I329*H329,2)</f>
        <v>0</v>
      </c>
      <c r="BL329" s="17" t="s">
        <v>215</v>
      </c>
      <c r="BM329" s="230" t="s">
        <v>812</v>
      </c>
    </row>
    <row r="330" s="2" customFormat="1" ht="24.15" customHeight="1">
      <c r="A330" s="38"/>
      <c r="B330" s="39"/>
      <c r="C330" s="218" t="s">
        <v>813</v>
      </c>
      <c r="D330" s="218" t="s">
        <v>142</v>
      </c>
      <c r="E330" s="219" t="s">
        <v>814</v>
      </c>
      <c r="F330" s="220" t="s">
        <v>815</v>
      </c>
      <c r="G330" s="221" t="s">
        <v>145</v>
      </c>
      <c r="H330" s="222">
        <v>593.10000000000002</v>
      </c>
      <c r="I330" s="223"/>
      <c r="J330" s="224">
        <f>ROUND(I330*H330,2)</f>
        <v>0</v>
      </c>
      <c r="K330" s="225"/>
      <c r="L330" s="44"/>
      <c r="M330" s="226" t="s">
        <v>1</v>
      </c>
      <c r="N330" s="227" t="s">
        <v>43</v>
      </c>
      <c r="O330" s="91"/>
      <c r="P330" s="228">
        <f>O330*H330</f>
        <v>0</v>
      </c>
      <c r="Q330" s="228">
        <v>0.00011</v>
      </c>
      <c r="R330" s="228">
        <f>Q330*H330</f>
        <v>0.065241000000000007</v>
      </c>
      <c r="S330" s="228">
        <v>0</v>
      </c>
      <c r="T330" s="228">
        <f>S330*H330</f>
        <v>0</v>
      </c>
      <c r="U330" s="229" t="s">
        <v>1</v>
      </c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0" t="s">
        <v>215</v>
      </c>
      <c r="AT330" s="230" t="s">
        <v>142</v>
      </c>
      <c r="AU330" s="230" t="s">
        <v>88</v>
      </c>
      <c r="AY330" s="17" t="s">
        <v>140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86</v>
      </c>
      <c r="BK330" s="231">
        <f>ROUND(I330*H330,2)</f>
        <v>0</v>
      </c>
      <c r="BL330" s="17" t="s">
        <v>215</v>
      </c>
      <c r="BM330" s="230" t="s">
        <v>816</v>
      </c>
    </row>
    <row r="331" s="2" customFormat="1" ht="24.15" customHeight="1">
      <c r="A331" s="38"/>
      <c r="B331" s="39"/>
      <c r="C331" s="218" t="s">
        <v>817</v>
      </c>
      <c r="D331" s="218" t="s">
        <v>142</v>
      </c>
      <c r="E331" s="219" t="s">
        <v>818</v>
      </c>
      <c r="F331" s="220" t="s">
        <v>819</v>
      </c>
      <c r="G331" s="221" t="s">
        <v>145</v>
      </c>
      <c r="H331" s="222">
        <v>593.10000000000002</v>
      </c>
      <c r="I331" s="223"/>
      <c r="J331" s="224">
        <f>ROUND(I331*H331,2)</f>
        <v>0</v>
      </c>
      <c r="K331" s="225"/>
      <c r="L331" s="44"/>
      <c r="M331" s="226" t="s">
        <v>1</v>
      </c>
      <c r="N331" s="227" t="s">
        <v>43</v>
      </c>
      <c r="O331" s="91"/>
      <c r="P331" s="228">
        <f>O331*H331</f>
        <v>0</v>
      </c>
      <c r="Q331" s="228">
        <v>0.00072000000000000005</v>
      </c>
      <c r="R331" s="228">
        <f>Q331*H331</f>
        <v>0.42703200000000002</v>
      </c>
      <c r="S331" s="228">
        <v>0</v>
      </c>
      <c r="T331" s="228">
        <f>S331*H331</f>
        <v>0</v>
      </c>
      <c r="U331" s="229" t="s">
        <v>1</v>
      </c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0" t="s">
        <v>215</v>
      </c>
      <c r="AT331" s="230" t="s">
        <v>142</v>
      </c>
      <c r="AU331" s="230" t="s">
        <v>88</v>
      </c>
      <c r="AY331" s="17" t="s">
        <v>140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86</v>
      </c>
      <c r="BK331" s="231">
        <f>ROUND(I331*H331,2)</f>
        <v>0</v>
      </c>
      <c r="BL331" s="17" t="s">
        <v>215</v>
      </c>
      <c r="BM331" s="230" t="s">
        <v>820</v>
      </c>
    </row>
    <row r="332" s="2" customFormat="1" ht="24.15" customHeight="1">
      <c r="A332" s="38"/>
      <c r="B332" s="39"/>
      <c r="C332" s="218" t="s">
        <v>821</v>
      </c>
      <c r="D332" s="218" t="s">
        <v>142</v>
      </c>
      <c r="E332" s="219" t="s">
        <v>822</v>
      </c>
      <c r="F332" s="220" t="s">
        <v>823</v>
      </c>
      <c r="G332" s="221" t="s">
        <v>145</v>
      </c>
      <c r="H332" s="222">
        <v>593.10000000000002</v>
      </c>
      <c r="I332" s="223"/>
      <c r="J332" s="224">
        <f>ROUND(I332*H332,2)</f>
        <v>0</v>
      </c>
      <c r="K332" s="225"/>
      <c r="L332" s="44"/>
      <c r="M332" s="226" t="s">
        <v>1</v>
      </c>
      <c r="N332" s="227" t="s">
        <v>43</v>
      </c>
      <c r="O332" s="91"/>
      <c r="P332" s="228">
        <f>O332*H332</f>
        <v>0</v>
      </c>
      <c r="Q332" s="228">
        <v>4.0000000000000003E-05</v>
      </c>
      <c r="R332" s="228">
        <f>Q332*H332</f>
        <v>0.023724000000000002</v>
      </c>
      <c r="S332" s="228">
        <v>0</v>
      </c>
      <c r="T332" s="228">
        <f>S332*H332</f>
        <v>0</v>
      </c>
      <c r="U332" s="229" t="s">
        <v>1</v>
      </c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0" t="s">
        <v>215</v>
      </c>
      <c r="AT332" s="230" t="s">
        <v>142</v>
      </c>
      <c r="AU332" s="230" t="s">
        <v>88</v>
      </c>
      <c r="AY332" s="17" t="s">
        <v>140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86</v>
      </c>
      <c r="BK332" s="231">
        <f>ROUND(I332*H332,2)</f>
        <v>0</v>
      </c>
      <c r="BL332" s="17" t="s">
        <v>215</v>
      </c>
      <c r="BM332" s="230" t="s">
        <v>824</v>
      </c>
    </row>
    <row r="333" s="2" customFormat="1" ht="24.15" customHeight="1">
      <c r="A333" s="38"/>
      <c r="B333" s="39"/>
      <c r="C333" s="218" t="s">
        <v>825</v>
      </c>
      <c r="D333" s="218" t="s">
        <v>142</v>
      </c>
      <c r="E333" s="219" t="s">
        <v>826</v>
      </c>
      <c r="F333" s="220" t="s">
        <v>827</v>
      </c>
      <c r="G333" s="221" t="s">
        <v>145</v>
      </c>
      <c r="H333" s="222">
        <v>593.10000000000002</v>
      </c>
      <c r="I333" s="223"/>
      <c r="J333" s="224">
        <f>ROUND(I333*H333,2)</f>
        <v>0</v>
      </c>
      <c r="K333" s="225"/>
      <c r="L333" s="44"/>
      <c r="M333" s="226" t="s">
        <v>1</v>
      </c>
      <c r="N333" s="227" t="s">
        <v>43</v>
      </c>
      <c r="O333" s="91"/>
      <c r="P333" s="228">
        <f>O333*H333</f>
        <v>0</v>
      </c>
      <c r="Q333" s="228">
        <v>3.0000000000000001E-05</v>
      </c>
      <c r="R333" s="228">
        <f>Q333*H333</f>
        <v>0.017793</v>
      </c>
      <c r="S333" s="228">
        <v>0</v>
      </c>
      <c r="T333" s="228">
        <f>S333*H333</f>
        <v>0</v>
      </c>
      <c r="U333" s="229" t="s">
        <v>1</v>
      </c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0" t="s">
        <v>215</v>
      </c>
      <c r="AT333" s="230" t="s">
        <v>142</v>
      </c>
      <c r="AU333" s="230" t="s">
        <v>88</v>
      </c>
      <c r="AY333" s="17" t="s">
        <v>140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86</v>
      </c>
      <c r="BK333" s="231">
        <f>ROUND(I333*H333,2)</f>
        <v>0</v>
      </c>
      <c r="BL333" s="17" t="s">
        <v>215</v>
      </c>
      <c r="BM333" s="230" t="s">
        <v>828</v>
      </c>
    </row>
    <row r="334" s="2" customFormat="1" ht="24.15" customHeight="1">
      <c r="A334" s="38"/>
      <c r="B334" s="39"/>
      <c r="C334" s="218" t="s">
        <v>829</v>
      </c>
      <c r="D334" s="218" t="s">
        <v>142</v>
      </c>
      <c r="E334" s="219" t="s">
        <v>830</v>
      </c>
      <c r="F334" s="220" t="s">
        <v>831</v>
      </c>
      <c r="G334" s="221" t="s">
        <v>145</v>
      </c>
      <c r="H334" s="222">
        <v>593.10000000000002</v>
      </c>
      <c r="I334" s="223"/>
      <c r="J334" s="224">
        <f>ROUND(I334*H334,2)</f>
        <v>0</v>
      </c>
      <c r="K334" s="225"/>
      <c r="L334" s="44"/>
      <c r="M334" s="226" t="s">
        <v>1</v>
      </c>
      <c r="N334" s="227" t="s">
        <v>43</v>
      </c>
      <c r="O334" s="91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8">
        <f>S334*H334</f>
        <v>0</v>
      </c>
      <c r="U334" s="229" t="s">
        <v>1</v>
      </c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0" t="s">
        <v>215</v>
      </c>
      <c r="AT334" s="230" t="s">
        <v>142</v>
      </c>
      <c r="AU334" s="230" t="s">
        <v>88</v>
      </c>
      <c r="AY334" s="17" t="s">
        <v>140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7" t="s">
        <v>86</v>
      </c>
      <c r="BK334" s="231">
        <f>ROUND(I334*H334,2)</f>
        <v>0</v>
      </c>
      <c r="BL334" s="17" t="s">
        <v>215</v>
      </c>
      <c r="BM334" s="230" t="s">
        <v>832</v>
      </c>
    </row>
    <row r="335" s="2" customFormat="1" ht="24.15" customHeight="1">
      <c r="A335" s="38"/>
      <c r="B335" s="39"/>
      <c r="C335" s="218" t="s">
        <v>833</v>
      </c>
      <c r="D335" s="218" t="s">
        <v>142</v>
      </c>
      <c r="E335" s="219" t="s">
        <v>834</v>
      </c>
      <c r="F335" s="220" t="s">
        <v>835</v>
      </c>
      <c r="G335" s="221" t="s">
        <v>145</v>
      </c>
      <c r="H335" s="222">
        <v>228</v>
      </c>
      <c r="I335" s="223"/>
      <c r="J335" s="224">
        <f>ROUND(I335*H335,2)</f>
        <v>0</v>
      </c>
      <c r="K335" s="225"/>
      <c r="L335" s="44"/>
      <c r="M335" s="226" t="s">
        <v>1</v>
      </c>
      <c r="N335" s="227" t="s">
        <v>43</v>
      </c>
      <c r="O335" s="91"/>
      <c r="P335" s="228">
        <f>O335*H335</f>
        <v>0</v>
      </c>
      <c r="Q335" s="228">
        <v>0.00033</v>
      </c>
      <c r="R335" s="228">
        <f>Q335*H335</f>
        <v>0.075240000000000001</v>
      </c>
      <c r="S335" s="228">
        <v>0</v>
      </c>
      <c r="T335" s="228">
        <f>S335*H335</f>
        <v>0</v>
      </c>
      <c r="U335" s="229" t="s">
        <v>1</v>
      </c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215</v>
      </c>
      <c r="AT335" s="230" t="s">
        <v>142</v>
      </c>
      <c r="AU335" s="230" t="s">
        <v>88</v>
      </c>
      <c r="AY335" s="17" t="s">
        <v>140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86</v>
      </c>
      <c r="BK335" s="231">
        <f>ROUND(I335*H335,2)</f>
        <v>0</v>
      </c>
      <c r="BL335" s="17" t="s">
        <v>215</v>
      </c>
      <c r="BM335" s="230" t="s">
        <v>836</v>
      </c>
    </row>
    <row r="336" s="13" customFormat="1">
      <c r="A336" s="13"/>
      <c r="B336" s="232"/>
      <c r="C336" s="233"/>
      <c r="D336" s="234" t="s">
        <v>156</v>
      </c>
      <c r="E336" s="235" t="s">
        <v>1</v>
      </c>
      <c r="F336" s="236" t="s">
        <v>837</v>
      </c>
      <c r="G336" s="233"/>
      <c r="H336" s="237">
        <v>273.60000000000002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1"/>
      <c r="U336" s="242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156</v>
      </c>
      <c r="AU336" s="243" t="s">
        <v>88</v>
      </c>
      <c r="AV336" s="13" t="s">
        <v>88</v>
      </c>
      <c r="AW336" s="13" t="s">
        <v>34</v>
      </c>
      <c r="AX336" s="13" t="s">
        <v>78</v>
      </c>
      <c r="AY336" s="243" t="s">
        <v>140</v>
      </c>
    </row>
    <row r="337" s="13" customFormat="1">
      <c r="A337" s="13"/>
      <c r="B337" s="232"/>
      <c r="C337" s="233"/>
      <c r="D337" s="234" t="s">
        <v>156</v>
      </c>
      <c r="E337" s="235" t="s">
        <v>1</v>
      </c>
      <c r="F337" s="236" t="s">
        <v>403</v>
      </c>
      <c r="G337" s="233"/>
      <c r="H337" s="237">
        <v>-45.600000000000001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1"/>
      <c r="U337" s="242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156</v>
      </c>
      <c r="AU337" s="243" t="s">
        <v>88</v>
      </c>
      <c r="AV337" s="13" t="s">
        <v>88</v>
      </c>
      <c r="AW337" s="13" t="s">
        <v>34</v>
      </c>
      <c r="AX337" s="13" t="s">
        <v>78</v>
      </c>
      <c r="AY337" s="243" t="s">
        <v>140</v>
      </c>
    </row>
    <row r="338" s="14" customFormat="1">
      <c r="A338" s="14"/>
      <c r="B338" s="255"/>
      <c r="C338" s="256"/>
      <c r="D338" s="234" t="s">
        <v>156</v>
      </c>
      <c r="E338" s="257" t="s">
        <v>1</v>
      </c>
      <c r="F338" s="258" t="s">
        <v>244</v>
      </c>
      <c r="G338" s="256"/>
      <c r="H338" s="259">
        <v>228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3"/>
      <c r="U338" s="26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5" t="s">
        <v>156</v>
      </c>
      <c r="AU338" s="265" t="s">
        <v>88</v>
      </c>
      <c r="AV338" s="14" t="s">
        <v>146</v>
      </c>
      <c r="AW338" s="14" t="s">
        <v>34</v>
      </c>
      <c r="AX338" s="14" t="s">
        <v>86</v>
      </c>
      <c r="AY338" s="265" t="s">
        <v>140</v>
      </c>
    </row>
    <row r="339" s="2" customFormat="1" ht="24.15" customHeight="1">
      <c r="A339" s="38"/>
      <c r="B339" s="39"/>
      <c r="C339" s="218" t="s">
        <v>838</v>
      </c>
      <c r="D339" s="218" t="s">
        <v>142</v>
      </c>
      <c r="E339" s="219" t="s">
        <v>839</v>
      </c>
      <c r="F339" s="220" t="s">
        <v>840</v>
      </c>
      <c r="G339" s="221" t="s">
        <v>145</v>
      </c>
      <c r="H339" s="222">
        <v>45.600000000000001</v>
      </c>
      <c r="I339" s="223"/>
      <c r="J339" s="224">
        <f>ROUND(I339*H339,2)</f>
        <v>0</v>
      </c>
      <c r="K339" s="225"/>
      <c r="L339" s="44"/>
      <c r="M339" s="226" t="s">
        <v>1</v>
      </c>
      <c r="N339" s="227" t="s">
        <v>43</v>
      </c>
      <c r="O339" s="91"/>
      <c r="P339" s="228">
        <f>O339*H339</f>
        <v>0</v>
      </c>
      <c r="Q339" s="228">
        <v>0.00050000000000000001</v>
      </c>
      <c r="R339" s="228">
        <f>Q339*H339</f>
        <v>0.022800000000000001</v>
      </c>
      <c r="S339" s="228">
        <v>0</v>
      </c>
      <c r="T339" s="228">
        <f>S339*H339</f>
        <v>0</v>
      </c>
      <c r="U339" s="229" t="s">
        <v>1</v>
      </c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215</v>
      </c>
      <c r="AT339" s="230" t="s">
        <v>142</v>
      </c>
      <c r="AU339" s="230" t="s">
        <v>88</v>
      </c>
      <c r="AY339" s="17" t="s">
        <v>140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86</v>
      </c>
      <c r="BK339" s="231">
        <f>ROUND(I339*H339,2)</f>
        <v>0</v>
      </c>
      <c r="BL339" s="17" t="s">
        <v>215</v>
      </c>
      <c r="BM339" s="230" t="s">
        <v>841</v>
      </c>
    </row>
    <row r="340" s="12" customFormat="1" ht="22.8" customHeight="1">
      <c r="A340" s="12"/>
      <c r="B340" s="202"/>
      <c r="C340" s="203"/>
      <c r="D340" s="204" t="s">
        <v>77</v>
      </c>
      <c r="E340" s="216" t="s">
        <v>842</v>
      </c>
      <c r="F340" s="216" t="s">
        <v>843</v>
      </c>
      <c r="G340" s="203"/>
      <c r="H340" s="203"/>
      <c r="I340" s="206"/>
      <c r="J340" s="217">
        <f>BK340</f>
        <v>0</v>
      </c>
      <c r="K340" s="203"/>
      <c r="L340" s="208"/>
      <c r="M340" s="209"/>
      <c r="N340" s="210"/>
      <c r="O340" s="210"/>
      <c r="P340" s="211">
        <f>SUM(P341:P343)</f>
        <v>0</v>
      </c>
      <c r="Q340" s="210"/>
      <c r="R340" s="211">
        <f>SUM(R341:R343)</f>
        <v>0.059214999999999997</v>
      </c>
      <c r="S340" s="210"/>
      <c r="T340" s="211">
        <f>SUM(T341:T343)</f>
        <v>0</v>
      </c>
      <c r="U340" s="2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3" t="s">
        <v>88</v>
      </c>
      <c r="AT340" s="214" t="s">
        <v>77</v>
      </c>
      <c r="AU340" s="214" t="s">
        <v>86</v>
      </c>
      <c r="AY340" s="213" t="s">
        <v>140</v>
      </c>
      <c r="BK340" s="215">
        <f>SUM(BK341:BK343)</f>
        <v>0</v>
      </c>
    </row>
    <row r="341" s="2" customFormat="1" ht="24.15" customHeight="1">
      <c r="A341" s="38"/>
      <c r="B341" s="39"/>
      <c r="C341" s="218" t="s">
        <v>844</v>
      </c>
      <c r="D341" s="218" t="s">
        <v>142</v>
      </c>
      <c r="E341" s="219" t="s">
        <v>845</v>
      </c>
      <c r="F341" s="220" t="s">
        <v>846</v>
      </c>
      <c r="G341" s="221" t="s">
        <v>145</v>
      </c>
      <c r="H341" s="222">
        <v>45.549999999999997</v>
      </c>
      <c r="I341" s="223"/>
      <c r="J341" s="224">
        <f>ROUND(I341*H341,2)</f>
        <v>0</v>
      </c>
      <c r="K341" s="225"/>
      <c r="L341" s="44"/>
      <c r="M341" s="226" t="s">
        <v>1</v>
      </c>
      <c r="N341" s="227" t="s">
        <v>43</v>
      </c>
      <c r="O341" s="91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8">
        <f>S341*H341</f>
        <v>0</v>
      </c>
      <c r="U341" s="229" t="s">
        <v>1</v>
      </c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215</v>
      </c>
      <c r="AT341" s="230" t="s">
        <v>142</v>
      </c>
      <c r="AU341" s="230" t="s">
        <v>88</v>
      </c>
      <c r="AY341" s="17" t="s">
        <v>140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86</v>
      </c>
      <c r="BK341" s="231">
        <f>ROUND(I341*H341,2)</f>
        <v>0</v>
      </c>
      <c r="BL341" s="17" t="s">
        <v>215</v>
      </c>
      <c r="BM341" s="230" t="s">
        <v>847</v>
      </c>
    </row>
    <row r="342" s="2" customFormat="1" ht="14.4" customHeight="1">
      <c r="A342" s="38"/>
      <c r="B342" s="39"/>
      <c r="C342" s="244" t="s">
        <v>848</v>
      </c>
      <c r="D342" s="244" t="s">
        <v>195</v>
      </c>
      <c r="E342" s="245" t="s">
        <v>849</v>
      </c>
      <c r="F342" s="246" t="s">
        <v>850</v>
      </c>
      <c r="G342" s="247" t="s">
        <v>145</v>
      </c>
      <c r="H342" s="248">
        <v>45.549999999999997</v>
      </c>
      <c r="I342" s="249"/>
      <c r="J342" s="250">
        <f>ROUND(I342*H342,2)</f>
        <v>0</v>
      </c>
      <c r="K342" s="251"/>
      <c r="L342" s="252"/>
      <c r="M342" s="253" t="s">
        <v>1</v>
      </c>
      <c r="N342" s="254" t="s">
        <v>43</v>
      </c>
      <c r="O342" s="91"/>
      <c r="P342" s="228">
        <f>O342*H342</f>
        <v>0</v>
      </c>
      <c r="Q342" s="228">
        <v>0.0012999999999999999</v>
      </c>
      <c r="R342" s="228">
        <f>Q342*H342</f>
        <v>0.059214999999999997</v>
      </c>
      <c r="S342" s="228">
        <v>0</v>
      </c>
      <c r="T342" s="228">
        <f>S342*H342</f>
        <v>0</v>
      </c>
      <c r="U342" s="229" t="s">
        <v>1</v>
      </c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0" t="s">
        <v>291</v>
      </c>
      <c r="AT342" s="230" t="s">
        <v>195</v>
      </c>
      <c r="AU342" s="230" t="s">
        <v>88</v>
      </c>
      <c r="AY342" s="17" t="s">
        <v>140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86</v>
      </c>
      <c r="BK342" s="231">
        <f>ROUND(I342*H342,2)</f>
        <v>0</v>
      </c>
      <c r="BL342" s="17" t="s">
        <v>215</v>
      </c>
      <c r="BM342" s="230" t="s">
        <v>851</v>
      </c>
    </row>
    <row r="343" s="2" customFormat="1" ht="24.15" customHeight="1">
      <c r="A343" s="38"/>
      <c r="B343" s="39"/>
      <c r="C343" s="218" t="s">
        <v>852</v>
      </c>
      <c r="D343" s="218" t="s">
        <v>142</v>
      </c>
      <c r="E343" s="219" t="s">
        <v>853</v>
      </c>
      <c r="F343" s="220" t="s">
        <v>854</v>
      </c>
      <c r="G343" s="221" t="s">
        <v>336</v>
      </c>
      <c r="H343" s="270"/>
      <c r="I343" s="223"/>
      <c r="J343" s="224">
        <f>ROUND(I343*H343,2)</f>
        <v>0</v>
      </c>
      <c r="K343" s="225"/>
      <c r="L343" s="44"/>
      <c r="M343" s="226" t="s">
        <v>1</v>
      </c>
      <c r="N343" s="227" t="s">
        <v>43</v>
      </c>
      <c r="O343" s="91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8">
        <f>S343*H343</f>
        <v>0</v>
      </c>
      <c r="U343" s="229" t="s">
        <v>1</v>
      </c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0" t="s">
        <v>215</v>
      </c>
      <c r="AT343" s="230" t="s">
        <v>142</v>
      </c>
      <c r="AU343" s="230" t="s">
        <v>88</v>
      </c>
      <c r="AY343" s="17" t="s">
        <v>140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86</v>
      </c>
      <c r="BK343" s="231">
        <f>ROUND(I343*H343,2)</f>
        <v>0</v>
      </c>
      <c r="BL343" s="17" t="s">
        <v>215</v>
      </c>
      <c r="BM343" s="230" t="s">
        <v>855</v>
      </c>
    </row>
    <row r="344" s="12" customFormat="1" ht="25.92" customHeight="1">
      <c r="A344" s="12"/>
      <c r="B344" s="202"/>
      <c r="C344" s="203"/>
      <c r="D344" s="204" t="s">
        <v>77</v>
      </c>
      <c r="E344" s="205" t="s">
        <v>856</v>
      </c>
      <c r="F344" s="205" t="s">
        <v>857</v>
      </c>
      <c r="G344" s="203"/>
      <c r="H344" s="203"/>
      <c r="I344" s="206"/>
      <c r="J344" s="207">
        <f>BK344</f>
        <v>0</v>
      </c>
      <c r="K344" s="203"/>
      <c r="L344" s="208"/>
      <c r="M344" s="209"/>
      <c r="N344" s="210"/>
      <c r="O344" s="210"/>
      <c r="P344" s="211">
        <f>SUM(P345:P353)</f>
        <v>0</v>
      </c>
      <c r="Q344" s="210"/>
      <c r="R344" s="211">
        <f>SUM(R345:R353)</f>
        <v>0.01136</v>
      </c>
      <c r="S344" s="210"/>
      <c r="T344" s="211">
        <f>SUM(T345:T353)</f>
        <v>0</v>
      </c>
      <c r="U344" s="2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3" t="s">
        <v>151</v>
      </c>
      <c r="AT344" s="214" t="s">
        <v>77</v>
      </c>
      <c r="AU344" s="214" t="s">
        <v>78</v>
      </c>
      <c r="AY344" s="213" t="s">
        <v>140</v>
      </c>
      <c r="BK344" s="215">
        <f>SUM(BK345:BK353)</f>
        <v>0</v>
      </c>
    </row>
    <row r="345" s="2" customFormat="1" ht="14.4" customHeight="1">
      <c r="A345" s="38"/>
      <c r="B345" s="39"/>
      <c r="C345" s="218" t="s">
        <v>858</v>
      </c>
      <c r="D345" s="218" t="s">
        <v>142</v>
      </c>
      <c r="E345" s="219" t="s">
        <v>859</v>
      </c>
      <c r="F345" s="220" t="s">
        <v>860</v>
      </c>
      <c r="G345" s="221" t="s">
        <v>343</v>
      </c>
      <c r="H345" s="222">
        <v>1</v>
      </c>
      <c r="I345" s="223"/>
      <c r="J345" s="224">
        <f>ROUND(I345*H345,2)</f>
        <v>0</v>
      </c>
      <c r="K345" s="225"/>
      <c r="L345" s="44"/>
      <c r="M345" s="226" t="s">
        <v>1</v>
      </c>
      <c r="N345" s="227" t="s">
        <v>43</v>
      </c>
      <c r="O345" s="91"/>
      <c r="P345" s="228">
        <f>O345*H345</f>
        <v>0</v>
      </c>
      <c r="Q345" s="228">
        <v>0.0013600000000000001</v>
      </c>
      <c r="R345" s="228">
        <f>Q345*H345</f>
        <v>0.0013600000000000001</v>
      </c>
      <c r="S345" s="228">
        <v>0</v>
      </c>
      <c r="T345" s="228">
        <f>S345*H345</f>
        <v>0</v>
      </c>
      <c r="U345" s="229" t="s">
        <v>1</v>
      </c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458</v>
      </c>
      <c r="AT345" s="230" t="s">
        <v>142</v>
      </c>
      <c r="AU345" s="230" t="s">
        <v>86</v>
      </c>
      <c r="AY345" s="17" t="s">
        <v>140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86</v>
      </c>
      <c r="BK345" s="231">
        <f>ROUND(I345*H345,2)</f>
        <v>0</v>
      </c>
      <c r="BL345" s="17" t="s">
        <v>458</v>
      </c>
      <c r="BM345" s="230" t="s">
        <v>861</v>
      </c>
    </row>
    <row r="346" s="2" customFormat="1" ht="24.15" customHeight="1">
      <c r="A346" s="38"/>
      <c r="B346" s="39"/>
      <c r="C346" s="244" t="s">
        <v>862</v>
      </c>
      <c r="D346" s="244" t="s">
        <v>195</v>
      </c>
      <c r="E346" s="245" t="s">
        <v>863</v>
      </c>
      <c r="F346" s="246" t="s">
        <v>864</v>
      </c>
      <c r="G346" s="247" t="s">
        <v>343</v>
      </c>
      <c r="H346" s="248">
        <v>1</v>
      </c>
      <c r="I346" s="249"/>
      <c r="J346" s="250">
        <f>ROUND(I346*H346,2)</f>
        <v>0</v>
      </c>
      <c r="K346" s="251"/>
      <c r="L346" s="252"/>
      <c r="M346" s="253" t="s">
        <v>1</v>
      </c>
      <c r="N346" s="254" t="s">
        <v>43</v>
      </c>
      <c r="O346" s="91"/>
      <c r="P346" s="228">
        <f>O346*H346</f>
        <v>0</v>
      </c>
      <c r="Q346" s="228">
        <v>0.01</v>
      </c>
      <c r="R346" s="228">
        <f>Q346*H346</f>
        <v>0.01</v>
      </c>
      <c r="S346" s="228">
        <v>0</v>
      </c>
      <c r="T346" s="228">
        <f>S346*H346</f>
        <v>0</v>
      </c>
      <c r="U346" s="229" t="s">
        <v>1</v>
      </c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0" t="s">
        <v>564</v>
      </c>
      <c r="AT346" s="230" t="s">
        <v>195</v>
      </c>
      <c r="AU346" s="230" t="s">
        <v>86</v>
      </c>
      <c r="AY346" s="17" t="s">
        <v>140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86</v>
      </c>
      <c r="BK346" s="231">
        <f>ROUND(I346*H346,2)</f>
        <v>0</v>
      </c>
      <c r="BL346" s="17" t="s">
        <v>564</v>
      </c>
      <c r="BM346" s="230" t="s">
        <v>865</v>
      </c>
    </row>
    <row r="347" s="2" customFormat="1" ht="14.4" customHeight="1">
      <c r="A347" s="38"/>
      <c r="B347" s="39"/>
      <c r="C347" s="218" t="s">
        <v>866</v>
      </c>
      <c r="D347" s="218" t="s">
        <v>142</v>
      </c>
      <c r="E347" s="219" t="s">
        <v>867</v>
      </c>
      <c r="F347" s="220" t="s">
        <v>868</v>
      </c>
      <c r="G347" s="221" t="s">
        <v>343</v>
      </c>
      <c r="H347" s="222">
        <v>2</v>
      </c>
      <c r="I347" s="223"/>
      <c r="J347" s="224">
        <f>ROUND(I347*H347,2)</f>
        <v>0</v>
      </c>
      <c r="K347" s="225"/>
      <c r="L347" s="44"/>
      <c r="M347" s="226" t="s">
        <v>1</v>
      </c>
      <c r="N347" s="227" t="s">
        <v>43</v>
      </c>
      <c r="O347" s="91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8">
        <f>S347*H347</f>
        <v>0</v>
      </c>
      <c r="U347" s="229" t="s">
        <v>1</v>
      </c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458</v>
      </c>
      <c r="AT347" s="230" t="s">
        <v>142</v>
      </c>
      <c r="AU347" s="230" t="s">
        <v>86</v>
      </c>
      <c r="AY347" s="17" t="s">
        <v>140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86</v>
      </c>
      <c r="BK347" s="231">
        <f>ROUND(I347*H347,2)</f>
        <v>0</v>
      </c>
      <c r="BL347" s="17" t="s">
        <v>458</v>
      </c>
      <c r="BM347" s="230" t="s">
        <v>869</v>
      </c>
    </row>
    <row r="348" s="2" customFormat="1">
      <c r="A348" s="38"/>
      <c r="B348" s="39"/>
      <c r="C348" s="40"/>
      <c r="D348" s="234" t="s">
        <v>273</v>
      </c>
      <c r="E348" s="40"/>
      <c r="F348" s="266" t="s">
        <v>870</v>
      </c>
      <c r="G348" s="40"/>
      <c r="H348" s="40"/>
      <c r="I348" s="267"/>
      <c r="J348" s="40"/>
      <c r="K348" s="40"/>
      <c r="L348" s="44"/>
      <c r="M348" s="268"/>
      <c r="N348" s="269"/>
      <c r="O348" s="91"/>
      <c r="P348" s="91"/>
      <c r="Q348" s="91"/>
      <c r="R348" s="91"/>
      <c r="S348" s="91"/>
      <c r="T348" s="91"/>
      <c r="U348" s="92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273</v>
      </c>
      <c r="AU348" s="17" t="s">
        <v>86</v>
      </c>
    </row>
    <row r="349" s="2" customFormat="1" ht="14.4" customHeight="1">
      <c r="A349" s="38"/>
      <c r="B349" s="39"/>
      <c r="C349" s="244" t="s">
        <v>871</v>
      </c>
      <c r="D349" s="244" t="s">
        <v>195</v>
      </c>
      <c r="E349" s="245" t="s">
        <v>872</v>
      </c>
      <c r="F349" s="246" t="s">
        <v>873</v>
      </c>
      <c r="G349" s="247" t="s">
        <v>343</v>
      </c>
      <c r="H349" s="248">
        <v>2</v>
      </c>
      <c r="I349" s="249"/>
      <c r="J349" s="250">
        <f>ROUND(I349*H349,2)</f>
        <v>0</v>
      </c>
      <c r="K349" s="251"/>
      <c r="L349" s="252"/>
      <c r="M349" s="253" t="s">
        <v>1</v>
      </c>
      <c r="N349" s="254" t="s">
        <v>43</v>
      </c>
      <c r="O349" s="91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8">
        <f>S349*H349</f>
        <v>0</v>
      </c>
      <c r="U349" s="229" t="s">
        <v>1</v>
      </c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574</v>
      </c>
      <c r="AT349" s="230" t="s">
        <v>195</v>
      </c>
      <c r="AU349" s="230" t="s">
        <v>86</v>
      </c>
      <c r="AY349" s="17" t="s">
        <v>140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86</v>
      </c>
      <c r="BK349" s="231">
        <f>ROUND(I349*H349,2)</f>
        <v>0</v>
      </c>
      <c r="BL349" s="17" t="s">
        <v>458</v>
      </c>
      <c r="BM349" s="230" t="s">
        <v>874</v>
      </c>
    </row>
    <row r="350" s="2" customFormat="1">
      <c r="A350" s="38"/>
      <c r="B350" s="39"/>
      <c r="C350" s="40"/>
      <c r="D350" s="234" t="s">
        <v>273</v>
      </c>
      <c r="E350" s="40"/>
      <c r="F350" s="266" t="s">
        <v>870</v>
      </c>
      <c r="G350" s="40"/>
      <c r="H350" s="40"/>
      <c r="I350" s="267"/>
      <c r="J350" s="40"/>
      <c r="K350" s="40"/>
      <c r="L350" s="44"/>
      <c r="M350" s="268"/>
      <c r="N350" s="269"/>
      <c r="O350" s="91"/>
      <c r="P350" s="91"/>
      <c r="Q350" s="91"/>
      <c r="R350" s="91"/>
      <c r="S350" s="91"/>
      <c r="T350" s="91"/>
      <c r="U350" s="92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273</v>
      </c>
      <c r="AU350" s="17" t="s">
        <v>86</v>
      </c>
    </row>
    <row r="351" s="2" customFormat="1" ht="24.15" customHeight="1">
      <c r="A351" s="38"/>
      <c r="B351" s="39"/>
      <c r="C351" s="218" t="s">
        <v>875</v>
      </c>
      <c r="D351" s="218" t="s">
        <v>142</v>
      </c>
      <c r="E351" s="219" t="s">
        <v>876</v>
      </c>
      <c r="F351" s="220" t="s">
        <v>877</v>
      </c>
      <c r="G351" s="221" t="s">
        <v>343</v>
      </c>
      <c r="H351" s="222">
        <v>2</v>
      </c>
      <c r="I351" s="223"/>
      <c r="J351" s="224">
        <f>ROUND(I351*H351,2)</f>
        <v>0</v>
      </c>
      <c r="K351" s="225"/>
      <c r="L351" s="44"/>
      <c r="M351" s="226" t="s">
        <v>1</v>
      </c>
      <c r="N351" s="227" t="s">
        <v>43</v>
      </c>
      <c r="O351" s="91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8">
        <f>S351*H351</f>
        <v>0</v>
      </c>
      <c r="U351" s="229" t="s">
        <v>1</v>
      </c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458</v>
      </c>
      <c r="AT351" s="230" t="s">
        <v>142</v>
      </c>
      <c r="AU351" s="230" t="s">
        <v>86</v>
      </c>
      <c r="AY351" s="17" t="s">
        <v>140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86</v>
      </c>
      <c r="BK351" s="231">
        <f>ROUND(I351*H351,2)</f>
        <v>0</v>
      </c>
      <c r="BL351" s="17" t="s">
        <v>458</v>
      </c>
      <c r="BM351" s="230" t="s">
        <v>878</v>
      </c>
    </row>
    <row r="352" s="2" customFormat="1" ht="37.8" customHeight="1">
      <c r="A352" s="38"/>
      <c r="B352" s="39"/>
      <c r="C352" s="218" t="s">
        <v>879</v>
      </c>
      <c r="D352" s="218" t="s">
        <v>142</v>
      </c>
      <c r="E352" s="219" t="s">
        <v>880</v>
      </c>
      <c r="F352" s="220" t="s">
        <v>881</v>
      </c>
      <c r="G352" s="221" t="s">
        <v>226</v>
      </c>
      <c r="H352" s="222">
        <v>100</v>
      </c>
      <c r="I352" s="223"/>
      <c r="J352" s="224">
        <f>ROUND(I352*H352,2)</f>
        <v>0</v>
      </c>
      <c r="K352" s="225"/>
      <c r="L352" s="44"/>
      <c r="M352" s="226" t="s">
        <v>1</v>
      </c>
      <c r="N352" s="227" t="s">
        <v>43</v>
      </c>
      <c r="O352" s="91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8">
        <f>S352*H352</f>
        <v>0</v>
      </c>
      <c r="U352" s="229" t="s">
        <v>1</v>
      </c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0" t="s">
        <v>458</v>
      </c>
      <c r="AT352" s="230" t="s">
        <v>142</v>
      </c>
      <c r="AU352" s="230" t="s">
        <v>86</v>
      </c>
      <c r="AY352" s="17" t="s">
        <v>140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7" t="s">
        <v>86</v>
      </c>
      <c r="BK352" s="231">
        <f>ROUND(I352*H352,2)</f>
        <v>0</v>
      </c>
      <c r="BL352" s="17" t="s">
        <v>458</v>
      </c>
      <c r="BM352" s="230" t="s">
        <v>882</v>
      </c>
    </row>
    <row r="353" s="2" customFormat="1">
      <c r="A353" s="38"/>
      <c r="B353" s="39"/>
      <c r="C353" s="40"/>
      <c r="D353" s="234" t="s">
        <v>273</v>
      </c>
      <c r="E353" s="40"/>
      <c r="F353" s="266" t="s">
        <v>883</v>
      </c>
      <c r="G353" s="40"/>
      <c r="H353" s="40"/>
      <c r="I353" s="267"/>
      <c r="J353" s="40"/>
      <c r="K353" s="40"/>
      <c r="L353" s="44"/>
      <c r="M353" s="276"/>
      <c r="N353" s="277"/>
      <c r="O353" s="273"/>
      <c r="P353" s="273"/>
      <c r="Q353" s="273"/>
      <c r="R353" s="273"/>
      <c r="S353" s="273"/>
      <c r="T353" s="273"/>
      <c r="U353" s="27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273</v>
      </c>
      <c r="AU353" s="17" t="s">
        <v>86</v>
      </c>
    </row>
    <row r="354" s="2" customFormat="1" ht="6.96" customHeight="1">
      <c r="A354" s="38"/>
      <c r="B354" s="66"/>
      <c r="C354" s="67"/>
      <c r="D354" s="67"/>
      <c r="E354" s="67"/>
      <c r="F354" s="67"/>
      <c r="G354" s="67"/>
      <c r="H354" s="67"/>
      <c r="I354" s="67"/>
      <c r="J354" s="67"/>
      <c r="K354" s="67"/>
      <c r="L354" s="44"/>
      <c r="M354" s="38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</row>
  </sheetData>
  <sheetProtection sheet="1" autoFilter="0" formatColumns="0" formatRows="0" objects="1" scenarios="1" spinCount="100000" saltValue="TRcLQQz4GtWMaCX7gFmX20J+fLPGb4t+OzG6GtmKHHT9BNd3dsxNKRDhbbrwf+CF6Ayqg+RFZmb7MW3P4UCKkg==" hashValue="Lm1gd2xAjpyu9jGA5wmiosr2Mt4AOw8ir6M1V6qAPtxJhftbN50uaEGdXQC4eJVJsEU8OMiUNz0Kh9ixDnCUyg==" algorithmName="SHA-512" password="C1E4"/>
  <autoFilter ref="C133:K353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zakázky'!K6</f>
        <v>Brandýsek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zakázky'!AN8</f>
        <v>10. 8. 2020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3"/>
      <c r="G18" s="143"/>
      <c r="H18" s="143"/>
      <c r="I18" s="14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zakázky'!E17="","",'Rekapitulace zakázky'!E17)</f>
        <v xml:space="preserve"> </v>
      </c>
      <c r="F21" s="38"/>
      <c r="G21" s="38"/>
      <c r="H21" s="38"/>
      <c r="I21" s="140" t="s">
        <v>28</v>
      </c>
      <c r="J21" s="143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ROUND((SUM(BE130:BE226)),  2)</f>
        <v>0</v>
      </c>
      <c r="G33" s="38"/>
      <c r="H33" s="38"/>
      <c r="I33" s="155">
        <v>0.20999999999999999</v>
      </c>
      <c r="J33" s="154">
        <f>ROUND(((SUM(BE130:BE226))*I33),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ROUND((SUM(BF130:BF226)),  2)</f>
        <v>0</v>
      </c>
      <c r="G34" s="38"/>
      <c r="H34" s="38"/>
      <c r="I34" s="155">
        <v>0.14999999999999999</v>
      </c>
      <c r="J34" s="154">
        <f>ROUND(((SUM(BF130:BF226))*I34),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ROUND((SUM(BG130:BG226)),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ROUND((SUM(BH130:BH226)),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ROUND((SUM(BI130:BI226)),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Brandýsek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Oprava zpevněných ploch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Brandýsek</v>
      </c>
      <c r="G89" s="40"/>
      <c r="H89" s="40"/>
      <c r="I89" s="32" t="s">
        <v>22</v>
      </c>
      <c r="J89" s="79" t="str">
        <f>IF(J12="","",J12)</f>
        <v>10. 8. 2020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347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885</v>
      </c>
      <c r="E98" s="182"/>
      <c r="F98" s="182"/>
      <c r="G98" s="182"/>
      <c r="H98" s="182"/>
      <c r="I98" s="182"/>
      <c r="J98" s="183">
        <f>J134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116</v>
      </c>
      <c r="E99" s="182"/>
      <c r="F99" s="182"/>
      <c r="G99" s="182"/>
      <c r="H99" s="182"/>
      <c r="I99" s="182"/>
      <c r="J99" s="183">
        <f>J136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886</v>
      </c>
      <c r="E100" s="188"/>
      <c r="F100" s="188"/>
      <c r="G100" s="188"/>
      <c r="H100" s="188"/>
      <c r="I100" s="188"/>
      <c r="J100" s="189">
        <f>J137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348</v>
      </c>
      <c r="E101" s="188"/>
      <c r="F101" s="188"/>
      <c r="G101" s="188"/>
      <c r="H101" s="188"/>
      <c r="I101" s="188"/>
      <c r="J101" s="189">
        <f>J166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887</v>
      </c>
      <c r="E102" s="188"/>
      <c r="F102" s="188"/>
      <c r="G102" s="188"/>
      <c r="H102" s="188"/>
      <c r="I102" s="188"/>
      <c r="J102" s="189">
        <f>J168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349</v>
      </c>
      <c r="E103" s="188"/>
      <c r="F103" s="188"/>
      <c r="G103" s="188"/>
      <c r="H103" s="188"/>
      <c r="I103" s="188"/>
      <c r="J103" s="189">
        <f>J188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888</v>
      </c>
      <c r="E104" s="188"/>
      <c r="F104" s="188"/>
      <c r="G104" s="188"/>
      <c r="H104" s="188"/>
      <c r="I104" s="188"/>
      <c r="J104" s="189">
        <f>J190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889</v>
      </c>
      <c r="E105" s="188"/>
      <c r="F105" s="188"/>
      <c r="G105" s="188"/>
      <c r="H105" s="188"/>
      <c r="I105" s="188"/>
      <c r="J105" s="189">
        <f>J197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120</v>
      </c>
      <c r="E106" s="188"/>
      <c r="F106" s="188"/>
      <c r="G106" s="188"/>
      <c r="H106" s="188"/>
      <c r="I106" s="188"/>
      <c r="J106" s="189">
        <f>J205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121</v>
      </c>
      <c r="E107" s="182"/>
      <c r="F107" s="182"/>
      <c r="G107" s="182"/>
      <c r="H107" s="182"/>
      <c r="I107" s="182"/>
      <c r="J107" s="183">
        <f>J207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122</v>
      </c>
      <c r="E108" s="188"/>
      <c r="F108" s="188"/>
      <c r="G108" s="188"/>
      <c r="H108" s="188"/>
      <c r="I108" s="188"/>
      <c r="J108" s="189">
        <f>J208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356</v>
      </c>
      <c r="E109" s="188"/>
      <c r="F109" s="188"/>
      <c r="G109" s="188"/>
      <c r="H109" s="188"/>
      <c r="I109" s="188"/>
      <c r="J109" s="189">
        <f>J212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9"/>
      <c r="C110" s="180"/>
      <c r="D110" s="181" t="s">
        <v>890</v>
      </c>
      <c r="E110" s="182"/>
      <c r="F110" s="182"/>
      <c r="G110" s="182"/>
      <c r="H110" s="182"/>
      <c r="I110" s="182"/>
      <c r="J110" s="183">
        <f>J221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124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4" t="str">
        <f>E7</f>
        <v>Brandýsek ON - oprava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109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003 - Oprava zpevněných ploch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žst. Brandýsek</v>
      </c>
      <c r="G124" s="40"/>
      <c r="H124" s="40"/>
      <c r="I124" s="32" t="s">
        <v>22</v>
      </c>
      <c r="J124" s="79" t="str">
        <f>IF(J12="","",J12)</f>
        <v>10. 8. 2020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Správa železnic, státní organizace</v>
      </c>
      <c r="G126" s="40"/>
      <c r="H126" s="40"/>
      <c r="I126" s="32" t="s">
        <v>32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30</v>
      </c>
      <c r="D127" s="40"/>
      <c r="E127" s="40"/>
      <c r="F127" s="27" t="str">
        <f>IF(E18="","",E18)</f>
        <v>Vyplň údaj</v>
      </c>
      <c r="G127" s="40"/>
      <c r="H127" s="40"/>
      <c r="I127" s="32" t="s">
        <v>35</v>
      </c>
      <c r="J127" s="36" t="str">
        <f>E24</f>
        <v>L. Ulrich, DiS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125</v>
      </c>
      <c r="D129" s="194" t="s">
        <v>63</v>
      </c>
      <c r="E129" s="194" t="s">
        <v>59</v>
      </c>
      <c r="F129" s="194" t="s">
        <v>60</v>
      </c>
      <c r="G129" s="194" t="s">
        <v>126</v>
      </c>
      <c r="H129" s="194" t="s">
        <v>127</v>
      </c>
      <c r="I129" s="194" t="s">
        <v>128</v>
      </c>
      <c r="J129" s="195" t="s">
        <v>113</v>
      </c>
      <c r="K129" s="196" t="s">
        <v>129</v>
      </c>
      <c r="L129" s="197"/>
      <c r="M129" s="100" t="s">
        <v>1</v>
      </c>
      <c r="N129" s="101" t="s">
        <v>42</v>
      </c>
      <c r="O129" s="101" t="s">
        <v>130</v>
      </c>
      <c r="P129" s="101" t="s">
        <v>131</v>
      </c>
      <c r="Q129" s="101" t="s">
        <v>132</v>
      </c>
      <c r="R129" s="101" t="s">
        <v>133</v>
      </c>
      <c r="S129" s="101" t="s">
        <v>134</v>
      </c>
      <c r="T129" s="101" t="s">
        <v>135</v>
      </c>
      <c r="U129" s="102" t="s">
        <v>136</v>
      </c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137</v>
      </c>
      <c r="D130" s="40"/>
      <c r="E130" s="40"/>
      <c r="F130" s="40"/>
      <c r="G130" s="40"/>
      <c r="H130" s="40"/>
      <c r="I130" s="40"/>
      <c r="J130" s="198">
        <f>BK130</f>
        <v>0</v>
      </c>
      <c r="K130" s="40"/>
      <c r="L130" s="44"/>
      <c r="M130" s="103"/>
      <c r="N130" s="199"/>
      <c r="O130" s="104"/>
      <c r="P130" s="200">
        <f>P131+P134+P136+P207+P221</f>
        <v>0</v>
      </c>
      <c r="Q130" s="104"/>
      <c r="R130" s="200">
        <f>R131+R134+R136+R207+R221</f>
        <v>349.76691650000004</v>
      </c>
      <c r="S130" s="104"/>
      <c r="T130" s="200">
        <f>T131+T134+T136+T207+T221</f>
        <v>33.913600000000002</v>
      </c>
      <c r="U130" s="105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77</v>
      </c>
      <c r="AU130" s="17" t="s">
        <v>115</v>
      </c>
      <c r="BK130" s="201">
        <f>BK131+BK134+BK136+BK207+BK221</f>
        <v>0</v>
      </c>
    </row>
    <row r="131" s="12" customFormat="1" ht="25.92" customHeight="1">
      <c r="A131" s="12"/>
      <c r="B131" s="202"/>
      <c r="C131" s="203"/>
      <c r="D131" s="204" t="s">
        <v>77</v>
      </c>
      <c r="E131" s="205" t="s">
        <v>361</v>
      </c>
      <c r="F131" s="205" t="s">
        <v>362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SUM(P132:P133)</f>
        <v>0</v>
      </c>
      <c r="Q131" s="210"/>
      <c r="R131" s="211">
        <f>SUM(R132:R133)</f>
        <v>0</v>
      </c>
      <c r="S131" s="210"/>
      <c r="T131" s="211">
        <f>SUM(T132:T133)</f>
        <v>0</v>
      </c>
      <c r="U131" s="2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146</v>
      </c>
      <c r="AT131" s="214" t="s">
        <v>77</v>
      </c>
      <c r="AU131" s="214" t="s">
        <v>78</v>
      </c>
      <c r="AY131" s="213" t="s">
        <v>140</v>
      </c>
      <c r="BK131" s="215">
        <f>SUM(BK132:BK133)</f>
        <v>0</v>
      </c>
    </row>
    <row r="132" s="2" customFormat="1" ht="14.4" customHeight="1">
      <c r="A132" s="38"/>
      <c r="B132" s="39"/>
      <c r="C132" s="218" t="s">
        <v>86</v>
      </c>
      <c r="D132" s="218" t="s">
        <v>142</v>
      </c>
      <c r="E132" s="219" t="s">
        <v>363</v>
      </c>
      <c r="F132" s="220" t="s">
        <v>362</v>
      </c>
      <c r="G132" s="221" t="s">
        <v>1</v>
      </c>
      <c r="H132" s="222">
        <v>0</v>
      </c>
      <c r="I132" s="223"/>
      <c r="J132" s="224">
        <f>ROUND(I132*H132,2)</f>
        <v>0</v>
      </c>
      <c r="K132" s="225"/>
      <c r="L132" s="44"/>
      <c r="M132" s="226" t="s">
        <v>1</v>
      </c>
      <c r="N132" s="227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8">
        <f>S132*H132</f>
        <v>0</v>
      </c>
      <c r="U132" s="229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364</v>
      </c>
      <c r="AT132" s="230" t="s">
        <v>142</v>
      </c>
      <c r="AU132" s="230" t="s">
        <v>86</v>
      </c>
      <c r="AY132" s="17" t="s">
        <v>140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364</v>
      </c>
      <c r="BM132" s="230" t="s">
        <v>891</v>
      </c>
    </row>
    <row r="133" s="2" customFormat="1">
      <c r="A133" s="38"/>
      <c r="B133" s="39"/>
      <c r="C133" s="40"/>
      <c r="D133" s="234" t="s">
        <v>273</v>
      </c>
      <c r="E133" s="40"/>
      <c r="F133" s="266" t="s">
        <v>892</v>
      </c>
      <c r="G133" s="40"/>
      <c r="H133" s="40"/>
      <c r="I133" s="267"/>
      <c r="J133" s="40"/>
      <c r="K133" s="40"/>
      <c r="L133" s="44"/>
      <c r="M133" s="268"/>
      <c r="N133" s="269"/>
      <c r="O133" s="91"/>
      <c r="P133" s="91"/>
      <c r="Q133" s="91"/>
      <c r="R133" s="91"/>
      <c r="S133" s="91"/>
      <c r="T133" s="91"/>
      <c r="U133" s="92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273</v>
      </c>
      <c r="AU133" s="17" t="s">
        <v>86</v>
      </c>
    </row>
    <row r="134" s="12" customFormat="1" ht="25.92" customHeight="1">
      <c r="A134" s="12"/>
      <c r="B134" s="202"/>
      <c r="C134" s="203"/>
      <c r="D134" s="204" t="s">
        <v>77</v>
      </c>
      <c r="E134" s="205" t="s">
        <v>659</v>
      </c>
      <c r="F134" s="205" t="s">
        <v>893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P135</f>
        <v>0</v>
      </c>
      <c r="Q134" s="210"/>
      <c r="R134" s="211">
        <f>R135</f>
        <v>0</v>
      </c>
      <c r="S134" s="210"/>
      <c r="T134" s="211">
        <f>T135</f>
        <v>0</v>
      </c>
      <c r="U134" s="2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86</v>
      </c>
      <c r="AT134" s="214" t="s">
        <v>77</v>
      </c>
      <c r="AU134" s="214" t="s">
        <v>78</v>
      </c>
      <c r="AY134" s="213" t="s">
        <v>140</v>
      </c>
      <c r="BK134" s="215">
        <f>BK135</f>
        <v>0</v>
      </c>
    </row>
    <row r="135" s="2" customFormat="1" ht="49.05" customHeight="1">
      <c r="A135" s="38"/>
      <c r="B135" s="39"/>
      <c r="C135" s="218" t="s">
        <v>88</v>
      </c>
      <c r="D135" s="218" t="s">
        <v>142</v>
      </c>
      <c r="E135" s="219" t="s">
        <v>220</v>
      </c>
      <c r="F135" s="220" t="s">
        <v>894</v>
      </c>
      <c r="G135" s="221" t="s">
        <v>213</v>
      </c>
      <c r="H135" s="222">
        <v>1</v>
      </c>
      <c r="I135" s="223"/>
      <c r="J135" s="224">
        <f>ROUND(I135*H135,2)</f>
        <v>0</v>
      </c>
      <c r="K135" s="225"/>
      <c r="L135" s="44"/>
      <c r="M135" s="226" t="s">
        <v>1</v>
      </c>
      <c r="N135" s="227" t="s">
        <v>43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8">
        <f>S135*H135</f>
        <v>0</v>
      </c>
      <c r="U135" s="229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146</v>
      </c>
      <c r="AT135" s="230" t="s">
        <v>142</v>
      </c>
      <c r="AU135" s="230" t="s">
        <v>86</v>
      </c>
      <c r="AY135" s="17" t="s">
        <v>140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86</v>
      </c>
      <c r="BK135" s="231">
        <f>ROUND(I135*H135,2)</f>
        <v>0</v>
      </c>
      <c r="BL135" s="17" t="s">
        <v>146</v>
      </c>
      <c r="BM135" s="230" t="s">
        <v>895</v>
      </c>
    </row>
    <row r="136" s="12" customFormat="1" ht="25.92" customHeight="1">
      <c r="A136" s="12"/>
      <c r="B136" s="202"/>
      <c r="C136" s="203"/>
      <c r="D136" s="204" t="s">
        <v>77</v>
      </c>
      <c r="E136" s="205" t="s">
        <v>138</v>
      </c>
      <c r="F136" s="205" t="s">
        <v>139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P137+P166+P168+P188+P190+P197+P205</f>
        <v>0</v>
      </c>
      <c r="Q136" s="210"/>
      <c r="R136" s="211">
        <f>R137+R166+R168+R188+R190+R197+R205</f>
        <v>349.64961650000004</v>
      </c>
      <c r="S136" s="210"/>
      <c r="T136" s="211">
        <f>T137+T166+T168+T188+T190+T197+T205</f>
        <v>33.7136</v>
      </c>
      <c r="U136" s="2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86</v>
      </c>
      <c r="AT136" s="214" t="s">
        <v>77</v>
      </c>
      <c r="AU136" s="214" t="s">
        <v>78</v>
      </c>
      <c r="AY136" s="213" t="s">
        <v>140</v>
      </c>
      <c r="BK136" s="215">
        <f>BK137+BK166+BK168+BK188+BK190+BK197+BK205</f>
        <v>0</v>
      </c>
    </row>
    <row r="137" s="12" customFormat="1" ht="22.8" customHeight="1">
      <c r="A137" s="12"/>
      <c r="B137" s="202"/>
      <c r="C137" s="203"/>
      <c r="D137" s="204" t="s">
        <v>77</v>
      </c>
      <c r="E137" s="216" t="s">
        <v>86</v>
      </c>
      <c r="F137" s="216" t="s">
        <v>896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SUM(P138:P165)</f>
        <v>0</v>
      </c>
      <c r="Q137" s="210"/>
      <c r="R137" s="211">
        <f>SUM(R138:R165)</f>
        <v>93.599999999999994</v>
      </c>
      <c r="S137" s="210"/>
      <c r="T137" s="211">
        <f>SUM(T138:T165)</f>
        <v>33.537500000000001</v>
      </c>
      <c r="U137" s="2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86</v>
      </c>
      <c r="AT137" s="214" t="s">
        <v>77</v>
      </c>
      <c r="AU137" s="214" t="s">
        <v>86</v>
      </c>
      <c r="AY137" s="213" t="s">
        <v>140</v>
      </c>
      <c r="BK137" s="215">
        <f>SUM(BK138:BK165)</f>
        <v>0</v>
      </c>
    </row>
    <row r="138" s="2" customFormat="1" ht="24.15" customHeight="1">
      <c r="A138" s="38"/>
      <c r="B138" s="39"/>
      <c r="C138" s="218" t="s">
        <v>151</v>
      </c>
      <c r="D138" s="218" t="s">
        <v>142</v>
      </c>
      <c r="E138" s="219" t="s">
        <v>897</v>
      </c>
      <c r="F138" s="220" t="s">
        <v>898</v>
      </c>
      <c r="G138" s="221" t="s">
        <v>145</v>
      </c>
      <c r="H138" s="222">
        <v>52.5</v>
      </c>
      <c r="I138" s="223"/>
      <c r="J138" s="224">
        <f>ROUND(I138*H138,2)</f>
        <v>0</v>
      </c>
      <c r="K138" s="225"/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0.255</v>
      </c>
      <c r="T138" s="228">
        <f>S138*H138</f>
        <v>13.387500000000001</v>
      </c>
      <c r="U138" s="229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146</v>
      </c>
      <c r="AT138" s="230" t="s">
        <v>142</v>
      </c>
      <c r="AU138" s="230" t="s">
        <v>88</v>
      </c>
      <c r="AY138" s="17" t="s">
        <v>140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146</v>
      </c>
      <c r="BM138" s="230" t="s">
        <v>899</v>
      </c>
    </row>
    <row r="139" s="13" customFormat="1">
      <c r="A139" s="13"/>
      <c r="B139" s="232"/>
      <c r="C139" s="233"/>
      <c r="D139" s="234" t="s">
        <v>156</v>
      </c>
      <c r="E139" s="235" t="s">
        <v>1</v>
      </c>
      <c r="F139" s="236" t="s">
        <v>900</v>
      </c>
      <c r="G139" s="233"/>
      <c r="H139" s="237">
        <v>52.5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1"/>
      <c r="U139" s="242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156</v>
      </c>
      <c r="AU139" s="243" t="s">
        <v>88</v>
      </c>
      <c r="AV139" s="13" t="s">
        <v>88</v>
      </c>
      <c r="AW139" s="13" t="s">
        <v>34</v>
      </c>
      <c r="AX139" s="13" t="s">
        <v>86</v>
      </c>
      <c r="AY139" s="243" t="s">
        <v>140</v>
      </c>
    </row>
    <row r="140" s="2" customFormat="1" ht="24.15" customHeight="1">
      <c r="A140" s="38"/>
      <c r="B140" s="39"/>
      <c r="C140" s="218" t="s">
        <v>146</v>
      </c>
      <c r="D140" s="218" t="s">
        <v>142</v>
      </c>
      <c r="E140" s="219" t="s">
        <v>901</v>
      </c>
      <c r="F140" s="220" t="s">
        <v>902</v>
      </c>
      <c r="G140" s="221" t="s">
        <v>145</v>
      </c>
      <c r="H140" s="222">
        <v>62</v>
      </c>
      <c r="I140" s="223"/>
      <c r="J140" s="224">
        <f>ROUND(I140*H140,2)</f>
        <v>0</v>
      </c>
      <c r="K140" s="225"/>
      <c r="L140" s="44"/>
      <c r="M140" s="226" t="s">
        <v>1</v>
      </c>
      <c r="N140" s="227" t="s">
        <v>43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0.32500000000000001</v>
      </c>
      <c r="T140" s="228">
        <f>S140*H140</f>
        <v>20.150000000000002</v>
      </c>
      <c r="U140" s="229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146</v>
      </c>
      <c r="AT140" s="230" t="s">
        <v>142</v>
      </c>
      <c r="AU140" s="230" t="s">
        <v>88</v>
      </c>
      <c r="AY140" s="17" t="s">
        <v>140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86</v>
      </c>
      <c r="BK140" s="231">
        <f>ROUND(I140*H140,2)</f>
        <v>0</v>
      </c>
      <c r="BL140" s="17" t="s">
        <v>146</v>
      </c>
      <c r="BM140" s="230" t="s">
        <v>903</v>
      </c>
    </row>
    <row r="141" s="13" customFormat="1">
      <c r="A141" s="13"/>
      <c r="B141" s="232"/>
      <c r="C141" s="233"/>
      <c r="D141" s="234" t="s">
        <v>156</v>
      </c>
      <c r="E141" s="235" t="s">
        <v>1</v>
      </c>
      <c r="F141" s="236" t="s">
        <v>904</v>
      </c>
      <c r="G141" s="233"/>
      <c r="H141" s="237">
        <v>14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1"/>
      <c r="U141" s="242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156</v>
      </c>
      <c r="AU141" s="243" t="s">
        <v>88</v>
      </c>
      <c r="AV141" s="13" t="s">
        <v>88</v>
      </c>
      <c r="AW141" s="13" t="s">
        <v>34</v>
      </c>
      <c r="AX141" s="13" t="s">
        <v>78</v>
      </c>
      <c r="AY141" s="243" t="s">
        <v>140</v>
      </c>
    </row>
    <row r="142" s="13" customFormat="1">
      <c r="A142" s="13"/>
      <c r="B142" s="232"/>
      <c r="C142" s="233"/>
      <c r="D142" s="234" t="s">
        <v>156</v>
      </c>
      <c r="E142" s="235" t="s">
        <v>1</v>
      </c>
      <c r="F142" s="236" t="s">
        <v>905</v>
      </c>
      <c r="G142" s="233"/>
      <c r="H142" s="237">
        <v>48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1"/>
      <c r="U142" s="242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156</v>
      </c>
      <c r="AU142" s="243" t="s">
        <v>88</v>
      </c>
      <c r="AV142" s="13" t="s">
        <v>88</v>
      </c>
      <c r="AW142" s="13" t="s">
        <v>34</v>
      </c>
      <c r="AX142" s="13" t="s">
        <v>78</v>
      </c>
      <c r="AY142" s="243" t="s">
        <v>140</v>
      </c>
    </row>
    <row r="143" s="14" customFormat="1">
      <c r="A143" s="14"/>
      <c r="B143" s="255"/>
      <c r="C143" s="256"/>
      <c r="D143" s="234" t="s">
        <v>156</v>
      </c>
      <c r="E143" s="257" t="s">
        <v>1</v>
      </c>
      <c r="F143" s="258" t="s">
        <v>244</v>
      </c>
      <c r="G143" s="256"/>
      <c r="H143" s="259">
        <v>62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3"/>
      <c r="U143" s="26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156</v>
      </c>
      <c r="AU143" s="265" t="s">
        <v>88</v>
      </c>
      <c r="AV143" s="14" t="s">
        <v>146</v>
      </c>
      <c r="AW143" s="14" t="s">
        <v>34</v>
      </c>
      <c r="AX143" s="14" t="s">
        <v>86</v>
      </c>
      <c r="AY143" s="265" t="s">
        <v>140</v>
      </c>
    </row>
    <row r="144" s="2" customFormat="1" ht="24.15" customHeight="1">
      <c r="A144" s="38"/>
      <c r="B144" s="39"/>
      <c r="C144" s="218" t="s">
        <v>161</v>
      </c>
      <c r="D144" s="218" t="s">
        <v>142</v>
      </c>
      <c r="E144" s="219" t="s">
        <v>906</v>
      </c>
      <c r="F144" s="220" t="s">
        <v>907</v>
      </c>
      <c r="G144" s="221" t="s">
        <v>145</v>
      </c>
      <c r="H144" s="222">
        <v>299.5</v>
      </c>
      <c r="I144" s="223"/>
      <c r="J144" s="224">
        <f>ROUND(I144*H144,2)</f>
        <v>0</v>
      </c>
      <c r="K144" s="225"/>
      <c r="L144" s="44"/>
      <c r="M144" s="226" t="s">
        <v>1</v>
      </c>
      <c r="N144" s="227" t="s">
        <v>43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8">
        <f>S144*H144</f>
        <v>0</v>
      </c>
      <c r="U144" s="229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146</v>
      </c>
      <c r="AT144" s="230" t="s">
        <v>142</v>
      </c>
      <c r="AU144" s="230" t="s">
        <v>88</v>
      </c>
      <c r="AY144" s="17" t="s">
        <v>140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86</v>
      </c>
      <c r="BK144" s="231">
        <f>ROUND(I144*H144,2)</f>
        <v>0</v>
      </c>
      <c r="BL144" s="17" t="s">
        <v>146</v>
      </c>
      <c r="BM144" s="230" t="s">
        <v>908</v>
      </c>
    </row>
    <row r="145" s="13" customFormat="1">
      <c r="A145" s="13"/>
      <c r="B145" s="232"/>
      <c r="C145" s="233"/>
      <c r="D145" s="234" t="s">
        <v>156</v>
      </c>
      <c r="E145" s="235" t="s">
        <v>1</v>
      </c>
      <c r="F145" s="236" t="s">
        <v>909</v>
      </c>
      <c r="G145" s="233"/>
      <c r="H145" s="237">
        <v>186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1"/>
      <c r="U145" s="242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156</v>
      </c>
      <c r="AU145" s="243" t="s">
        <v>88</v>
      </c>
      <c r="AV145" s="13" t="s">
        <v>88</v>
      </c>
      <c r="AW145" s="13" t="s">
        <v>34</v>
      </c>
      <c r="AX145" s="13" t="s">
        <v>78</v>
      </c>
      <c r="AY145" s="243" t="s">
        <v>140</v>
      </c>
    </row>
    <row r="146" s="13" customFormat="1">
      <c r="A146" s="13"/>
      <c r="B146" s="232"/>
      <c r="C146" s="233"/>
      <c r="D146" s="234" t="s">
        <v>156</v>
      </c>
      <c r="E146" s="235" t="s">
        <v>1</v>
      </c>
      <c r="F146" s="236" t="s">
        <v>910</v>
      </c>
      <c r="G146" s="233"/>
      <c r="H146" s="237">
        <v>84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1"/>
      <c r="U146" s="242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88</v>
      </c>
      <c r="AV146" s="13" t="s">
        <v>88</v>
      </c>
      <c r="AW146" s="13" t="s">
        <v>34</v>
      </c>
      <c r="AX146" s="13" t="s">
        <v>78</v>
      </c>
      <c r="AY146" s="243" t="s">
        <v>140</v>
      </c>
    </row>
    <row r="147" s="13" customFormat="1">
      <c r="A147" s="13"/>
      <c r="B147" s="232"/>
      <c r="C147" s="233"/>
      <c r="D147" s="234" t="s">
        <v>156</v>
      </c>
      <c r="E147" s="235" t="s">
        <v>1</v>
      </c>
      <c r="F147" s="236" t="s">
        <v>911</v>
      </c>
      <c r="G147" s="233"/>
      <c r="H147" s="237">
        <v>25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1"/>
      <c r="U147" s="242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156</v>
      </c>
      <c r="AU147" s="243" t="s">
        <v>88</v>
      </c>
      <c r="AV147" s="13" t="s">
        <v>88</v>
      </c>
      <c r="AW147" s="13" t="s">
        <v>34</v>
      </c>
      <c r="AX147" s="13" t="s">
        <v>78</v>
      </c>
      <c r="AY147" s="243" t="s">
        <v>140</v>
      </c>
    </row>
    <row r="148" s="13" customFormat="1">
      <c r="A148" s="13"/>
      <c r="B148" s="232"/>
      <c r="C148" s="233"/>
      <c r="D148" s="234" t="s">
        <v>156</v>
      </c>
      <c r="E148" s="235" t="s">
        <v>1</v>
      </c>
      <c r="F148" s="236" t="s">
        <v>912</v>
      </c>
      <c r="G148" s="233"/>
      <c r="H148" s="237">
        <v>4.5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1"/>
      <c r="U148" s="242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156</v>
      </c>
      <c r="AU148" s="243" t="s">
        <v>88</v>
      </c>
      <c r="AV148" s="13" t="s">
        <v>88</v>
      </c>
      <c r="AW148" s="13" t="s">
        <v>34</v>
      </c>
      <c r="AX148" s="13" t="s">
        <v>78</v>
      </c>
      <c r="AY148" s="243" t="s">
        <v>140</v>
      </c>
    </row>
    <row r="149" s="14" customFormat="1">
      <c r="A149" s="14"/>
      <c r="B149" s="255"/>
      <c r="C149" s="256"/>
      <c r="D149" s="234" t="s">
        <v>156</v>
      </c>
      <c r="E149" s="257" t="s">
        <v>1</v>
      </c>
      <c r="F149" s="258" t="s">
        <v>244</v>
      </c>
      <c r="G149" s="256"/>
      <c r="H149" s="259">
        <v>299.5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3"/>
      <c r="U149" s="26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156</v>
      </c>
      <c r="AU149" s="265" t="s">
        <v>88</v>
      </c>
      <c r="AV149" s="14" t="s">
        <v>146</v>
      </c>
      <c r="AW149" s="14" t="s">
        <v>34</v>
      </c>
      <c r="AX149" s="14" t="s">
        <v>86</v>
      </c>
      <c r="AY149" s="265" t="s">
        <v>140</v>
      </c>
    </row>
    <row r="150" s="2" customFormat="1" ht="24.15" customHeight="1">
      <c r="A150" s="38"/>
      <c r="B150" s="39"/>
      <c r="C150" s="218" t="s">
        <v>166</v>
      </c>
      <c r="D150" s="218" t="s">
        <v>142</v>
      </c>
      <c r="E150" s="219" t="s">
        <v>913</v>
      </c>
      <c r="F150" s="220" t="s">
        <v>914</v>
      </c>
      <c r="G150" s="221" t="s">
        <v>154</v>
      </c>
      <c r="H150" s="222">
        <v>29.949999999999999</v>
      </c>
      <c r="I150" s="223"/>
      <c r="J150" s="224">
        <f>ROUND(I150*H150,2)</f>
        <v>0</v>
      </c>
      <c r="K150" s="225"/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8">
        <f>S150*H150</f>
        <v>0</v>
      </c>
      <c r="U150" s="229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146</v>
      </c>
      <c r="AT150" s="230" t="s">
        <v>142</v>
      </c>
      <c r="AU150" s="230" t="s">
        <v>88</v>
      </c>
      <c r="AY150" s="17" t="s">
        <v>140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146</v>
      </c>
      <c r="BM150" s="230" t="s">
        <v>915</v>
      </c>
    </row>
    <row r="151" s="2" customFormat="1">
      <c r="A151" s="38"/>
      <c r="B151" s="39"/>
      <c r="C151" s="40"/>
      <c r="D151" s="234" t="s">
        <v>273</v>
      </c>
      <c r="E151" s="40"/>
      <c r="F151" s="266" t="s">
        <v>916</v>
      </c>
      <c r="G151" s="40"/>
      <c r="H151" s="40"/>
      <c r="I151" s="267"/>
      <c r="J151" s="40"/>
      <c r="K151" s="40"/>
      <c r="L151" s="44"/>
      <c r="M151" s="268"/>
      <c r="N151" s="269"/>
      <c r="O151" s="91"/>
      <c r="P151" s="91"/>
      <c r="Q151" s="91"/>
      <c r="R151" s="91"/>
      <c r="S151" s="91"/>
      <c r="T151" s="91"/>
      <c r="U151" s="92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273</v>
      </c>
      <c r="AU151" s="17" t="s">
        <v>88</v>
      </c>
    </row>
    <row r="152" s="13" customFormat="1">
      <c r="A152" s="13"/>
      <c r="B152" s="232"/>
      <c r="C152" s="233"/>
      <c r="D152" s="234" t="s">
        <v>156</v>
      </c>
      <c r="E152" s="235" t="s">
        <v>1</v>
      </c>
      <c r="F152" s="236" t="s">
        <v>917</v>
      </c>
      <c r="G152" s="233"/>
      <c r="H152" s="237">
        <v>29.949999999999999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1"/>
      <c r="U152" s="242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88</v>
      </c>
      <c r="AV152" s="13" t="s">
        <v>88</v>
      </c>
      <c r="AW152" s="13" t="s">
        <v>34</v>
      </c>
      <c r="AX152" s="13" t="s">
        <v>86</v>
      </c>
      <c r="AY152" s="243" t="s">
        <v>140</v>
      </c>
    </row>
    <row r="153" s="2" customFormat="1" ht="24.15" customHeight="1">
      <c r="A153" s="38"/>
      <c r="B153" s="39"/>
      <c r="C153" s="218" t="s">
        <v>170</v>
      </c>
      <c r="D153" s="218" t="s">
        <v>142</v>
      </c>
      <c r="E153" s="219" t="s">
        <v>918</v>
      </c>
      <c r="F153" s="220" t="s">
        <v>919</v>
      </c>
      <c r="G153" s="221" t="s">
        <v>154</v>
      </c>
      <c r="H153" s="222">
        <v>46.799999999999997</v>
      </c>
      <c r="I153" s="223"/>
      <c r="J153" s="224">
        <f>ROUND(I153*H153,2)</f>
        <v>0</v>
      </c>
      <c r="K153" s="225"/>
      <c r="L153" s="44"/>
      <c r="M153" s="226" t="s">
        <v>1</v>
      </c>
      <c r="N153" s="227" t="s">
        <v>43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8">
        <f>S153*H153</f>
        <v>0</v>
      </c>
      <c r="U153" s="229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146</v>
      </c>
      <c r="AT153" s="230" t="s">
        <v>142</v>
      </c>
      <c r="AU153" s="230" t="s">
        <v>88</v>
      </c>
      <c r="AY153" s="17" t="s">
        <v>140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86</v>
      </c>
      <c r="BK153" s="231">
        <f>ROUND(I153*H153,2)</f>
        <v>0</v>
      </c>
      <c r="BL153" s="17" t="s">
        <v>146</v>
      </c>
      <c r="BM153" s="230" t="s">
        <v>920</v>
      </c>
    </row>
    <row r="154" s="13" customFormat="1">
      <c r="A154" s="13"/>
      <c r="B154" s="232"/>
      <c r="C154" s="233"/>
      <c r="D154" s="234" t="s">
        <v>156</v>
      </c>
      <c r="E154" s="235" t="s">
        <v>1</v>
      </c>
      <c r="F154" s="236" t="s">
        <v>921</v>
      </c>
      <c r="G154" s="233"/>
      <c r="H154" s="237">
        <v>46.799999999999997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1"/>
      <c r="U154" s="242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156</v>
      </c>
      <c r="AU154" s="243" t="s">
        <v>88</v>
      </c>
      <c r="AV154" s="13" t="s">
        <v>88</v>
      </c>
      <c r="AW154" s="13" t="s">
        <v>34</v>
      </c>
      <c r="AX154" s="13" t="s">
        <v>86</v>
      </c>
      <c r="AY154" s="243" t="s">
        <v>140</v>
      </c>
    </row>
    <row r="155" s="2" customFormat="1" ht="14.4" customHeight="1">
      <c r="A155" s="38"/>
      <c r="B155" s="39"/>
      <c r="C155" s="218" t="s">
        <v>174</v>
      </c>
      <c r="D155" s="218" t="s">
        <v>142</v>
      </c>
      <c r="E155" s="219" t="s">
        <v>922</v>
      </c>
      <c r="F155" s="220" t="s">
        <v>923</v>
      </c>
      <c r="G155" s="221" t="s">
        <v>145</v>
      </c>
      <c r="H155" s="222">
        <v>299.5</v>
      </c>
      <c r="I155" s="223"/>
      <c r="J155" s="224">
        <f>ROUND(I155*H155,2)</f>
        <v>0</v>
      </c>
      <c r="K155" s="225"/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8">
        <f>S155*H155</f>
        <v>0</v>
      </c>
      <c r="U155" s="229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146</v>
      </c>
      <c r="AT155" s="230" t="s">
        <v>142</v>
      </c>
      <c r="AU155" s="230" t="s">
        <v>88</v>
      </c>
      <c r="AY155" s="17" t="s">
        <v>140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146</v>
      </c>
      <c r="BM155" s="230" t="s">
        <v>924</v>
      </c>
    </row>
    <row r="156" s="2" customFormat="1" ht="24.15" customHeight="1">
      <c r="A156" s="38"/>
      <c r="B156" s="39"/>
      <c r="C156" s="218" t="s">
        <v>180</v>
      </c>
      <c r="D156" s="218" t="s">
        <v>142</v>
      </c>
      <c r="E156" s="219" t="s">
        <v>925</v>
      </c>
      <c r="F156" s="220" t="s">
        <v>926</v>
      </c>
      <c r="G156" s="221" t="s">
        <v>154</v>
      </c>
      <c r="H156" s="222">
        <v>136.19999999999999</v>
      </c>
      <c r="I156" s="223"/>
      <c r="J156" s="224">
        <f>ROUND(I156*H156,2)</f>
        <v>0</v>
      </c>
      <c r="K156" s="225"/>
      <c r="L156" s="44"/>
      <c r="M156" s="226" t="s">
        <v>1</v>
      </c>
      <c r="N156" s="227" t="s">
        <v>43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8">
        <f>S156*H156</f>
        <v>0</v>
      </c>
      <c r="U156" s="229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146</v>
      </c>
      <c r="AT156" s="230" t="s">
        <v>142</v>
      </c>
      <c r="AU156" s="230" t="s">
        <v>88</v>
      </c>
      <c r="AY156" s="17" t="s">
        <v>140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86</v>
      </c>
      <c r="BK156" s="231">
        <f>ROUND(I156*H156,2)</f>
        <v>0</v>
      </c>
      <c r="BL156" s="17" t="s">
        <v>146</v>
      </c>
      <c r="BM156" s="230" t="s">
        <v>927</v>
      </c>
    </row>
    <row r="157" s="13" customFormat="1">
      <c r="A157" s="13"/>
      <c r="B157" s="232"/>
      <c r="C157" s="233"/>
      <c r="D157" s="234" t="s">
        <v>156</v>
      </c>
      <c r="E157" s="235" t="s">
        <v>1</v>
      </c>
      <c r="F157" s="236" t="s">
        <v>928</v>
      </c>
      <c r="G157" s="233"/>
      <c r="H157" s="237">
        <v>136.19999999999999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1"/>
      <c r="U157" s="242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156</v>
      </c>
      <c r="AU157" s="243" t="s">
        <v>88</v>
      </c>
      <c r="AV157" s="13" t="s">
        <v>88</v>
      </c>
      <c r="AW157" s="13" t="s">
        <v>34</v>
      </c>
      <c r="AX157" s="13" t="s">
        <v>86</v>
      </c>
      <c r="AY157" s="243" t="s">
        <v>140</v>
      </c>
    </row>
    <row r="158" s="2" customFormat="1" ht="24.15" customHeight="1">
      <c r="A158" s="38"/>
      <c r="B158" s="39"/>
      <c r="C158" s="218" t="s">
        <v>185</v>
      </c>
      <c r="D158" s="218" t="s">
        <v>142</v>
      </c>
      <c r="E158" s="219" t="s">
        <v>158</v>
      </c>
      <c r="F158" s="220" t="s">
        <v>159</v>
      </c>
      <c r="G158" s="221" t="s">
        <v>154</v>
      </c>
      <c r="H158" s="222">
        <v>136.19999999999999</v>
      </c>
      <c r="I158" s="223"/>
      <c r="J158" s="224">
        <f>ROUND(I158*H158,2)</f>
        <v>0</v>
      </c>
      <c r="K158" s="225"/>
      <c r="L158" s="44"/>
      <c r="M158" s="226" t="s">
        <v>1</v>
      </c>
      <c r="N158" s="227" t="s">
        <v>43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8">
        <f>S158*H158</f>
        <v>0</v>
      </c>
      <c r="U158" s="229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146</v>
      </c>
      <c r="AT158" s="230" t="s">
        <v>142</v>
      </c>
      <c r="AU158" s="230" t="s">
        <v>88</v>
      </c>
      <c r="AY158" s="17" t="s">
        <v>140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86</v>
      </c>
      <c r="BK158" s="231">
        <f>ROUND(I158*H158,2)</f>
        <v>0</v>
      </c>
      <c r="BL158" s="17" t="s">
        <v>146</v>
      </c>
      <c r="BM158" s="230" t="s">
        <v>929</v>
      </c>
    </row>
    <row r="159" s="2" customFormat="1" ht="24.15" customHeight="1">
      <c r="A159" s="38"/>
      <c r="B159" s="39"/>
      <c r="C159" s="218" t="s">
        <v>190</v>
      </c>
      <c r="D159" s="218" t="s">
        <v>142</v>
      </c>
      <c r="E159" s="219" t="s">
        <v>167</v>
      </c>
      <c r="F159" s="220" t="s">
        <v>168</v>
      </c>
      <c r="G159" s="221" t="s">
        <v>154</v>
      </c>
      <c r="H159" s="222">
        <v>136.19999999999999</v>
      </c>
      <c r="I159" s="223"/>
      <c r="J159" s="224">
        <f>ROUND(I159*H159,2)</f>
        <v>0</v>
      </c>
      <c r="K159" s="225"/>
      <c r="L159" s="44"/>
      <c r="M159" s="226" t="s">
        <v>1</v>
      </c>
      <c r="N159" s="227" t="s">
        <v>43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8">
        <f>S159*H159</f>
        <v>0</v>
      </c>
      <c r="U159" s="229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146</v>
      </c>
      <c r="AT159" s="230" t="s">
        <v>142</v>
      </c>
      <c r="AU159" s="230" t="s">
        <v>88</v>
      </c>
      <c r="AY159" s="17" t="s">
        <v>140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146</v>
      </c>
      <c r="BM159" s="230" t="s">
        <v>930</v>
      </c>
    </row>
    <row r="160" s="2" customFormat="1" ht="14.4" customHeight="1">
      <c r="A160" s="38"/>
      <c r="B160" s="39"/>
      <c r="C160" s="218" t="s">
        <v>194</v>
      </c>
      <c r="D160" s="218" t="s">
        <v>142</v>
      </c>
      <c r="E160" s="219" t="s">
        <v>171</v>
      </c>
      <c r="F160" s="220" t="s">
        <v>172</v>
      </c>
      <c r="G160" s="221" t="s">
        <v>154</v>
      </c>
      <c r="H160" s="222">
        <v>136.19999999999999</v>
      </c>
      <c r="I160" s="223"/>
      <c r="J160" s="224">
        <f>ROUND(I160*H160,2)</f>
        <v>0</v>
      </c>
      <c r="K160" s="225"/>
      <c r="L160" s="44"/>
      <c r="M160" s="226" t="s">
        <v>1</v>
      </c>
      <c r="N160" s="227" t="s">
        <v>43</v>
      </c>
      <c r="O160" s="91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8">
        <f>S160*H160</f>
        <v>0</v>
      </c>
      <c r="U160" s="229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146</v>
      </c>
      <c r="AT160" s="230" t="s">
        <v>142</v>
      </c>
      <c r="AU160" s="230" t="s">
        <v>88</v>
      </c>
      <c r="AY160" s="17" t="s">
        <v>140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86</v>
      </c>
      <c r="BK160" s="231">
        <f>ROUND(I160*H160,2)</f>
        <v>0</v>
      </c>
      <c r="BL160" s="17" t="s">
        <v>146</v>
      </c>
      <c r="BM160" s="230" t="s">
        <v>931</v>
      </c>
    </row>
    <row r="161" s="2" customFormat="1" ht="37.8" customHeight="1">
      <c r="A161" s="38"/>
      <c r="B161" s="39"/>
      <c r="C161" s="218" t="s">
        <v>200</v>
      </c>
      <c r="D161" s="218" t="s">
        <v>142</v>
      </c>
      <c r="E161" s="219" t="s">
        <v>529</v>
      </c>
      <c r="F161" s="220" t="s">
        <v>932</v>
      </c>
      <c r="G161" s="221" t="s">
        <v>177</v>
      </c>
      <c r="H161" s="222">
        <v>245.16</v>
      </c>
      <c r="I161" s="223"/>
      <c r="J161" s="224">
        <f>ROUND(I161*H161,2)</f>
        <v>0</v>
      </c>
      <c r="K161" s="225"/>
      <c r="L161" s="44"/>
      <c r="M161" s="226" t="s">
        <v>1</v>
      </c>
      <c r="N161" s="227" t="s">
        <v>43</v>
      </c>
      <c r="O161" s="91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8">
        <f>S161*H161</f>
        <v>0</v>
      </c>
      <c r="U161" s="229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146</v>
      </c>
      <c r="AT161" s="230" t="s">
        <v>142</v>
      </c>
      <c r="AU161" s="230" t="s">
        <v>88</v>
      </c>
      <c r="AY161" s="17" t="s">
        <v>140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86</v>
      </c>
      <c r="BK161" s="231">
        <f>ROUND(I161*H161,2)</f>
        <v>0</v>
      </c>
      <c r="BL161" s="17" t="s">
        <v>146</v>
      </c>
      <c r="BM161" s="230" t="s">
        <v>933</v>
      </c>
    </row>
    <row r="162" s="13" customFormat="1">
      <c r="A162" s="13"/>
      <c r="B162" s="232"/>
      <c r="C162" s="233"/>
      <c r="D162" s="234" t="s">
        <v>156</v>
      </c>
      <c r="E162" s="233"/>
      <c r="F162" s="236" t="s">
        <v>934</v>
      </c>
      <c r="G162" s="233"/>
      <c r="H162" s="237">
        <v>245.16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1"/>
      <c r="U162" s="242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88</v>
      </c>
      <c r="AV162" s="13" t="s">
        <v>88</v>
      </c>
      <c r="AW162" s="13" t="s">
        <v>4</v>
      </c>
      <c r="AX162" s="13" t="s">
        <v>86</v>
      </c>
      <c r="AY162" s="243" t="s">
        <v>140</v>
      </c>
    </row>
    <row r="163" s="2" customFormat="1" ht="24.15" customHeight="1">
      <c r="A163" s="38"/>
      <c r="B163" s="39"/>
      <c r="C163" s="218" t="s">
        <v>204</v>
      </c>
      <c r="D163" s="218" t="s">
        <v>142</v>
      </c>
      <c r="E163" s="219" t="s">
        <v>935</v>
      </c>
      <c r="F163" s="220" t="s">
        <v>936</v>
      </c>
      <c r="G163" s="221" t="s">
        <v>154</v>
      </c>
      <c r="H163" s="222">
        <v>46.799999999999997</v>
      </c>
      <c r="I163" s="223"/>
      <c r="J163" s="224">
        <f>ROUND(I163*H163,2)</f>
        <v>0</v>
      </c>
      <c r="K163" s="225"/>
      <c r="L163" s="44"/>
      <c r="M163" s="226" t="s">
        <v>1</v>
      </c>
      <c r="N163" s="227" t="s">
        <v>43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8">
        <f>S163*H163</f>
        <v>0</v>
      </c>
      <c r="U163" s="229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146</v>
      </c>
      <c r="AT163" s="230" t="s">
        <v>142</v>
      </c>
      <c r="AU163" s="230" t="s">
        <v>88</v>
      </c>
      <c r="AY163" s="17" t="s">
        <v>140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86</v>
      </c>
      <c r="BK163" s="231">
        <f>ROUND(I163*H163,2)</f>
        <v>0</v>
      </c>
      <c r="BL163" s="17" t="s">
        <v>146</v>
      </c>
      <c r="BM163" s="230" t="s">
        <v>937</v>
      </c>
    </row>
    <row r="164" s="2" customFormat="1" ht="14.4" customHeight="1">
      <c r="A164" s="38"/>
      <c r="B164" s="39"/>
      <c r="C164" s="244" t="s">
        <v>8</v>
      </c>
      <c r="D164" s="244" t="s">
        <v>195</v>
      </c>
      <c r="E164" s="245" t="s">
        <v>938</v>
      </c>
      <c r="F164" s="246" t="s">
        <v>939</v>
      </c>
      <c r="G164" s="247" t="s">
        <v>177</v>
      </c>
      <c r="H164" s="248">
        <v>93.599999999999994</v>
      </c>
      <c r="I164" s="249"/>
      <c r="J164" s="250">
        <f>ROUND(I164*H164,2)</f>
        <v>0</v>
      </c>
      <c r="K164" s="251"/>
      <c r="L164" s="252"/>
      <c r="M164" s="253" t="s">
        <v>1</v>
      </c>
      <c r="N164" s="254" t="s">
        <v>43</v>
      </c>
      <c r="O164" s="91"/>
      <c r="P164" s="228">
        <f>O164*H164</f>
        <v>0</v>
      </c>
      <c r="Q164" s="228">
        <v>1</v>
      </c>
      <c r="R164" s="228">
        <f>Q164*H164</f>
        <v>93.599999999999994</v>
      </c>
      <c r="S164" s="228">
        <v>0</v>
      </c>
      <c r="T164" s="228">
        <f>S164*H164</f>
        <v>0</v>
      </c>
      <c r="U164" s="229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174</v>
      </c>
      <c r="AT164" s="230" t="s">
        <v>195</v>
      </c>
      <c r="AU164" s="230" t="s">
        <v>88</v>
      </c>
      <c r="AY164" s="17" t="s">
        <v>140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86</v>
      </c>
      <c r="BK164" s="231">
        <f>ROUND(I164*H164,2)</f>
        <v>0</v>
      </c>
      <c r="BL164" s="17" t="s">
        <v>146</v>
      </c>
      <c r="BM164" s="230" t="s">
        <v>940</v>
      </c>
    </row>
    <row r="165" s="13" customFormat="1">
      <c r="A165" s="13"/>
      <c r="B165" s="232"/>
      <c r="C165" s="233"/>
      <c r="D165" s="234" t="s">
        <v>156</v>
      </c>
      <c r="E165" s="233"/>
      <c r="F165" s="236" t="s">
        <v>941</v>
      </c>
      <c r="G165" s="233"/>
      <c r="H165" s="237">
        <v>93.599999999999994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1"/>
      <c r="U165" s="242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156</v>
      </c>
      <c r="AU165" s="243" t="s">
        <v>88</v>
      </c>
      <c r="AV165" s="13" t="s">
        <v>88</v>
      </c>
      <c r="AW165" s="13" t="s">
        <v>4</v>
      </c>
      <c r="AX165" s="13" t="s">
        <v>86</v>
      </c>
      <c r="AY165" s="243" t="s">
        <v>140</v>
      </c>
    </row>
    <row r="166" s="12" customFormat="1" ht="22.8" customHeight="1">
      <c r="A166" s="12"/>
      <c r="B166" s="202"/>
      <c r="C166" s="203"/>
      <c r="D166" s="204" t="s">
        <v>77</v>
      </c>
      <c r="E166" s="216" t="s">
        <v>151</v>
      </c>
      <c r="F166" s="216" t="s">
        <v>366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P167</f>
        <v>0</v>
      </c>
      <c r="Q166" s="210"/>
      <c r="R166" s="211">
        <f>R167</f>
        <v>0.078</v>
      </c>
      <c r="S166" s="210"/>
      <c r="T166" s="211">
        <f>T167</f>
        <v>0</v>
      </c>
      <c r="U166" s="2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86</v>
      </c>
      <c r="AT166" s="214" t="s">
        <v>77</v>
      </c>
      <c r="AU166" s="214" t="s">
        <v>86</v>
      </c>
      <c r="AY166" s="213" t="s">
        <v>140</v>
      </c>
      <c r="BK166" s="215">
        <f>BK167</f>
        <v>0</v>
      </c>
    </row>
    <row r="167" s="2" customFormat="1" ht="62.7" customHeight="1">
      <c r="A167" s="38"/>
      <c r="B167" s="39"/>
      <c r="C167" s="218" t="s">
        <v>215</v>
      </c>
      <c r="D167" s="218" t="s">
        <v>142</v>
      </c>
      <c r="E167" s="219" t="s">
        <v>942</v>
      </c>
      <c r="F167" s="220" t="s">
        <v>943</v>
      </c>
      <c r="G167" s="221" t="s">
        <v>343</v>
      </c>
      <c r="H167" s="222">
        <v>1</v>
      </c>
      <c r="I167" s="223"/>
      <c r="J167" s="224">
        <f>ROUND(I167*H167,2)</f>
        <v>0</v>
      </c>
      <c r="K167" s="225"/>
      <c r="L167" s="44"/>
      <c r="M167" s="226" t="s">
        <v>1</v>
      </c>
      <c r="N167" s="227" t="s">
        <v>43</v>
      </c>
      <c r="O167" s="91"/>
      <c r="P167" s="228">
        <f>O167*H167</f>
        <v>0</v>
      </c>
      <c r="Q167" s="228">
        <v>0.078</v>
      </c>
      <c r="R167" s="228">
        <f>Q167*H167</f>
        <v>0.078</v>
      </c>
      <c r="S167" s="228">
        <v>0</v>
      </c>
      <c r="T167" s="228">
        <f>S167*H167</f>
        <v>0</v>
      </c>
      <c r="U167" s="229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146</v>
      </c>
      <c r="AT167" s="230" t="s">
        <v>142</v>
      </c>
      <c r="AU167" s="230" t="s">
        <v>88</v>
      </c>
      <c r="AY167" s="17" t="s">
        <v>140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86</v>
      </c>
      <c r="BK167" s="231">
        <f>ROUND(I167*H167,2)</f>
        <v>0</v>
      </c>
      <c r="BL167" s="17" t="s">
        <v>146</v>
      </c>
      <c r="BM167" s="230" t="s">
        <v>944</v>
      </c>
    </row>
    <row r="168" s="12" customFormat="1" ht="22.8" customHeight="1">
      <c r="A168" s="12"/>
      <c r="B168" s="202"/>
      <c r="C168" s="203"/>
      <c r="D168" s="204" t="s">
        <v>77</v>
      </c>
      <c r="E168" s="216" t="s">
        <v>161</v>
      </c>
      <c r="F168" s="216" t="s">
        <v>945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SUM(P169:P187)</f>
        <v>0</v>
      </c>
      <c r="Q168" s="210"/>
      <c r="R168" s="211">
        <f>SUM(R169:R187)</f>
        <v>255.86366650000002</v>
      </c>
      <c r="S168" s="210"/>
      <c r="T168" s="211">
        <f>SUM(T169:T187)</f>
        <v>0</v>
      </c>
      <c r="U168" s="2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86</v>
      </c>
      <c r="AT168" s="214" t="s">
        <v>77</v>
      </c>
      <c r="AU168" s="214" t="s">
        <v>86</v>
      </c>
      <c r="AY168" s="213" t="s">
        <v>140</v>
      </c>
      <c r="BK168" s="215">
        <f>SUM(BK169:BK187)</f>
        <v>0</v>
      </c>
    </row>
    <row r="169" s="2" customFormat="1" ht="14.4" customHeight="1">
      <c r="A169" s="38"/>
      <c r="B169" s="39"/>
      <c r="C169" s="218" t="s">
        <v>219</v>
      </c>
      <c r="D169" s="218" t="s">
        <v>142</v>
      </c>
      <c r="E169" s="219" t="s">
        <v>946</v>
      </c>
      <c r="F169" s="220" t="s">
        <v>947</v>
      </c>
      <c r="G169" s="221" t="s">
        <v>154</v>
      </c>
      <c r="H169" s="222">
        <v>6</v>
      </c>
      <c r="I169" s="223"/>
      <c r="J169" s="224">
        <f>ROUND(I169*H169,2)</f>
        <v>0</v>
      </c>
      <c r="K169" s="225"/>
      <c r="L169" s="44"/>
      <c r="M169" s="226" t="s">
        <v>1</v>
      </c>
      <c r="N169" s="227" t="s">
        <v>43</v>
      </c>
      <c r="O169" s="91"/>
      <c r="P169" s="228">
        <f>O169*H169</f>
        <v>0</v>
      </c>
      <c r="Q169" s="228">
        <v>1.48</v>
      </c>
      <c r="R169" s="228">
        <f>Q169*H169</f>
        <v>8.879999999999999</v>
      </c>
      <c r="S169" s="228">
        <v>0</v>
      </c>
      <c r="T169" s="228">
        <f>S169*H169</f>
        <v>0</v>
      </c>
      <c r="U169" s="229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146</v>
      </c>
      <c r="AT169" s="230" t="s">
        <v>142</v>
      </c>
      <c r="AU169" s="230" t="s">
        <v>88</v>
      </c>
      <c r="AY169" s="17" t="s">
        <v>140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86</v>
      </c>
      <c r="BK169" s="231">
        <f>ROUND(I169*H169,2)</f>
        <v>0</v>
      </c>
      <c r="BL169" s="17" t="s">
        <v>146</v>
      </c>
      <c r="BM169" s="230" t="s">
        <v>948</v>
      </c>
    </row>
    <row r="170" s="13" customFormat="1">
      <c r="A170" s="13"/>
      <c r="B170" s="232"/>
      <c r="C170" s="233"/>
      <c r="D170" s="234" t="s">
        <v>156</v>
      </c>
      <c r="E170" s="235" t="s">
        <v>1</v>
      </c>
      <c r="F170" s="236" t="s">
        <v>949</v>
      </c>
      <c r="G170" s="233"/>
      <c r="H170" s="237">
        <v>6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1"/>
      <c r="U170" s="242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156</v>
      </c>
      <c r="AU170" s="243" t="s">
        <v>88</v>
      </c>
      <c r="AV170" s="13" t="s">
        <v>88</v>
      </c>
      <c r="AW170" s="13" t="s">
        <v>34</v>
      </c>
      <c r="AX170" s="13" t="s">
        <v>86</v>
      </c>
      <c r="AY170" s="243" t="s">
        <v>140</v>
      </c>
    </row>
    <row r="171" s="2" customFormat="1" ht="24.15" customHeight="1">
      <c r="A171" s="38"/>
      <c r="B171" s="39"/>
      <c r="C171" s="218" t="s">
        <v>223</v>
      </c>
      <c r="D171" s="218" t="s">
        <v>142</v>
      </c>
      <c r="E171" s="219" t="s">
        <v>950</v>
      </c>
      <c r="F171" s="220" t="s">
        <v>951</v>
      </c>
      <c r="G171" s="221" t="s">
        <v>145</v>
      </c>
      <c r="H171" s="222">
        <v>299.5</v>
      </c>
      <c r="I171" s="223"/>
      <c r="J171" s="224">
        <f>ROUND(I171*H171,2)</f>
        <v>0</v>
      </c>
      <c r="K171" s="225"/>
      <c r="L171" s="44"/>
      <c r="M171" s="226" t="s">
        <v>1</v>
      </c>
      <c r="N171" s="227" t="s">
        <v>43</v>
      </c>
      <c r="O171" s="91"/>
      <c r="P171" s="228">
        <f>O171*H171</f>
        <v>0</v>
      </c>
      <c r="Q171" s="228">
        <v>0.39600000000000002</v>
      </c>
      <c r="R171" s="228">
        <f>Q171*H171</f>
        <v>118.602</v>
      </c>
      <c r="S171" s="228">
        <v>0</v>
      </c>
      <c r="T171" s="228">
        <f>S171*H171</f>
        <v>0</v>
      </c>
      <c r="U171" s="229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146</v>
      </c>
      <c r="AT171" s="230" t="s">
        <v>142</v>
      </c>
      <c r="AU171" s="230" t="s">
        <v>88</v>
      </c>
      <c r="AY171" s="17" t="s">
        <v>140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86</v>
      </c>
      <c r="BK171" s="231">
        <f>ROUND(I171*H171,2)</f>
        <v>0</v>
      </c>
      <c r="BL171" s="17" t="s">
        <v>146</v>
      </c>
      <c r="BM171" s="230" t="s">
        <v>952</v>
      </c>
    </row>
    <row r="172" s="2" customFormat="1" ht="24.15" customHeight="1">
      <c r="A172" s="38"/>
      <c r="B172" s="39"/>
      <c r="C172" s="218" t="s">
        <v>228</v>
      </c>
      <c r="D172" s="218" t="s">
        <v>142</v>
      </c>
      <c r="E172" s="219" t="s">
        <v>953</v>
      </c>
      <c r="F172" s="220" t="s">
        <v>954</v>
      </c>
      <c r="G172" s="221" t="s">
        <v>145</v>
      </c>
      <c r="H172" s="222">
        <v>299.5</v>
      </c>
      <c r="I172" s="223"/>
      <c r="J172" s="224">
        <f>ROUND(I172*H172,2)</f>
        <v>0</v>
      </c>
      <c r="K172" s="225"/>
      <c r="L172" s="44"/>
      <c r="M172" s="226" t="s">
        <v>1</v>
      </c>
      <c r="N172" s="227" t="s">
        <v>43</v>
      </c>
      <c r="O172" s="91"/>
      <c r="P172" s="228">
        <f>O172*H172</f>
        <v>0</v>
      </c>
      <c r="Q172" s="228">
        <v>0.106</v>
      </c>
      <c r="R172" s="228">
        <f>Q172*H172</f>
        <v>31.747</v>
      </c>
      <c r="S172" s="228">
        <v>0</v>
      </c>
      <c r="T172" s="228">
        <f>S172*H172</f>
        <v>0</v>
      </c>
      <c r="U172" s="229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146</v>
      </c>
      <c r="AT172" s="230" t="s">
        <v>142</v>
      </c>
      <c r="AU172" s="230" t="s">
        <v>88</v>
      </c>
      <c r="AY172" s="17" t="s">
        <v>140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86</v>
      </c>
      <c r="BK172" s="231">
        <f>ROUND(I172*H172,2)</f>
        <v>0</v>
      </c>
      <c r="BL172" s="17" t="s">
        <v>146</v>
      </c>
      <c r="BM172" s="230" t="s">
        <v>955</v>
      </c>
    </row>
    <row r="173" s="2" customFormat="1" ht="24.15" customHeight="1">
      <c r="A173" s="38"/>
      <c r="B173" s="39"/>
      <c r="C173" s="218" t="s">
        <v>233</v>
      </c>
      <c r="D173" s="218" t="s">
        <v>142</v>
      </c>
      <c r="E173" s="219" t="s">
        <v>956</v>
      </c>
      <c r="F173" s="220" t="s">
        <v>957</v>
      </c>
      <c r="G173" s="221" t="s">
        <v>145</v>
      </c>
      <c r="H173" s="222">
        <v>299.5</v>
      </c>
      <c r="I173" s="223"/>
      <c r="J173" s="224">
        <f>ROUND(I173*H173,2)</f>
        <v>0</v>
      </c>
      <c r="K173" s="225"/>
      <c r="L173" s="44"/>
      <c r="M173" s="226" t="s">
        <v>1</v>
      </c>
      <c r="N173" s="227" t="s">
        <v>43</v>
      </c>
      <c r="O173" s="91"/>
      <c r="P173" s="228">
        <f>O173*H173</f>
        <v>0</v>
      </c>
      <c r="Q173" s="228">
        <v>0.14610000000000001</v>
      </c>
      <c r="R173" s="228">
        <f>Q173*H173</f>
        <v>43.756950000000003</v>
      </c>
      <c r="S173" s="228">
        <v>0</v>
      </c>
      <c r="T173" s="228">
        <f>S173*H173</f>
        <v>0</v>
      </c>
      <c r="U173" s="229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146</v>
      </c>
      <c r="AT173" s="230" t="s">
        <v>142</v>
      </c>
      <c r="AU173" s="230" t="s">
        <v>88</v>
      </c>
      <c r="AY173" s="17" t="s">
        <v>140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86</v>
      </c>
      <c r="BK173" s="231">
        <f>ROUND(I173*H173,2)</f>
        <v>0</v>
      </c>
      <c r="BL173" s="17" t="s">
        <v>146</v>
      </c>
      <c r="BM173" s="230" t="s">
        <v>958</v>
      </c>
    </row>
    <row r="174" s="2" customFormat="1" ht="14.4" customHeight="1">
      <c r="A174" s="38"/>
      <c r="B174" s="39"/>
      <c r="C174" s="244" t="s">
        <v>7</v>
      </c>
      <c r="D174" s="244" t="s">
        <v>195</v>
      </c>
      <c r="E174" s="245" t="s">
        <v>959</v>
      </c>
      <c r="F174" s="246" t="s">
        <v>960</v>
      </c>
      <c r="G174" s="247" t="s">
        <v>145</v>
      </c>
      <c r="H174" s="248">
        <v>27.5</v>
      </c>
      <c r="I174" s="249"/>
      <c r="J174" s="250">
        <f>ROUND(I174*H174,2)</f>
        <v>0</v>
      </c>
      <c r="K174" s="251"/>
      <c r="L174" s="252"/>
      <c r="M174" s="253" t="s">
        <v>1</v>
      </c>
      <c r="N174" s="254" t="s">
        <v>43</v>
      </c>
      <c r="O174" s="91"/>
      <c r="P174" s="228">
        <f>O174*H174</f>
        <v>0</v>
      </c>
      <c r="Q174" s="228">
        <v>0.13200000000000001</v>
      </c>
      <c r="R174" s="228">
        <f>Q174*H174</f>
        <v>3.6300000000000003</v>
      </c>
      <c r="S174" s="228">
        <v>0</v>
      </c>
      <c r="T174" s="228">
        <f>S174*H174</f>
        <v>0</v>
      </c>
      <c r="U174" s="229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174</v>
      </c>
      <c r="AT174" s="230" t="s">
        <v>195</v>
      </c>
      <c r="AU174" s="230" t="s">
        <v>88</v>
      </c>
      <c r="AY174" s="17" t="s">
        <v>140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86</v>
      </c>
      <c r="BK174" s="231">
        <f>ROUND(I174*H174,2)</f>
        <v>0</v>
      </c>
      <c r="BL174" s="17" t="s">
        <v>146</v>
      </c>
      <c r="BM174" s="230" t="s">
        <v>961</v>
      </c>
    </row>
    <row r="175" s="13" customFormat="1">
      <c r="A175" s="13"/>
      <c r="B175" s="232"/>
      <c r="C175" s="233"/>
      <c r="D175" s="234" t="s">
        <v>156</v>
      </c>
      <c r="E175" s="235" t="s">
        <v>1</v>
      </c>
      <c r="F175" s="236" t="s">
        <v>911</v>
      </c>
      <c r="G175" s="233"/>
      <c r="H175" s="237">
        <v>25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1"/>
      <c r="U175" s="242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156</v>
      </c>
      <c r="AU175" s="243" t="s">
        <v>88</v>
      </c>
      <c r="AV175" s="13" t="s">
        <v>88</v>
      </c>
      <c r="AW175" s="13" t="s">
        <v>34</v>
      </c>
      <c r="AX175" s="13" t="s">
        <v>86</v>
      </c>
      <c r="AY175" s="243" t="s">
        <v>140</v>
      </c>
    </row>
    <row r="176" s="13" customFormat="1">
      <c r="A176" s="13"/>
      <c r="B176" s="232"/>
      <c r="C176" s="233"/>
      <c r="D176" s="234" t="s">
        <v>156</v>
      </c>
      <c r="E176" s="233"/>
      <c r="F176" s="236" t="s">
        <v>962</v>
      </c>
      <c r="G176" s="233"/>
      <c r="H176" s="237">
        <v>27.5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1"/>
      <c r="U176" s="242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156</v>
      </c>
      <c r="AU176" s="243" t="s">
        <v>88</v>
      </c>
      <c r="AV176" s="13" t="s">
        <v>88</v>
      </c>
      <c r="AW176" s="13" t="s">
        <v>4</v>
      </c>
      <c r="AX176" s="13" t="s">
        <v>86</v>
      </c>
      <c r="AY176" s="243" t="s">
        <v>140</v>
      </c>
    </row>
    <row r="177" s="2" customFormat="1" ht="24.15" customHeight="1">
      <c r="A177" s="38"/>
      <c r="B177" s="39"/>
      <c r="C177" s="244" t="s">
        <v>247</v>
      </c>
      <c r="D177" s="244" t="s">
        <v>195</v>
      </c>
      <c r="E177" s="245" t="s">
        <v>963</v>
      </c>
      <c r="F177" s="246" t="s">
        <v>964</v>
      </c>
      <c r="G177" s="247" t="s">
        <v>145</v>
      </c>
      <c r="H177" s="248">
        <v>301.94999999999999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43</v>
      </c>
      <c r="O177" s="91"/>
      <c r="P177" s="228">
        <f>O177*H177</f>
        <v>0</v>
      </c>
      <c r="Q177" s="228">
        <v>0.09375</v>
      </c>
      <c r="R177" s="228">
        <f>Q177*H177</f>
        <v>28.307812499999997</v>
      </c>
      <c r="S177" s="228">
        <v>0</v>
      </c>
      <c r="T177" s="228">
        <f>S177*H177</f>
        <v>0</v>
      </c>
      <c r="U177" s="229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174</v>
      </c>
      <c r="AT177" s="230" t="s">
        <v>195</v>
      </c>
      <c r="AU177" s="230" t="s">
        <v>88</v>
      </c>
      <c r="AY177" s="17" t="s">
        <v>140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86</v>
      </c>
      <c r="BK177" s="231">
        <f>ROUND(I177*H177,2)</f>
        <v>0</v>
      </c>
      <c r="BL177" s="17" t="s">
        <v>146</v>
      </c>
      <c r="BM177" s="230" t="s">
        <v>965</v>
      </c>
    </row>
    <row r="178" s="2" customFormat="1">
      <c r="A178" s="38"/>
      <c r="B178" s="39"/>
      <c r="C178" s="40"/>
      <c r="D178" s="234" t="s">
        <v>273</v>
      </c>
      <c r="E178" s="40"/>
      <c r="F178" s="266" t="s">
        <v>966</v>
      </c>
      <c r="G178" s="40"/>
      <c r="H178" s="40"/>
      <c r="I178" s="267"/>
      <c r="J178" s="40"/>
      <c r="K178" s="40"/>
      <c r="L178" s="44"/>
      <c r="M178" s="268"/>
      <c r="N178" s="269"/>
      <c r="O178" s="91"/>
      <c r="P178" s="91"/>
      <c r="Q178" s="91"/>
      <c r="R178" s="91"/>
      <c r="S178" s="91"/>
      <c r="T178" s="91"/>
      <c r="U178" s="92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273</v>
      </c>
      <c r="AU178" s="17" t="s">
        <v>88</v>
      </c>
    </row>
    <row r="179" s="13" customFormat="1">
      <c r="A179" s="13"/>
      <c r="B179" s="232"/>
      <c r="C179" s="233"/>
      <c r="D179" s="234" t="s">
        <v>156</v>
      </c>
      <c r="E179" s="235" t="s">
        <v>1</v>
      </c>
      <c r="F179" s="236" t="s">
        <v>909</v>
      </c>
      <c r="G179" s="233"/>
      <c r="H179" s="237">
        <v>186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1"/>
      <c r="U179" s="242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156</v>
      </c>
      <c r="AU179" s="243" t="s">
        <v>88</v>
      </c>
      <c r="AV179" s="13" t="s">
        <v>88</v>
      </c>
      <c r="AW179" s="13" t="s">
        <v>34</v>
      </c>
      <c r="AX179" s="13" t="s">
        <v>78</v>
      </c>
      <c r="AY179" s="243" t="s">
        <v>140</v>
      </c>
    </row>
    <row r="180" s="13" customFormat="1">
      <c r="A180" s="13"/>
      <c r="B180" s="232"/>
      <c r="C180" s="233"/>
      <c r="D180" s="234" t="s">
        <v>156</v>
      </c>
      <c r="E180" s="235" t="s">
        <v>1</v>
      </c>
      <c r="F180" s="236" t="s">
        <v>910</v>
      </c>
      <c r="G180" s="233"/>
      <c r="H180" s="237">
        <v>84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1"/>
      <c r="U180" s="242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88</v>
      </c>
      <c r="AV180" s="13" t="s">
        <v>88</v>
      </c>
      <c r="AW180" s="13" t="s">
        <v>34</v>
      </c>
      <c r="AX180" s="13" t="s">
        <v>78</v>
      </c>
      <c r="AY180" s="243" t="s">
        <v>140</v>
      </c>
    </row>
    <row r="181" s="13" customFormat="1">
      <c r="A181" s="13"/>
      <c r="B181" s="232"/>
      <c r="C181" s="233"/>
      <c r="D181" s="234" t="s">
        <v>156</v>
      </c>
      <c r="E181" s="235" t="s">
        <v>1</v>
      </c>
      <c r="F181" s="236" t="s">
        <v>912</v>
      </c>
      <c r="G181" s="233"/>
      <c r="H181" s="237">
        <v>4.5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1"/>
      <c r="U181" s="242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156</v>
      </c>
      <c r="AU181" s="243" t="s">
        <v>88</v>
      </c>
      <c r="AV181" s="13" t="s">
        <v>88</v>
      </c>
      <c r="AW181" s="13" t="s">
        <v>34</v>
      </c>
      <c r="AX181" s="13" t="s">
        <v>78</v>
      </c>
      <c r="AY181" s="243" t="s">
        <v>140</v>
      </c>
    </row>
    <row r="182" s="14" customFormat="1">
      <c r="A182" s="14"/>
      <c r="B182" s="255"/>
      <c r="C182" s="256"/>
      <c r="D182" s="234" t="s">
        <v>156</v>
      </c>
      <c r="E182" s="257" t="s">
        <v>1</v>
      </c>
      <c r="F182" s="258" t="s">
        <v>244</v>
      </c>
      <c r="G182" s="256"/>
      <c r="H182" s="259">
        <v>274.5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3"/>
      <c r="U182" s="26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156</v>
      </c>
      <c r="AU182" s="265" t="s">
        <v>88</v>
      </c>
      <c r="AV182" s="14" t="s">
        <v>146</v>
      </c>
      <c r="AW182" s="14" t="s">
        <v>34</v>
      </c>
      <c r="AX182" s="14" t="s">
        <v>86</v>
      </c>
      <c r="AY182" s="265" t="s">
        <v>140</v>
      </c>
    </row>
    <row r="183" s="13" customFormat="1">
      <c r="A183" s="13"/>
      <c r="B183" s="232"/>
      <c r="C183" s="233"/>
      <c r="D183" s="234" t="s">
        <v>156</v>
      </c>
      <c r="E183" s="233"/>
      <c r="F183" s="236" t="s">
        <v>967</v>
      </c>
      <c r="G183" s="233"/>
      <c r="H183" s="237">
        <v>301.94999999999999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1"/>
      <c r="U183" s="242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156</v>
      </c>
      <c r="AU183" s="243" t="s">
        <v>88</v>
      </c>
      <c r="AV183" s="13" t="s">
        <v>88</v>
      </c>
      <c r="AW183" s="13" t="s">
        <v>4</v>
      </c>
      <c r="AX183" s="13" t="s">
        <v>86</v>
      </c>
      <c r="AY183" s="243" t="s">
        <v>140</v>
      </c>
    </row>
    <row r="184" s="2" customFormat="1" ht="24.15" customHeight="1">
      <c r="A184" s="38"/>
      <c r="B184" s="39"/>
      <c r="C184" s="218" t="s">
        <v>251</v>
      </c>
      <c r="D184" s="218" t="s">
        <v>142</v>
      </c>
      <c r="E184" s="219" t="s">
        <v>968</v>
      </c>
      <c r="F184" s="220" t="s">
        <v>969</v>
      </c>
      <c r="G184" s="221" t="s">
        <v>226</v>
      </c>
      <c r="H184" s="222">
        <v>109.5</v>
      </c>
      <c r="I184" s="223"/>
      <c r="J184" s="224">
        <f>ROUND(I184*H184,2)</f>
        <v>0</v>
      </c>
      <c r="K184" s="225"/>
      <c r="L184" s="44"/>
      <c r="M184" s="226" t="s">
        <v>1</v>
      </c>
      <c r="N184" s="227" t="s">
        <v>43</v>
      </c>
      <c r="O184" s="91"/>
      <c r="P184" s="228">
        <f>O184*H184</f>
        <v>0</v>
      </c>
      <c r="Q184" s="228">
        <v>0.1295</v>
      </c>
      <c r="R184" s="228">
        <f>Q184*H184</f>
        <v>14.180250000000001</v>
      </c>
      <c r="S184" s="228">
        <v>0</v>
      </c>
      <c r="T184" s="228">
        <f>S184*H184</f>
        <v>0</v>
      </c>
      <c r="U184" s="229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146</v>
      </c>
      <c r="AT184" s="230" t="s">
        <v>142</v>
      </c>
      <c r="AU184" s="230" t="s">
        <v>88</v>
      </c>
      <c r="AY184" s="17" t="s">
        <v>140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86</v>
      </c>
      <c r="BK184" s="231">
        <f>ROUND(I184*H184,2)</f>
        <v>0</v>
      </c>
      <c r="BL184" s="17" t="s">
        <v>146</v>
      </c>
      <c r="BM184" s="230" t="s">
        <v>970</v>
      </c>
    </row>
    <row r="185" s="13" customFormat="1">
      <c r="A185" s="13"/>
      <c r="B185" s="232"/>
      <c r="C185" s="233"/>
      <c r="D185" s="234" t="s">
        <v>156</v>
      </c>
      <c r="E185" s="235" t="s">
        <v>1</v>
      </c>
      <c r="F185" s="236" t="s">
        <v>971</v>
      </c>
      <c r="G185" s="233"/>
      <c r="H185" s="237">
        <v>109.5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1"/>
      <c r="U185" s="242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156</v>
      </c>
      <c r="AU185" s="243" t="s">
        <v>88</v>
      </c>
      <c r="AV185" s="13" t="s">
        <v>88</v>
      </c>
      <c r="AW185" s="13" t="s">
        <v>34</v>
      </c>
      <c r="AX185" s="13" t="s">
        <v>86</v>
      </c>
      <c r="AY185" s="243" t="s">
        <v>140</v>
      </c>
    </row>
    <row r="186" s="2" customFormat="1" ht="14.4" customHeight="1">
      <c r="A186" s="38"/>
      <c r="B186" s="39"/>
      <c r="C186" s="244" t="s">
        <v>255</v>
      </c>
      <c r="D186" s="244" t="s">
        <v>195</v>
      </c>
      <c r="E186" s="245" t="s">
        <v>972</v>
      </c>
      <c r="F186" s="246" t="s">
        <v>973</v>
      </c>
      <c r="G186" s="247" t="s">
        <v>226</v>
      </c>
      <c r="H186" s="248">
        <v>120.45</v>
      </c>
      <c r="I186" s="249"/>
      <c r="J186" s="250">
        <f>ROUND(I186*H186,2)</f>
        <v>0</v>
      </c>
      <c r="K186" s="251"/>
      <c r="L186" s="252"/>
      <c r="M186" s="253" t="s">
        <v>1</v>
      </c>
      <c r="N186" s="254" t="s">
        <v>43</v>
      </c>
      <c r="O186" s="91"/>
      <c r="P186" s="228">
        <f>O186*H186</f>
        <v>0</v>
      </c>
      <c r="Q186" s="228">
        <v>0.056120000000000003</v>
      </c>
      <c r="R186" s="228">
        <f>Q186*H186</f>
        <v>6.7596540000000003</v>
      </c>
      <c r="S186" s="228">
        <v>0</v>
      </c>
      <c r="T186" s="228">
        <f>S186*H186</f>
        <v>0</v>
      </c>
      <c r="U186" s="229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174</v>
      </c>
      <c r="AT186" s="230" t="s">
        <v>195</v>
      </c>
      <c r="AU186" s="230" t="s">
        <v>88</v>
      </c>
      <c r="AY186" s="17" t="s">
        <v>140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86</v>
      </c>
      <c r="BK186" s="231">
        <f>ROUND(I186*H186,2)</f>
        <v>0</v>
      </c>
      <c r="BL186" s="17" t="s">
        <v>146</v>
      </c>
      <c r="BM186" s="230" t="s">
        <v>974</v>
      </c>
    </row>
    <row r="187" s="13" customFormat="1">
      <c r="A187" s="13"/>
      <c r="B187" s="232"/>
      <c r="C187" s="233"/>
      <c r="D187" s="234" t="s">
        <v>156</v>
      </c>
      <c r="E187" s="233"/>
      <c r="F187" s="236" t="s">
        <v>975</v>
      </c>
      <c r="G187" s="233"/>
      <c r="H187" s="237">
        <v>120.45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1"/>
      <c r="U187" s="242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156</v>
      </c>
      <c r="AU187" s="243" t="s">
        <v>88</v>
      </c>
      <c r="AV187" s="13" t="s">
        <v>88</v>
      </c>
      <c r="AW187" s="13" t="s">
        <v>4</v>
      </c>
      <c r="AX187" s="13" t="s">
        <v>86</v>
      </c>
      <c r="AY187" s="243" t="s">
        <v>140</v>
      </c>
    </row>
    <row r="188" s="12" customFormat="1" ht="22.8" customHeight="1">
      <c r="A188" s="12"/>
      <c r="B188" s="202"/>
      <c r="C188" s="203"/>
      <c r="D188" s="204" t="s">
        <v>77</v>
      </c>
      <c r="E188" s="216" t="s">
        <v>166</v>
      </c>
      <c r="F188" s="216" t="s">
        <v>386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P189</f>
        <v>0</v>
      </c>
      <c r="Q188" s="210"/>
      <c r="R188" s="211">
        <f>R189</f>
        <v>0</v>
      </c>
      <c r="S188" s="210"/>
      <c r="T188" s="211">
        <f>T189</f>
        <v>0</v>
      </c>
      <c r="U188" s="2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86</v>
      </c>
      <c r="AT188" s="214" t="s">
        <v>77</v>
      </c>
      <c r="AU188" s="214" t="s">
        <v>86</v>
      </c>
      <c r="AY188" s="213" t="s">
        <v>140</v>
      </c>
      <c r="BK188" s="215">
        <f>BK189</f>
        <v>0</v>
      </c>
    </row>
    <row r="189" s="2" customFormat="1" ht="24.15" customHeight="1">
      <c r="A189" s="38"/>
      <c r="B189" s="39"/>
      <c r="C189" s="218" t="s">
        <v>260</v>
      </c>
      <c r="D189" s="218" t="s">
        <v>142</v>
      </c>
      <c r="E189" s="219" t="s">
        <v>463</v>
      </c>
      <c r="F189" s="220" t="s">
        <v>464</v>
      </c>
      <c r="G189" s="221" t="s">
        <v>226</v>
      </c>
      <c r="H189" s="222">
        <v>109.5</v>
      </c>
      <c r="I189" s="223"/>
      <c r="J189" s="224">
        <f>ROUND(I189*H189,2)</f>
        <v>0</v>
      </c>
      <c r="K189" s="225"/>
      <c r="L189" s="44"/>
      <c r="M189" s="226" t="s">
        <v>1</v>
      </c>
      <c r="N189" s="227" t="s">
        <v>43</v>
      </c>
      <c r="O189" s="91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8">
        <f>S189*H189</f>
        <v>0</v>
      </c>
      <c r="U189" s="229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146</v>
      </c>
      <c r="AT189" s="230" t="s">
        <v>142</v>
      </c>
      <c r="AU189" s="230" t="s">
        <v>88</v>
      </c>
      <c r="AY189" s="17" t="s">
        <v>140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86</v>
      </c>
      <c r="BK189" s="231">
        <f>ROUND(I189*H189,2)</f>
        <v>0</v>
      </c>
      <c r="BL189" s="17" t="s">
        <v>146</v>
      </c>
      <c r="BM189" s="230" t="s">
        <v>976</v>
      </c>
    </row>
    <row r="190" s="12" customFormat="1" ht="22.8" customHeight="1">
      <c r="A190" s="12"/>
      <c r="B190" s="202"/>
      <c r="C190" s="203"/>
      <c r="D190" s="204" t="s">
        <v>77</v>
      </c>
      <c r="E190" s="216" t="s">
        <v>174</v>
      </c>
      <c r="F190" s="216" t="s">
        <v>977</v>
      </c>
      <c r="G190" s="203"/>
      <c r="H190" s="203"/>
      <c r="I190" s="206"/>
      <c r="J190" s="217">
        <f>BK190</f>
        <v>0</v>
      </c>
      <c r="K190" s="203"/>
      <c r="L190" s="208"/>
      <c r="M190" s="209"/>
      <c r="N190" s="210"/>
      <c r="O190" s="210"/>
      <c r="P190" s="211">
        <f>SUM(P191:P196)</f>
        <v>0</v>
      </c>
      <c r="Q190" s="210"/>
      <c r="R190" s="211">
        <f>SUM(R191:R196)</f>
        <v>0.10794999999999999</v>
      </c>
      <c r="S190" s="210"/>
      <c r="T190" s="211">
        <f>SUM(T191:T196)</f>
        <v>0.17610000000000001</v>
      </c>
      <c r="U190" s="2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86</v>
      </c>
      <c r="AT190" s="214" t="s">
        <v>77</v>
      </c>
      <c r="AU190" s="214" t="s">
        <v>86</v>
      </c>
      <c r="AY190" s="213" t="s">
        <v>140</v>
      </c>
      <c r="BK190" s="215">
        <f>SUM(BK191:BK196)</f>
        <v>0</v>
      </c>
    </row>
    <row r="191" s="2" customFormat="1" ht="24.15" customHeight="1">
      <c r="A191" s="38"/>
      <c r="B191" s="39"/>
      <c r="C191" s="218" t="s">
        <v>265</v>
      </c>
      <c r="D191" s="218" t="s">
        <v>142</v>
      </c>
      <c r="E191" s="219" t="s">
        <v>978</v>
      </c>
      <c r="F191" s="220" t="s">
        <v>979</v>
      </c>
      <c r="G191" s="221" t="s">
        <v>343</v>
      </c>
      <c r="H191" s="222">
        <v>1</v>
      </c>
      <c r="I191" s="223"/>
      <c r="J191" s="224">
        <f>ROUND(I191*H191,2)</f>
        <v>0</v>
      </c>
      <c r="K191" s="225"/>
      <c r="L191" s="44"/>
      <c r="M191" s="226" t="s">
        <v>1</v>
      </c>
      <c r="N191" s="227" t="s">
        <v>43</v>
      </c>
      <c r="O191" s="91"/>
      <c r="P191" s="228">
        <f>O191*H191</f>
        <v>0</v>
      </c>
      <c r="Q191" s="228">
        <v>0.00067000000000000002</v>
      </c>
      <c r="R191" s="228">
        <f>Q191*H191</f>
        <v>0.00067000000000000002</v>
      </c>
      <c r="S191" s="228">
        <v>0</v>
      </c>
      <c r="T191" s="228">
        <f>S191*H191</f>
        <v>0</v>
      </c>
      <c r="U191" s="229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146</v>
      </c>
      <c r="AT191" s="230" t="s">
        <v>142</v>
      </c>
      <c r="AU191" s="230" t="s">
        <v>88</v>
      </c>
      <c r="AY191" s="17" t="s">
        <v>140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86</v>
      </c>
      <c r="BK191" s="231">
        <f>ROUND(I191*H191,2)</f>
        <v>0</v>
      </c>
      <c r="BL191" s="17" t="s">
        <v>146</v>
      </c>
      <c r="BM191" s="230" t="s">
        <v>980</v>
      </c>
    </row>
    <row r="192" s="2" customFormat="1" ht="14.4" customHeight="1">
      <c r="A192" s="38"/>
      <c r="B192" s="39"/>
      <c r="C192" s="218" t="s">
        <v>269</v>
      </c>
      <c r="D192" s="218" t="s">
        <v>142</v>
      </c>
      <c r="E192" s="219" t="s">
        <v>981</v>
      </c>
      <c r="F192" s="220" t="s">
        <v>982</v>
      </c>
      <c r="G192" s="221" t="s">
        <v>343</v>
      </c>
      <c r="H192" s="222">
        <v>5</v>
      </c>
      <c r="I192" s="223"/>
      <c r="J192" s="224">
        <f>ROUND(I192*H192,2)</f>
        <v>0</v>
      </c>
      <c r="K192" s="225"/>
      <c r="L192" s="44"/>
      <c r="M192" s="226" t="s">
        <v>1</v>
      </c>
      <c r="N192" s="227" t="s">
        <v>43</v>
      </c>
      <c r="O192" s="91"/>
      <c r="P192" s="228">
        <f>O192*H192</f>
        <v>0</v>
      </c>
      <c r="Q192" s="228">
        <v>0</v>
      </c>
      <c r="R192" s="228">
        <f>Q192*H192</f>
        <v>0</v>
      </c>
      <c r="S192" s="228">
        <v>0.035220000000000001</v>
      </c>
      <c r="T192" s="228">
        <f>S192*H192</f>
        <v>0.17610000000000001</v>
      </c>
      <c r="U192" s="229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146</v>
      </c>
      <c r="AT192" s="230" t="s">
        <v>142</v>
      </c>
      <c r="AU192" s="230" t="s">
        <v>88</v>
      </c>
      <c r="AY192" s="17" t="s">
        <v>140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86</v>
      </c>
      <c r="BK192" s="231">
        <f>ROUND(I192*H192,2)</f>
        <v>0</v>
      </c>
      <c r="BL192" s="17" t="s">
        <v>146</v>
      </c>
      <c r="BM192" s="230" t="s">
        <v>983</v>
      </c>
    </row>
    <row r="193" s="2" customFormat="1" ht="14.4" customHeight="1">
      <c r="A193" s="38"/>
      <c r="B193" s="39"/>
      <c r="C193" s="218" t="s">
        <v>275</v>
      </c>
      <c r="D193" s="218" t="s">
        <v>142</v>
      </c>
      <c r="E193" s="219" t="s">
        <v>984</v>
      </c>
      <c r="F193" s="220" t="s">
        <v>985</v>
      </c>
      <c r="G193" s="221" t="s">
        <v>343</v>
      </c>
      <c r="H193" s="222">
        <v>5</v>
      </c>
      <c r="I193" s="223"/>
      <c r="J193" s="224">
        <f>ROUND(I193*H193,2)</f>
        <v>0</v>
      </c>
      <c r="K193" s="225"/>
      <c r="L193" s="44"/>
      <c r="M193" s="226" t="s">
        <v>1</v>
      </c>
      <c r="N193" s="227" t="s">
        <v>43</v>
      </c>
      <c r="O193" s="91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8">
        <f>S193*H193</f>
        <v>0</v>
      </c>
      <c r="U193" s="229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146</v>
      </c>
      <c r="AT193" s="230" t="s">
        <v>142</v>
      </c>
      <c r="AU193" s="230" t="s">
        <v>88</v>
      </c>
      <c r="AY193" s="17" t="s">
        <v>140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86</v>
      </c>
      <c r="BK193" s="231">
        <f>ROUND(I193*H193,2)</f>
        <v>0</v>
      </c>
      <c r="BL193" s="17" t="s">
        <v>146</v>
      </c>
      <c r="BM193" s="230" t="s">
        <v>986</v>
      </c>
    </row>
    <row r="194" s="2" customFormat="1" ht="24.15" customHeight="1">
      <c r="A194" s="38"/>
      <c r="B194" s="39"/>
      <c r="C194" s="244" t="s">
        <v>279</v>
      </c>
      <c r="D194" s="244" t="s">
        <v>195</v>
      </c>
      <c r="E194" s="245" t="s">
        <v>987</v>
      </c>
      <c r="F194" s="246" t="s">
        <v>988</v>
      </c>
      <c r="G194" s="247" t="s">
        <v>343</v>
      </c>
      <c r="H194" s="248">
        <v>5</v>
      </c>
      <c r="I194" s="249"/>
      <c r="J194" s="250">
        <f>ROUND(I194*H194,2)</f>
        <v>0</v>
      </c>
      <c r="K194" s="251"/>
      <c r="L194" s="252"/>
      <c r="M194" s="253" t="s">
        <v>1</v>
      </c>
      <c r="N194" s="254" t="s">
        <v>43</v>
      </c>
      <c r="O194" s="91"/>
      <c r="P194" s="228">
        <f>O194*H194</f>
        <v>0</v>
      </c>
      <c r="Q194" s="228">
        <v>0.0011000000000000001</v>
      </c>
      <c r="R194" s="228">
        <f>Q194*H194</f>
        <v>0.0055000000000000005</v>
      </c>
      <c r="S194" s="228">
        <v>0</v>
      </c>
      <c r="T194" s="228">
        <f>S194*H194</f>
        <v>0</v>
      </c>
      <c r="U194" s="229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174</v>
      </c>
      <c r="AT194" s="230" t="s">
        <v>195</v>
      </c>
      <c r="AU194" s="230" t="s">
        <v>88</v>
      </c>
      <c r="AY194" s="17" t="s">
        <v>140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86</v>
      </c>
      <c r="BK194" s="231">
        <f>ROUND(I194*H194,2)</f>
        <v>0</v>
      </c>
      <c r="BL194" s="17" t="s">
        <v>146</v>
      </c>
      <c r="BM194" s="230" t="s">
        <v>989</v>
      </c>
    </row>
    <row r="195" s="2" customFormat="1" ht="37.8" customHeight="1">
      <c r="A195" s="38"/>
      <c r="B195" s="39"/>
      <c r="C195" s="218" t="s">
        <v>283</v>
      </c>
      <c r="D195" s="218" t="s">
        <v>142</v>
      </c>
      <c r="E195" s="219" t="s">
        <v>990</v>
      </c>
      <c r="F195" s="220" t="s">
        <v>991</v>
      </c>
      <c r="G195" s="221" t="s">
        <v>226</v>
      </c>
      <c r="H195" s="222">
        <v>60</v>
      </c>
      <c r="I195" s="223"/>
      <c r="J195" s="224">
        <f>ROUND(I195*H195,2)</f>
        <v>0</v>
      </c>
      <c r="K195" s="225"/>
      <c r="L195" s="44"/>
      <c r="M195" s="226" t="s">
        <v>1</v>
      </c>
      <c r="N195" s="227" t="s">
        <v>43</v>
      </c>
      <c r="O195" s="91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8">
        <f>S195*H195</f>
        <v>0</v>
      </c>
      <c r="U195" s="229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146</v>
      </c>
      <c r="AT195" s="230" t="s">
        <v>142</v>
      </c>
      <c r="AU195" s="230" t="s">
        <v>88</v>
      </c>
      <c r="AY195" s="17" t="s">
        <v>140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86</v>
      </c>
      <c r="BK195" s="231">
        <f>ROUND(I195*H195,2)</f>
        <v>0</v>
      </c>
      <c r="BL195" s="17" t="s">
        <v>146</v>
      </c>
      <c r="BM195" s="230" t="s">
        <v>992</v>
      </c>
    </row>
    <row r="196" s="2" customFormat="1" ht="49.05" customHeight="1">
      <c r="A196" s="38"/>
      <c r="B196" s="39"/>
      <c r="C196" s="218" t="s">
        <v>287</v>
      </c>
      <c r="D196" s="218" t="s">
        <v>142</v>
      </c>
      <c r="E196" s="219" t="s">
        <v>993</v>
      </c>
      <c r="F196" s="220" t="s">
        <v>994</v>
      </c>
      <c r="G196" s="221" t="s">
        <v>433</v>
      </c>
      <c r="H196" s="222">
        <v>2</v>
      </c>
      <c r="I196" s="223"/>
      <c r="J196" s="224">
        <f>ROUND(I196*H196,2)</f>
        <v>0</v>
      </c>
      <c r="K196" s="225"/>
      <c r="L196" s="44"/>
      <c r="M196" s="226" t="s">
        <v>1</v>
      </c>
      <c r="N196" s="227" t="s">
        <v>43</v>
      </c>
      <c r="O196" s="91"/>
      <c r="P196" s="228">
        <f>O196*H196</f>
        <v>0</v>
      </c>
      <c r="Q196" s="228">
        <v>0.050889999999999998</v>
      </c>
      <c r="R196" s="228">
        <f>Q196*H196</f>
        <v>0.10178</v>
      </c>
      <c r="S196" s="228">
        <v>0</v>
      </c>
      <c r="T196" s="228">
        <f>S196*H196</f>
        <v>0</v>
      </c>
      <c r="U196" s="229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0" t="s">
        <v>364</v>
      </c>
      <c r="AT196" s="230" t="s">
        <v>142</v>
      </c>
      <c r="AU196" s="230" t="s">
        <v>88</v>
      </c>
      <c r="AY196" s="17" t="s">
        <v>140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86</v>
      </c>
      <c r="BK196" s="231">
        <f>ROUND(I196*H196,2)</f>
        <v>0</v>
      </c>
      <c r="BL196" s="17" t="s">
        <v>364</v>
      </c>
      <c r="BM196" s="230" t="s">
        <v>995</v>
      </c>
    </row>
    <row r="197" s="12" customFormat="1" ht="22.8" customHeight="1">
      <c r="A197" s="12"/>
      <c r="B197" s="202"/>
      <c r="C197" s="203"/>
      <c r="D197" s="204" t="s">
        <v>77</v>
      </c>
      <c r="E197" s="216" t="s">
        <v>245</v>
      </c>
      <c r="F197" s="216" t="s">
        <v>996</v>
      </c>
      <c r="G197" s="203"/>
      <c r="H197" s="203"/>
      <c r="I197" s="206"/>
      <c r="J197" s="217">
        <f>BK197</f>
        <v>0</v>
      </c>
      <c r="K197" s="203"/>
      <c r="L197" s="208"/>
      <c r="M197" s="209"/>
      <c r="N197" s="210"/>
      <c r="O197" s="210"/>
      <c r="P197" s="211">
        <f>SUM(P198:P204)</f>
        <v>0</v>
      </c>
      <c r="Q197" s="210"/>
      <c r="R197" s="211">
        <f>SUM(R198:R204)</f>
        <v>0</v>
      </c>
      <c r="S197" s="210"/>
      <c r="T197" s="211">
        <f>SUM(T198:T204)</f>
        <v>0</v>
      </c>
      <c r="U197" s="2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86</v>
      </c>
      <c r="AT197" s="214" t="s">
        <v>77</v>
      </c>
      <c r="AU197" s="214" t="s">
        <v>86</v>
      </c>
      <c r="AY197" s="213" t="s">
        <v>140</v>
      </c>
      <c r="BK197" s="215">
        <f>SUM(BK198:BK204)</f>
        <v>0</v>
      </c>
    </row>
    <row r="198" s="2" customFormat="1" ht="24.15" customHeight="1">
      <c r="A198" s="38"/>
      <c r="B198" s="39"/>
      <c r="C198" s="218" t="s">
        <v>291</v>
      </c>
      <c r="D198" s="218" t="s">
        <v>142</v>
      </c>
      <c r="E198" s="219" t="s">
        <v>515</v>
      </c>
      <c r="F198" s="220" t="s">
        <v>516</v>
      </c>
      <c r="G198" s="221" t="s">
        <v>177</v>
      </c>
      <c r="H198" s="222">
        <v>33.914000000000001</v>
      </c>
      <c r="I198" s="223"/>
      <c r="J198" s="224">
        <f>ROUND(I198*H198,2)</f>
        <v>0</v>
      </c>
      <c r="K198" s="225"/>
      <c r="L198" s="44"/>
      <c r="M198" s="226" t="s">
        <v>1</v>
      </c>
      <c r="N198" s="227" t="s">
        <v>43</v>
      </c>
      <c r="O198" s="91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8">
        <f>S198*H198</f>
        <v>0</v>
      </c>
      <c r="U198" s="229" t="s">
        <v>1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146</v>
      </c>
      <c r="AT198" s="230" t="s">
        <v>142</v>
      </c>
      <c r="AU198" s="230" t="s">
        <v>88</v>
      </c>
      <c r="AY198" s="17" t="s">
        <v>140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86</v>
      </c>
      <c r="BK198" s="231">
        <f>ROUND(I198*H198,2)</f>
        <v>0</v>
      </c>
      <c r="BL198" s="17" t="s">
        <v>146</v>
      </c>
      <c r="BM198" s="230" t="s">
        <v>997</v>
      </c>
    </row>
    <row r="199" s="2" customFormat="1" ht="24.15" customHeight="1">
      <c r="A199" s="38"/>
      <c r="B199" s="39"/>
      <c r="C199" s="218" t="s">
        <v>295</v>
      </c>
      <c r="D199" s="218" t="s">
        <v>142</v>
      </c>
      <c r="E199" s="219" t="s">
        <v>518</v>
      </c>
      <c r="F199" s="220" t="s">
        <v>519</v>
      </c>
      <c r="G199" s="221" t="s">
        <v>177</v>
      </c>
      <c r="H199" s="222">
        <v>33.914000000000001</v>
      </c>
      <c r="I199" s="223"/>
      <c r="J199" s="224">
        <f>ROUND(I199*H199,2)</f>
        <v>0</v>
      </c>
      <c r="K199" s="225"/>
      <c r="L199" s="44"/>
      <c r="M199" s="226" t="s">
        <v>1</v>
      </c>
      <c r="N199" s="227" t="s">
        <v>43</v>
      </c>
      <c r="O199" s="91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8">
        <f>S199*H199</f>
        <v>0</v>
      </c>
      <c r="U199" s="229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146</v>
      </c>
      <c r="AT199" s="230" t="s">
        <v>142</v>
      </c>
      <c r="AU199" s="230" t="s">
        <v>88</v>
      </c>
      <c r="AY199" s="17" t="s">
        <v>140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86</v>
      </c>
      <c r="BK199" s="231">
        <f>ROUND(I199*H199,2)</f>
        <v>0</v>
      </c>
      <c r="BL199" s="17" t="s">
        <v>146</v>
      </c>
      <c r="BM199" s="230" t="s">
        <v>998</v>
      </c>
    </row>
    <row r="200" s="2" customFormat="1" ht="24.15" customHeight="1">
      <c r="A200" s="38"/>
      <c r="B200" s="39"/>
      <c r="C200" s="218" t="s">
        <v>302</v>
      </c>
      <c r="D200" s="218" t="s">
        <v>142</v>
      </c>
      <c r="E200" s="219" t="s">
        <v>522</v>
      </c>
      <c r="F200" s="220" t="s">
        <v>523</v>
      </c>
      <c r="G200" s="221" t="s">
        <v>177</v>
      </c>
      <c r="H200" s="222">
        <v>644.36599999999999</v>
      </c>
      <c r="I200" s="223"/>
      <c r="J200" s="224">
        <f>ROUND(I200*H200,2)</f>
        <v>0</v>
      </c>
      <c r="K200" s="225"/>
      <c r="L200" s="44"/>
      <c r="M200" s="226" t="s">
        <v>1</v>
      </c>
      <c r="N200" s="227" t="s">
        <v>43</v>
      </c>
      <c r="O200" s="91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8">
        <f>S200*H200</f>
        <v>0</v>
      </c>
      <c r="U200" s="229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146</v>
      </c>
      <c r="AT200" s="230" t="s">
        <v>142</v>
      </c>
      <c r="AU200" s="230" t="s">
        <v>88</v>
      </c>
      <c r="AY200" s="17" t="s">
        <v>140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86</v>
      </c>
      <c r="BK200" s="231">
        <f>ROUND(I200*H200,2)</f>
        <v>0</v>
      </c>
      <c r="BL200" s="17" t="s">
        <v>146</v>
      </c>
      <c r="BM200" s="230" t="s">
        <v>999</v>
      </c>
    </row>
    <row r="201" s="13" customFormat="1">
      <c r="A201" s="13"/>
      <c r="B201" s="232"/>
      <c r="C201" s="233"/>
      <c r="D201" s="234" t="s">
        <v>156</v>
      </c>
      <c r="E201" s="233"/>
      <c r="F201" s="236" t="s">
        <v>1000</v>
      </c>
      <c r="G201" s="233"/>
      <c r="H201" s="237">
        <v>644.36599999999999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1"/>
      <c r="U201" s="242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156</v>
      </c>
      <c r="AU201" s="243" t="s">
        <v>88</v>
      </c>
      <c r="AV201" s="13" t="s">
        <v>88</v>
      </c>
      <c r="AW201" s="13" t="s">
        <v>4</v>
      </c>
      <c r="AX201" s="13" t="s">
        <v>86</v>
      </c>
      <c r="AY201" s="243" t="s">
        <v>140</v>
      </c>
    </row>
    <row r="202" s="2" customFormat="1" ht="37.8" customHeight="1">
      <c r="A202" s="38"/>
      <c r="B202" s="39"/>
      <c r="C202" s="218" t="s">
        <v>310</v>
      </c>
      <c r="D202" s="218" t="s">
        <v>142</v>
      </c>
      <c r="E202" s="219" t="s">
        <v>296</v>
      </c>
      <c r="F202" s="220" t="s">
        <v>297</v>
      </c>
      <c r="G202" s="221" t="s">
        <v>177</v>
      </c>
      <c r="H202" s="222">
        <v>33.537999999999997</v>
      </c>
      <c r="I202" s="223"/>
      <c r="J202" s="224">
        <f>ROUND(I202*H202,2)</f>
        <v>0</v>
      </c>
      <c r="K202" s="225"/>
      <c r="L202" s="44"/>
      <c r="M202" s="226" t="s">
        <v>1</v>
      </c>
      <c r="N202" s="227" t="s">
        <v>43</v>
      </c>
      <c r="O202" s="91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8">
        <f>S202*H202</f>
        <v>0</v>
      </c>
      <c r="U202" s="229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0" t="s">
        <v>146</v>
      </c>
      <c r="AT202" s="230" t="s">
        <v>142</v>
      </c>
      <c r="AU202" s="230" t="s">
        <v>88</v>
      </c>
      <c r="AY202" s="17" t="s">
        <v>140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86</v>
      </c>
      <c r="BK202" s="231">
        <f>ROUND(I202*H202,2)</f>
        <v>0</v>
      </c>
      <c r="BL202" s="17" t="s">
        <v>146</v>
      </c>
      <c r="BM202" s="230" t="s">
        <v>1001</v>
      </c>
    </row>
    <row r="203" s="2" customFormat="1" ht="24.15" customHeight="1">
      <c r="A203" s="38"/>
      <c r="B203" s="39"/>
      <c r="C203" s="218" t="s">
        <v>315</v>
      </c>
      <c r="D203" s="218" t="s">
        <v>142</v>
      </c>
      <c r="E203" s="219" t="s">
        <v>276</v>
      </c>
      <c r="F203" s="220" t="s">
        <v>277</v>
      </c>
      <c r="G203" s="221" t="s">
        <v>177</v>
      </c>
      <c r="H203" s="222">
        <v>0.376</v>
      </c>
      <c r="I203" s="223"/>
      <c r="J203" s="224">
        <f>ROUND(I203*H203,2)</f>
        <v>0</v>
      </c>
      <c r="K203" s="225"/>
      <c r="L203" s="44"/>
      <c r="M203" s="226" t="s">
        <v>1</v>
      </c>
      <c r="N203" s="227" t="s">
        <v>43</v>
      </c>
      <c r="O203" s="91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8">
        <f>S203*H203</f>
        <v>0</v>
      </c>
      <c r="U203" s="229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146</v>
      </c>
      <c r="AT203" s="230" t="s">
        <v>142</v>
      </c>
      <c r="AU203" s="230" t="s">
        <v>88</v>
      </c>
      <c r="AY203" s="17" t="s">
        <v>140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86</v>
      </c>
      <c r="BK203" s="231">
        <f>ROUND(I203*H203,2)</f>
        <v>0</v>
      </c>
      <c r="BL203" s="17" t="s">
        <v>146</v>
      </c>
      <c r="BM203" s="230" t="s">
        <v>1002</v>
      </c>
    </row>
    <row r="204" s="13" customFormat="1">
      <c r="A204" s="13"/>
      <c r="B204" s="232"/>
      <c r="C204" s="233"/>
      <c r="D204" s="234" t="s">
        <v>156</v>
      </c>
      <c r="E204" s="235" t="s">
        <v>1</v>
      </c>
      <c r="F204" s="236" t="s">
        <v>1003</v>
      </c>
      <c r="G204" s="233"/>
      <c r="H204" s="237">
        <v>0.376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1"/>
      <c r="U204" s="242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156</v>
      </c>
      <c r="AU204" s="243" t="s">
        <v>88</v>
      </c>
      <c r="AV204" s="13" t="s">
        <v>88</v>
      </c>
      <c r="AW204" s="13" t="s">
        <v>34</v>
      </c>
      <c r="AX204" s="13" t="s">
        <v>86</v>
      </c>
      <c r="AY204" s="243" t="s">
        <v>140</v>
      </c>
    </row>
    <row r="205" s="12" customFormat="1" ht="22.8" customHeight="1">
      <c r="A205" s="12"/>
      <c r="B205" s="202"/>
      <c r="C205" s="203"/>
      <c r="D205" s="204" t="s">
        <v>77</v>
      </c>
      <c r="E205" s="216" t="s">
        <v>300</v>
      </c>
      <c r="F205" s="216" t="s">
        <v>301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P206</f>
        <v>0</v>
      </c>
      <c r="Q205" s="210"/>
      <c r="R205" s="211">
        <f>R206</f>
        <v>0</v>
      </c>
      <c r="S205" s="210"/>
      <c r="T205" s="211">
        <f>T206</f>
        <v>0</v>
      </c>
      <c r="U205" s="2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86</v>
      </c>
      <c r="AT205" s="214" t="s">
        <v>77</v>
      </c>
      <c r="AU205" s="214" t="s">
        <v>86</v>
      </c>
      <c r="AY205" s="213" t="s">
        <v>140</v>
      </c>
      <c r="BK205" s="215">
        <f>BK206</f>
        <v>0</v>
      </c>
    </row>
    <row r="206" s="2" customFormat="1" ht="24.15" customHeight="1">
      <c r="A206" s="38"/>
      <c r="B206" s="39"/>
      <c r="C206" s="218" t="s">
        <v>320</v>
      </c>
      <c r="D206" s="218" t="s">
        <v>142</v>
      </c>
      <c r="E206" s="219" t="s">
        <v>1004</v>
      </c>
      <c r="F206" s="220" t="s">
        <v>1005</v>
      </c>
      <c r="G206" s="221" t="s">
        <v>177</v>
      </c>
      <c r="H206" s="222">
        <v>349.548</v>
      </c>
      <c r="I206" s="223"/>
      <c r="J206" s="224">
        <f>ROUND(I206*H206,2)</f>
        <v>0</v>
      </c>
      <c r="K206" s="225"/>
      <c r="L206" s="44"/>
      <c r="M206" s="226" t="s">
        <v>1</v>
      </c>
      <c r="N206" s="227" t="s">
        <v>43</v>
      </c>
      <c r="O206" s="91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8">
        <f>S206*H206</f>
        <v>0</v>
      </c>
      <c r="U206" s="229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146</v>
      </c>
      <c r="AT206" s="230" t="s">
        <v>142</v>
      </c>
      <c r="AU206" s="230" t="s">
        <v>88</v>
      </c>
      <c r="AY206" s="17" t="s">
        <v>140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86</v>
      </c>
      <c r="BK206" s="231">
        <f>ROUND(I206*H206,2)</f>
        <v>0</v>
      </c>
      <c r="BL206" s="17" t="s">
        <v>146</v>
      </c>
      <c r="BM206" s="230" t="s">
        <v>1006</v>
      </c>
    </row>
    <row r="207" s="12" customFormat="1" ht="25.92" customHeight="1">
      <c r="A207" s="12"/>
      <c r="B207" s="202"/>
      <c r="C207" s="203"/>
      <c r="D207" s="204" t="s">
        <v>77</v>
      </c>
      <c r="E207" s="205" t="s">
        <v>306</v>
      </c>
      <c r="F207" s="205" t="s">
        <v>307</v>
      </c>
      <c r="G207" s="203"/>
      <c r="H207" s="203"/>
      <c r="I207" s="206"/>
      <c r="J207" s="207">
        <f>BK207</f>
        <v>0</v>
      </c>
      <c r="K207" s="203"/>
      <c r="L207" s="208"/>
      <c r="M207" s="209"/>
      <c r="N207" s="210"/>
      <c r="O207" s="210"/>
      <c r="P207" s="211">
        <f>P208+P212</f>
        <v>0</v>
      </c>
      <c r="Q207" s="210"/>
      <c r="R207" s="211">
        <f>R208+R212</f>
        <v>0.11730000000000002</v>
      </c>
      <c r="S207" s="210"/>
      <c r="T207" s="211">
        <f>T208+T212</f>
        <v>0.20000000000000001</v>
      </c>
      <c r="U207" s="2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88</v>
      </c>
      <c r="AT207" s="214" t="s">
        <v>77</v>
      </c>
      <c r="AU207" s="214" t="s">
        <v>78</v>
      </c>
      <c r="AY207" s="213" t="s">
        <v>140</v>
      </c>
      <c r="BK207" s="215">
        <f>BK208+BK212</f>
        <v>0</v>
      </c>
    </row>
    <row r="208" s="12" customFormat="1" ht="22.8" customHeight="1">
      <c r="A208" s="12"/>
      <c r="B208" s="202"/>
      <c r="C208" s="203"/>
      <c r="D208" s="204" t="s">
        <v>77</v>
      </c>
      <c r="E208" s="216" t="s">
        <v>308</v>
      </c>
      <c r="F208" s="216" t="s">
        <v>309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SUM(P209:P211)</f>
        <v>0</v>
      </c>
      <c r="Q208" s="210"/>
      <c r="R208" s="211">
        <f>SUM(R209:R211)</f>
        <v>0.07980000000000001</v>
      </c>
      <c r="S208" s="210"/>
      <c r="T208" s="211">
        <f>SUM(T209:T211)</f>
        <v>0</v>
      </c>
      <c r="U208" s="2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88</v>
      </c>
      <c r="AT208" s="214" t="s">
        <v>77</v>
      </c>
      <c r="AU208" s="214" t="s">
        <v>86</v>
      </c>
      <c r="AY208" s="213" t="s">
        <v>140</v>
      </c>
      <c r="BK208" s="215">
        <f>SUM(BK209:BK211)</f>
        <v>0</v>
      </c>
    </row>
    <row r="209" s="2" customFormat="1" ht="24.15" customHeight="1">
      <c r="A209" s="38"/>
      <c r="B209" s="39"/>
      <c r="C209" s="218" t="s">
        <v>324</v>
      </c>
      <c r="D209" s="218" t="s">
        <v>142</v>
      </c>
      <c r="E209" s="219" t="s">
        <v>1007</v>
      </c>
      <c r="F209" s="220" t="s">
        <v>1008</v>
      </c>
      <c r="G209" s="221" t="s">
        <v>145</v>
      </c>
      <c r="H209" s="222">
        <v>106.40000000000001</v>
      </c>
      <c r="I209" s="223"/>
      <c r="J209" s="224">
        <f>ROUND(I209*H209,2)</f>
        <v>0</v>
      </c>
      <c r="K209" s="225"/>
      <c r="L209" s="44"/>
      <c r="M209" s="226" t="s">
        <v>1</v>
      </c>
      <c r="N209" s="227" t="s">
        <v>43</v>
      </c>
      <c r="O209" s="91"/>
      <c r="P209" s="228">
        <f>O209*H209</f>
        <v>0</v>
      </c>
      <c r="Q209" s="228">
        <v>0.00075000000000000002</v>
      </c>
      <c r="R209" s="228">
        <f>Q209*H209</f>
        <v>0.07980000000000001</v>
      </c>
      <c r="S209" s="228">
        <v>0</v>
      </c>
      <c r="T209" s="228">
        <f>S209*H209</f>
        <v>0</v>
      </c>
      <c r="U209" s="229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215</v>
      </c>
      <c r="AT209" s="230" t="s">
        <v>142</v>
      </c>
      <c r="AU209" s="230" t="s">
        <v>88</v>
      </c>
      <c r="AY209" s="17" t="s">
        <v>140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86</v>
      </c>
      <c r="BK209" s="231">
        <f>ROUND(I209*H209,2)</f>
        <v>0</v>
      </c>
      <c r="BL209" s="17" t="s">
        <v>215</v>
      </c>
      <c r="BM209" s="230" t="s">
        <v>1009</v>
      </c>
    </row>
    <row r="210" s="13" customFormat="1">
      <c r="A210" s="13"/>
      <c r="B210" s="232"/>
      <c r="C210" s="233"/>
      <c r="D210" s="234" t="s">
        <v>156</v>
      </c>
      <c r="E210" s="235" t="s">
        <v>1</v>
      </c>
      <c r="F210" s="236" t="s">
        <v>1010</v>
      </c>
      <c r="G210" s="233"/>
      <c r="H210" s="237">
        <v>106.40000000000001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1"/>
      <c r="U210" s="242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88</v>
      </c>
      <c r="AV210" s="13" t="s">
        <v>88</v>
      </c>
      <c r="AW210" s="13" t="s">
        <v>34</v>
      </c>
      <c r="AX210" s="13" t="s">
        <v>86</v>
      </c>
      <c r="AY210" s="243" t="s">
        <v>140</v>
      </c>
    </row>
    <row r="211" s="2" customFormat="1" ht="24.15" customHeight="1">
      <c r="A211" s="38"/>
      <c r="B211" s="39"/>
      <c r="C211" s="218" t="s">
        <v>329</v>
      </c>
      <c r="D211" s="218" t="s">
        <v>142</v>
      </c>
      <c r="E211" s="219" t="s">
        <v>334</v>
      </c>
      <c r="F211" s="220" t="s">
        <v>335</v>
      </c>
      <c r="G211" s="221" t="s">
        <v>336</v>
      </c>
      <c r="H211" s="270"/>
      <c r="I211" s="223"/>
      <c r="J211" s="224">
        <f>ROUND(I211*H211,2)</f>
        <v>0</v>
      </c>
      <c r="K211" s="225"/>
      <c r="L211" s="44"/>
      <c r="M211" s="226" t="s">
        <v>1</v>
      </c>
      <c r="N211" s="227" t="s">
        <v>43</v>
      </c>
      <c r="O211" s="91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8">
        <f>S211*H211</f>
        <v>0</v>
      </c>
      <c r="U211" s="229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215</v>
      </c>
      <c r="AT211" s="230" t="s">
        <v>142</v>
      </c>
      <c r="AU211" s="230" t="s">
        <v>88</v>
      </c>
      <c r="AY211" s="17" t="s">
        <v>140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86</v>
      </c>
      <c r="BK211" s="231">
        <f>ROUND(I211*H211,2)</f>
        <v>0</v>
      </c>
      <c r="BL211" s="17" t="s">
        <v>215</v>
      </c>
      <c r="BM211" s="230" t="s">
        <v>1011</v>
      </c>
    </row>
    <row r="212" s="12" customFormat="1" ht="22.8" customHeight="1">
      <c r="A212" s="12"/>
      <c r="B212" s="202"/>
      <c r="C212" s="203"/>
      <c r="D212" s="204" t="s">
        <v>77</v>
      </c>
      <c r="E212" s="216" t="s">
        <v>702</v>
      </c>
      <c r="F212" s="216" t="s">
        <v>703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SUM(P213:P220)</f>
        <v>0</v>
      </c>
      <c r="Q212" s="210"/>
      <c r="R212" s="211">
        <f>SUM(R213:R220)</f>
        <v>0.037499999999999999</v>
      </c>
      <c r="S212" s="210"/>
      <c r="T212" s="211">
        <f>SUM(T213:T220)</f>
        <v>0.20000000000000001</v>
      </c>
      <c r="U212" s="2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88</v>
      </c>
      <c r="AT212" s="214" t="s">
        <v>77</v>
      </c>
      <c r="AU212" s="214" t="s">
        <v>86</v>
      </c>
      <c r="AY212" s="213" t="s">
        <v>140</v>
      </c>
      <c r="BK212" s="215">
        <f>SUM(BK213:BK220)</f>
        <v>0</v>
      </c>
    </row>
    <row r="213" s="2" customFormat="1" ht="24.15" customHeight="1">
      <c r="A213" s="38"/>
      <c r="B213" s="39"/>
      <c r="C213" s="218" t="s">
        <v>333</v>
      </c>
      <c r="D213" s="218" t="s">
        <v>142</v>
      </c>
      <c r="E213" s="219" t="s">
        <v>1012</v>
      </c>
      <c r="F213" s="220" t="s">
        <v>1013</v>
      </c>
      <c r="G213" s="221" t="s">
        <v>145</v>
      </c>
      <c r="H213" s="222">
        <v>2</v>
      </c>
      <c r="I213" s="223"/>
      <c r="J213" s="224">
        <f>ROUND(I213*H213,2)</f>
        <v>0</v>
      </c>
      <c r="K213" s="225"/>
      <c r="L213" s="44"/>
      <c r="M213" s="226" t="s">
        <v>1</v>
      </c>
      <c r="N213" s="227" t="s">
        <v>43</v>
      </c>
      <c r="O213" s="91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8">
        <f>S213*H213</f>
        <v>0</v>
      </c>
      <c r="U213" s="229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215</v>
      </c>
      <c r="AT213" s="230" t="s">
        <v>142</v>
      </c>
      <c r="AU213" s="230" t="s">
        <v>88</v>
      </c>
      <c r="AY213" s="17" t="s">
        <v>140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86</v>
      </c>
      <c r="BK213" s="231">
        <f>ROUND(I213*H213,2)</f>
        <v>0</v>
      </c>
      <c r="BL213" s="17" t="s">
        <v>215</v>
      </c>
      <c r="BM213" s="230" t="s">
        <v>1014</v>
      </c>
    </row>
    <row r="214" s="13" customFormat="1">
      <c r="A214" s="13"/>
      <c r="B214" s="232"/>
      <c r="C214" s="233"/>
      <c r="D214" s="234" t="s">
        <v>156</v>
      </c>
      <c r="E214" s="235" t="s">
        <v>1</v>
      </c>
      <c r="F214" s="236" t="s">
        <v>1015</v>
      </c>
      <c r="G214" s="233"/>
      <c r="H214" s="237">
        <v>2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1"/>
      <c r="U214" s="242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88</v>
      </c>
      <c r="AV214" s="13" t="s">
        <v>88</v>
      </c>
      <c r="AW214" s="13" t="s">
        <v>34</v>
      </c>
      <c r="AX214" s="13" t="s">
        <v>86</v>
      </c>
      <c r="AY214" s="243" t="s">
        <v>140</v>
      </c>
    </row>
    <row r="215" s="2" customFormat="1" ht="24.15" customHeight="1">
      <c r="A215" s="38"/>
      <c r="B215" s="39"/>
      <c r="C215" s="244" t="s">
        <v>340</v>
      </c>
      <c r="D215" s="244" t="s">
        <v>195</v>
      </c>
      <c r="E215" s="245" t="s">
        <v>1016</v>
      </c>
      <c r="F215" s="246" t="s">
        <v>1017</v>
      </c>
      <c r="G215" s="247" t="s">
        <v>145</v>
      </c>
      <c r="H215" s="248">
        <v>2</v>
      </c>
      <c r="I215" s="249"/>
      <c r="J215" s="250">
        <f>ROUND(I215*H215,2)</f>
        <v>0</v>
      </c>
      <c r="K215" s="251"/>
      <c r="L215" s="252"/>
      <c r="M215" s="253" t="s">
        <v>1</v>
      </c>
      <c r="N215" s="254" t="s">
        <v>43</v>
      </c>
      <c r="O215" s="91"/>
      <c r="P215" s="228">
        <f>O215*H215</f>
        <v>0</v>
      </c>
      <c r="Q215" s="228">
        <v>0.017999999999999999</v>
      </c>
      <c r="R215" s="228">
        <f>Q215*H215</f>
        <v>0.035999999999999997</v>
      </c>
      <c r="S215" s="228">
        <v>0</v>
      </c>
      <c r="T215" s="228">
        <f>S215*H215</f>
        <v>0</v>
      </c>
      <c r="U215" s="229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291</v>
      </c>
      <c r="AT215" s="230" t="s">
        <v>195</v>
      </c>
      <c r="AU215" s="230" t="s">
        <v>88</v>
      </c>
      <c r="AY215" s="17" t="s">
        <v>140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86</v>
      </c>
      <c r="BK215" s="231">
        <f>ROUND(I215*H215,2)</f>
        <v>0</v>
      </c>
      <c r="BL215" s="17" t="s">
        <v>215</v>
      </c>
      <c r="BM215" s="230" t="s">
        <v>1018</v>
      </c>
    </row>
    <row r="216" s="2" customFormat="1" ht="24.15" customHeight="1">
      <c r="A216" s="38"/>
      <c r="B216" s="39"/>
      <c r="C216" s="218" t="s">
        <v>521</v>
      </c>
      <c r="D216" s="218" t="s">
        <v>142</v>
      </c>
      <c r="E216" s="219" t="s">
        <v>1019</v>
      </c>
      <c r="F216" s="220" t="s">
        <v>1020</v>
      </c>
      <c r="G216" s="221" t="s">
        <v>226</v>
      </c>
      <c r="H216" s="222">
        <v>6</v>
      </c>
      <c r="I216" s="223"/>
      <c r="J216" s="224">
        <f>ROUND(I216*H216,2)</f>
        <v>0</v>
      </c>
      <c r="K216" s="225"/>
      <c r="L216" s="44"/>
      <c r="M216" s="226" t="s">
        <v>1</v>
      </c>
      <c r="N216" s="227" t="s">
        <v>43</v>
      </c>
      <c r="O216" s="91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8">
        <f>S216*H216</f>
        <v>0</v>
      </c>
      <c r="U216" s="229" t="s">
        <v>1</v>
      </c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215</v>
      </c>
      <c r="AT216" s="230" t="s">
        <v>142</v>
      </c>
      <c r="AU216" s="230" t="s">
        <v>88</v>
      </c>
      <c r="AY216" s="17" t="s">
        <v>140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86</v>
      </c>
      <c r="BK216" s="231">
        <f>ROUND(I216*H216,2)</f>
        <v>0</v>
      </c>
      <c r="BL216" s="17" t="s">
        <v>215</v>
      </c>
      <c r="BM216" s="230" t="s">
        <v>1021</v>
      </c>
    </row>
    <row r="217" s="2" customFormat="1" ht="14.4" customHeight="1">
      <c r="A217" s="38"/>
      <c r="B217" s="39"/>
      <c r="C217" s="244" t="s">
        <v>526</v>
      </c>
      <c r="D217" s="244" t="s">
        <v>195</v>
      </c>
      <c r="E217" s="245" t="s">
        <v>1022</v>
      </c>
      <c r="F217" s="246" t="s">
        <v>1023</v>
      </c>
      <c r="G217" s="247" t="s">
        <v>226</v>
      </c>
      <c r="H217" s="248">
        <v>6</v>
      </c>
      <c r="I217" s="249"/>
      <c r="J217" s="250">
        <f>ROUND(I217*H217,2)</f>
        <v>0</v>
      </c>
      <c r="K217" s="251"/>
      <c r="L217" s="252"/>
      <c r="M217" s="253" t="s">
        <v>1</v>
      </c>
      <c r="N217" s="254" t="s">
        <v>43</v>
      </c>
      <c r="O217" s="91"/>
      <c r="P217" s="228">
        <f>O217*H217</f>
        <v>0</v>
      </c>
      <c r="Q217" s="228">
        <v>0.00020000000000000001</v>
      </c>
      <c r="R217" s="228">
        <f>Q217*H217</f>
        <v>0.0012000000000000001</v>
      </c>
      <c r="S217" s="228">
        <v>0</v>
      </c>
      <c r="T217" s="228">
        <f>S217*H217</f>
        <v>0</v>
      </c>
      <c r="U217" s="229" t="s">
        <v>1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291</v>
      </c>
      <c r="AT217" s="230" t="s">
        <v>195</v>
      </c>
      <c r="AU217" s="230" t="s">
        <v>88</v>
      </c>
      <c r="AY217" s="17" t="s">
        <v>140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86</v>
      </c>
      <c r="BK217" s="231">
        <f>ROUND(I217*H217,2)</f>
        <v>0</v>
      </c>
      <c r="BL217" s="17" t="s">
        <v>215</v>
      </c>
      <c r="BM217" s="230" t="s">
        <v>1024</v>
      </c>
    </row>
    <row r="218" s="2" customFormat="1" ht="37.8" customHeight="1">
      <c r="A218" s="38"/>
      <c r="B218" s="39"/>
      <c r="C218" s="218" t="s">
        <v>528</v>
      </c>
      <c r="D218" s="218" t="s">
        <v>142</v>
      </c>
      <c r="E218" s="219" t="s">
        <v>1025</v>
      </c>
      <c r="F218" s="220" t="s">
        <v>1026</v>
      </c>
      <c r="G218" s="221" t="s">
        <v>343</v>
      </c>
      <c r="H218" s="222">
        <v>5</v>
      </c>
      <c r="I218" s="223"/>
      <c r="J218" s="224">
        <f>ROUND(I218*H218,2)</f>
        <v>0</v>
      </c>
      <c r="K218" s="225"/>
      <c r="L218" s="44"/>
      <c r="M218" s="226" t="s">
        <v>1</v>
      </c>
      <c r="N218" s="227" t="s">
        <v>43</v>
      </c>
      <c r="O218" s="91"/>
      <c r="P218" s="228">
        <f>O218*H218</f>
        <v>0</v>
      </c>
      <c r="Q218" s="228">
        <v>6.0000000000000002E-05</v>
      </c>
      <c r="R218" s="228">
        <f>Q218*H218</f>
        <v>0.00030000000000000003</v>
      </c>
      <c r="S218" s="228">
        <v>0</v>
      </c>
      <c r="T218" s="228">
        <f>S218*H218</f>
        <v>0</v>
      </c>
      <c r="U218" s="229" t="s">
        <v>1</v>
      </c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215</v>
      </c>
      <c r="AT218" s="230" t="s">
        <v>142</v>
      </c>
      <c r="AU218" s="230" t="s">
        <v>88</v>
      </c>
      <c r="AY218" s="17" t="s">
        <v>140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86</v>
      </c>
      <c r="BK218" s="231">
        <f>ROUND(I218*H218,2)</f>
        <v>0</v>
      </c>
      <c r="BL218" s="17" t="s">
        <v>215</v>
      </c>
      <c r="BM218" s="230" t="s">
        <v>1027</v>
      </c>
    </row>
    <row r="219" s="2" customFormat="1" ht="24.15" customHeight="1">
      <c r="A219" s="38"/>
      <c r="B219" s="39"/>
      <c r="C219" s="218" t="s">
        <v>532</v>
      </c>
      <c r="D219" s="218" t="s">
        <v>142</v>
      </c>
      <c r="E219" s="219" t="s">
        <v>1028</v>
      </c>
      <c r="F219" s="220" t="s">
        <v>1029</v>
      </c>
      <c r="G219" s="221" t="s">
        <v>207</v>
      </c>
      <c r="H219" s="222">
        <v>200</v>
      </c>
      <c r="I219" s="223"/>
      <c r="J219" s="224">
        <f>ROUND(I219*H219,2)</f>
        <v>0</v>
      </c>
      <c r="K219" s="225"/>
      <c r="L219" s="44"/>
      <c r="M219" s="226" t="s">
        <v>1</v>
      </c>
      <c r="N219" s="227" t="s">
        <v>43</v>
      </c>
      <c r="O219" s="91"/>
      <c r="P219" s="228">
        <f>O219*H219</f>
        <v>0</v>
      </c>
      <c r="Q219" s="228">
        <v>0</v>
      </c>
      <c r="R219" s="228">
        <f>Q219*H219</f>
        <v>0</v>
      </c>
      <c r="S219" s="228">
        <v>0.001</v>
      </c>
      <c r="T219" s="228">
        <f>S219*H219</f>
        <v>0.20000000000000001</v>
      </c>
      <c r="U219" s="229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215</v>
      </c>
      <c r="AT219" s="230" t="s">
        <v>142</v>
      </c>
      <c r="AU219" s="230" t="s">
        <v>88</v>
      </c>
      <c r="AY219" s="17" t="s">
        <v>140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86</v>
      </c>
      <c r="BK219" s="231">
        <f>ROUND(I219*H219,2)</f>
        <v>0</v>
      </c>
      <c r="BL219" s="17" t="s">
        <v>215</v>
      </c>
      <c r="BM219" s="230" t="s">
        <v>1030</v>
      </c>
    </row>
    <row r="220" s="2" customFormat="1" ht="24.15" customHeight="1">
      <c r="A220" s="38"/>
      <c r="B220" s="39"/>
      <c r="C220" s="218" t="s">
        <v>535</v>
      </c>
      <c r="D220" s="218" t="s">
        <v>142</v>
      </c>
      <c r="E220" s="219" t="s">
        <v>1031</v>
      </c>
      <c r="F220" s="220" t="s">
        <v>1032</v>
      </c>
      <c r="G220" s="221" t="s">
        <v>336</v>
      </c>
      <c r="H220" s="270"/>
      <c r="I220" s="223"/>
      <c r="J220" s="224">
        <f>ROUND(I220*H220,2)</f>
        <v>0</v>
      </c>
      <c r="K220" s="225"/>
      <c r="L220" s="44"/>
      <c r="M220" s="226" t="s">
        <v>1</v>
      </c>
      <c r="N220" s="227" t="s">
        <v>43</v>
      </c>
      <c r="O220" s="91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8">
        <f>S220*H220</f>
        <v>0</v>
      </c>
      <c r="U220" s="229" t="s">
        <v>1</v>
      </c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215</v>
      </c>
      <c r="AT220" s="230" t="s">
        <v>142</v>
      </c>
      <c r="AU220" s="230" t="s">
        <v>88</v>
      </c>
      <c r="AY220" s="17" t="s">
        <v>140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86</v>
      </c>
      <c r="BK220" s="231">
        <f>ROUND(I220*H220,2)</f>
        <v>0</v>
      </c>
      <c r="BL220" s="17" t="s">
        <v>215</v>
      </c>
      <c r="BM220" s="230" t="s">
        <v>1033</v>
      </c>
    </row>
    <row r="221" s="12" customFormat="1" ht="25.92" customHeight="1">
      <c r="A221" s="12"/>
      <c r="B221" s="202"/>
      <c r="C221" s="203"/>
      <c r="D221" s="204" t="s">
        <v>77</v>
      </c>
      <c r="E221" s="205" t="s">
        <v>1034</v>
      </c>
      <c r="F221" s="205" t="s">
        <v>1035</v>
      </c>
      <c r="G221" s="203"/>
      <c r="H221" s="203"/>
      <c r="I221" s="206"/>
      <c r="J221" s="207">
        <f>BK221</f>
        <v>0</v>
      </c>
      <c r="K221" s="203"/>
      <c r="L221" s="208"/>
      <c r="M221" s="209"/>
      <c r="N221" s="210"/>
      <c r="O221" s="210"/>
      <c r="P221" s="211">
        <f>SUM(P222:P226)</f>
        <v>0</v>
      </c>
      <c r="Q221" s="210"/>
      <c r="R221" s="211">
        <f>SUM(R222:R226)</f>
        <v>0</v>
      </c>
      <c r="S221" s="210"/>
      <c r="T221" s="211">
        <f>SUM(T222:T226)</f>
        <v>0</v>
      </c>
      <c r="U221" s="2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86</v>
      </c>
      <c r="AT221" s="214" t="s">
        <v>77</v>
      </c>
      <c r="AU221" s="214" t="s">
        <v>78</v>
      </c>
      <c r="AY221" s="213" t="s">
        <v>140</v>
      </c>
      <c r="BK221" s="215">
        <f>SUM(BK222:BK226)</f>
        <v>0</v>
      </c>
    </row>
    <row r="222" s="2" customFormat="1" ht="24.15" customHeight="1">
      <c r="A222" s="38"/>
      <c r="B222" s="39"/>
      <c r="C222" s="218" t="s">
        <v>541</v>
      </c>
      <c r="D222" s="218" t="s">
        <v>142</v>
      </c>
      <c r="E222" s="219" t="s">
        <v>1036</v>
      </c>
      <c r="F222" s="220" t="s">
        <v>1037</v>
      </c>
      <c r="G222" s="221" t="s">
        <v>343</v>
      </c>
      <c r="H222" s="222">
        <v>4</v>
      </c>
      <c r="I222" s="223"/>
      <c r="J222" s="224">
        <f>ROUND(I222*H222,2)</f>
        <v>0</v>
      </c>
      <c r="K222" s="225"/>
      <c r="L222" s="44"/>
      <c r="M222" s="226" t="s">
        <v>1</v>
      </c>
      <c r="N222" s="227" t="s">
        <v>43</v>
      </c>
      <c r="O222" s="91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8">
        <f>S222*H222</f>
        <v>0</v>
      </c>
      <c r="U222" s="229" t="s">
        <v>1</v>
      </c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146</v>
      </c>
      <c r="AT222" s="230" t="s">
        <v>142</v>
      </c>
      <c r="AU222" s="230" t="s">
        <v>86</v>
      </c>
      <c r="AY222" s="17" t="s">
        <v>140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86</v>
      </c>
      <c r="BK222" s="231">
        <f>ROUND(I222*H222,2)</f>
        <v>0</v>
      </c>
      <c r="BL222" s="17" t="s">
        <v>146</v>
      </c>
      <c r="BM222" s="230" t="s">
        <v>1038</v>
      </c>
    </row>
    <row r="223" s="2" customFormat="1">
      <c r="A223" s="38"/>
      <c r="B223" s="39"/>
      <c r="C223" s="40"/>
      <c r="D223" s="234" t="s">
        <v>273</v>
      </c>
      <c r="E223" s="40"/>
      <c r="F223" s="266" t="s">
        <v>1039</v>
      </c>
      <c r="G223" s="40"/>
      <c r="H223" s="40"/>
      <c r="I223" s="267"/>
      <c r="J223" s="40"/>
      <c r="K223" s="40"/>
      <c r="L223" s="44"/>
      <c r="M223" s="268"/>
      <c r="N223" s="269"/>
      <c r="O223" s="91"/>
      <c r="P223" s="91"/>
      <c r="Q223" s="91"/>
      <c r="R223" s="91"/>
      <c r="S223" s="91"/>
      <c r="T223" s="91"/>
      <c r="U223" s="92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273</v>
      </c>
      <c r="AU223" s="17" t="s">
        <v>86</v>
      </c>
    </row>
    <row r="224" s="2" customFormat="1" ht="24.15" customHeight="1">
      <c r="A224" s="38"/>
      <c r="B224" s="39"/>
      <c r="C224" s="218" t="s">
        <v>547</v>
      </c>
      <c r="D224" s="218" t="s">
        <v>142</v>
      </c>
      <c r="E224" s="219" t="s">
        <v>1040</v>
      </c>
      <c r="F224" s="220" t="s">
        <v>1041</v>
      </c>
      <c r="G224" s="221" t="s">
        <v>343</v>
      </c>
      <c r="H224" s="222">
        <v>3</v>
      </c>
      <c r="I224" s="223"/>
      <c r="J224" s="224">
        <f>ROUND(I224*H224,2)</f>
        <v>0</v>
      </c>
      <c r="K224" s="225"/>
      <c r="L224" s="44"/>
      <c r="M224" s="226" t="s">
        <v>1</v>
      </c>
      <c r="N224" s="227" t="s">
        <v>43</v>
      </c>
      <c r="O224" s="91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8">
        <f>S224*H224</f>
        <v>0</v>
      </c>
      <c r="U224" s="229" t="s">
        <v>1</v>
      </c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146</v>
      </c>
      <c r="AT224" s="230" t="s">
        <v>142</v>
      </c>
      <c r="AU224" s="230" t="s">
        <v>86</v>
      </c>
      <c r="AY224" s="17" t="s">
        <v>140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86</v>
      </c>
      <c r="BK224" s="231">
        <f>ROUND(I224*H224,2)</f>
        <v>0</v>
      </c>
      <c r="BL224" s="17" t="s">
        <v>146</v>
      </c>
      <c r="BM224" s="230" t="s">
        <v>1042</v>
      </c>
    </row>
    <row r="225" s="2" customFormat="1">
      <c r="A225" s="38"/>
      <c r="B225" s="39"/>
      <c r="C225" s="40"/>
      <c r="D225" s="234" t="s">
        <v>273</v>
      </c>
      <c r="E225" s="40"/>
      <c r="F225" s="266" t="s">
        <v>1043</v>
      </c>
      <c r="G225" s="40"/>
      <c r="H225" s="40"/>
      <c r="I225" s="267"/>
      <c r="J225" s="40"/>
      <c r="K225" s="40"/>
      <c r="L225" s="44"/>
      <c r="M225" s="268"/>
      <c r="N225" s="269"/>
      <c r="O225" s="91"/>
      <c r="P225" s="91"/>
      <c r="Q225" s="91"/>
      <c r="R225" s="91"/>
      <c r="S225" s="91"/>
      <c r="T225" s="91"/>
      <c r="U225" s="92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273</v>
      </c>
      <c r="AU225" s="17" t="s">
        <v>86</v>
      </c>
    </row>
    <row r="226" s="2" customFormat="1" ht="24.15" customHeight="1">
      <c r="A226" s="38"/>
      <c r="B226" s="39"/>
      <c r="C226" s="218" t="s">
        <v>552</v>
      </c>
      <c r="D226" s="218" t="s">
        <v>142</v>
      </c>
      <c r="E226" s="219" t="s">
        <v>1044</v>
      </c>
      <c r="F226" s="220" t="s">
        <v>1045</v>
      </c>
      <c r="G226" s="221" t="s">
        <v>213</v>
      </c>
      <c r="H226" s="222">
        <v>1</v>
      </c>
      <c r="I226" s="223"/>
      <c r="J226" s="224">
        <f>ROUND(I226*H226,2)</f>
        <v>0</v>
      </c>
      <c r="K226" s="225"/>
      <c r="L226" s="44"/>
      <c r="M226" s="271" t="s">
        <v>1</v>
      </c>
      <c r="N226" s="272" t="s">
        <v>43</v>
      </c>
      <c r="O226" s="273"/>
      <c r="P226" s="274">
        <f>O226*H226</f>
        <v>0</v>
      </c>
      <c r="Q226" s="274">
        <v>0</v>
      </c>
      <c r="R226" s="274">
        <f>Q226*H226</f>
        <v>0</v>
      </c>
      <c r="S226" s="274">
        <v>0</v>
      </c>
      <c r="T226" s="274">
        <f>S226*H226</f>
        <v>0</v>
      </c>
      <c r="U226" s="275" t="s">
        <v>1</v>
      </c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146</v>
      </c>
      <c r="AT226" s="230" t="s">
        <v>142</v>
      </c>
      <c r="AU226" s="230" t="s">
        <v>86</v>
      </c>
      <c r="AY226" s="17" t="s">
        <v>140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86</v>
      </c>
      <c r="BK226" s="231">
        <f>ROUND(I226*H226,2)</f>
        <v>0</v>
      </c>
      <c r="BL226" s="17" t="s">
        <v>146</v>
      </c>
      <c r="BM226" s="230" t="s">
        <v>1046</v>
      </c>
    </row>
    <row r="227" s="2" customFormat="1" ht="6.96" customHeight="1">
      <c r="A227" s="38"/>
      <c r="B227" s="66"/>
      <c r="C227" s="67"/>
      <c r="D227" s="67"/>
      <c r="E227" s="67"/>
      <c r="F227" s="67"/>
      <c r="G227" s="67"/>
      <c r="H227" s="67"/>
      <c r="I227" s="67"/>
      <c r="J227" s="67"/>
      <c r="K227" s="67"/>
      <c r="L227" s="44"/>
      <c r="M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</sheetData>
  <sheetProtection sheet="1" autoFilter="0" formatColumns="0" formatRows="0" objects="1" scenarios="1" spinCount="100000" saltValue="9TWhJ9SnN25O9kXajO3i2U0ii+TZj1iHDPVq5+XencJ1PnYJpi9zKAieHE52ppuIjXYhcVSLhKldbXtj2OrhiQ==" hashValue="XuC/cl52pLxYdtAoqpkj4pW6L4aBZ7RHu79Srw1URXgREiERJYTDHv578u67fi8IgsyfnpAYAixRMX3C6f63Zw==" algorithmName="SHA-512" password="C1E4"/>
  <autoFilter ref="C129:K22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zakázky'!K6</f>
        <v>Brandýsek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zakázky'!AN8</f>
        <v>10. 8. 2020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3"/>
      <c r="G18" s="143"/>
      <c r="H18" s="143"/>
      <c r="I18" s="14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zakázky'!E17="","",'Rekapitulace zakázky'!E17)</f>
        <v xml:space="preserve"> </v>
      </c>
      <c r="F21" s="38"/>
      <c r="G21" s="38"/>
      <c r="H21" s="38"/>
      <c r="I21" s="140" t="s">
        <v>28</v>
      </c>
      <c r="J21" s="143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ROUND(J147,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ROUND((SUM(BE147:BE583)),  2)</f>
        <v>0</v>
      </c>
      <c r="G33" s="38"/>
      <c r="H33" s="38"/>
      <c r="I33" s="155">
        <v>0.20999999999999999</v>
      </c>
      <c r="J33" s="154">
        <f>ROUND(((SUM(BE147:BE583))*I33),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ROUND((SUM(BF147:BF583)),  2)</f>
        <v>0</v>
      </c>
      <c r="G34" s="38"/>
      <c r="H34" s="38"/>
      <c r="I34" s="155">
        <v>0.14999999999999999</v>
      </c>
      <c r="J34" s="154">
        <f>ROUND(((SUM(BF147:BF583))*I34),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ROUND((SUM(BG147:BG583)),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ROUND((SUM(BH147:BH583)),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ROUND((SUM(BI147:BI583)),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Brandýsek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004 - Oprava vnitřních prostor 1NP-2NP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Brandýsek</v>
      </c>
      <c r="G89" s="40"/>
      <c r="H89" s="40"/>
      <c r="I89" s="32" t="s">
        <v>22</v>
      </c>
      <c r="J89" s="79" t="str">
        <f>IF(J12="","",J12)</f>
        <v>10. 8. 2020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J148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348</v>
      </c>
      <c r="E98" s="188"/>
      <c r="F98" s="188"/>
      <c r="G98" s="188"/>
      <c r="H98" s="188"/>
      <c r="I98" s="188"/>
      <c r="J98" s="189">
        <f>J149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349</v>
      </c>
      <c r="E99" s="188"/>
      <c r="F99" s="188"/>
      <c r="G99" s="188"/>
      <c r="H99" s="188"/>
      <c r="I99" s="188"/>
      <c r="J99" s="189">
        <f>J161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121</v>
      </c>
      <c r="E100" s="182"/>
      <c r="F100" s="182"/>
      <c r="G100" s="182"/>
      <c r="H100" s="182"/>
      <c r="I100" s="182"/>
      <c r="J100" s="183">
        <f>J237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118</v>
      </c>
      <c r="E101" s="188"/>
      <c r="F101" s="188"/>
      <c r="G101" s="188"/>
      <c r="H101" s="188"/>
      <c r="I101" s="188"/>
      <c r="J101" s="189">
        <f>J238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889</v>
      </c>
      <c r="E102" s="188"/>
      <c r="F102" s="188"/>
      <c r="G102" s="188"/>
      <c r="H102" s="188"/>
      <c r="I102" s="188"/>
      <c r="J102" s="189">
        <f>J290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120</v>
      </c>
      <c r="E103" s="188"/>
      <c r="F103" s="188"/>
      <c r="G103" s="188"/>
      <c r="H103" s="188"/>
      <c r="I103" s="188"/>
      <c r="J103" s="189">
        <f>J303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1048</v>
      </c>
      <c r="E104" s="188"/>
      <c r="F104" s="188"/>
      <c r="G104" s="188"/>
      <c r="H104" s="188"/>
      <c r="I104" s="188"/>
      <c r="J104" s="189">
        <f>J305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122</v>
      </c>
      <c r="E105" s="188"/>
      <c r="F105" s="188"/>
      <c r="G105" s="188"/>
      <c r="H105" s="188"/>
      <c r="I105" s="188"/>
      <c r="J105" s="189">
        <f>J311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1049</v>
      </c>
      <c r="E106" s="188"/>
      <c r="F106" s="188"/>
      <c r="G106" s="188"/>
      <c r="H106" s="188"/>
      <c r="I106" s="188"/>
      <c r="J106" s="189">
        <f>J328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1050</v>
      </c>
      <c r="E107" s="188"/>
      <c r="F107" s="188"/>
      <c r="G107" s="188"/>
      <c r="H107" s="188"/>
      <c r="I107" s="188"/>
      <c r="J107" s="189">
        <f>J333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1051</v>
      </c>
      <c r="E108" s="188"/>
      <c r="F108" s="188"/>
      <c r="G108" s="188"/>
      <c r="H108" s="188"/>
      <c r="I108" s="188"/>
      <c r="J108" s="189">
        <f>J343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1052</v>
      </c>
      <c r="E109" s="188"/>
      <c r="F109" s="188"/>
      <c r="G109" s="188"/>
      <c r="H109" s="188"/>
      <c r="I109" s="188"/>
      <c r="J109" s="189">
        <f>J362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1053</v>
      </c>
      <c r="E110" s="188"/>
      <c r="F110" s="188"/>
      <c r="G110" s="188"/>
      <c r="H110" s="188"/>
      <c r="I110" s="188"/>
      <c r="J110" s="189">
        <f>J368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1054</v>
      </c>
      <c r="E111" s="188"/>
      <c r="F111" s="188"/>
      <c r="G111" s="188"/>
      <c r="H111" s="188"/>
      <c r="I111" s="188"/>
      <c r="J111" s="189">
        <f>J402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1055</v>
      </c>
      <c r="E112" s="188"/>
      <c r="F112" s="188"/>
      <c r="G112" s="188"/>
      <c r="H112" s="188"/>
      <c r="I112" s="188"/>
      <c r="J112" s="189">
        <f>J406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1056</v>
      </c>
      <c r="E113" s="188"/>
      <c r="F113" s="188"/>
      <c r="G113" s="188"/>
      <c r="H113" s="188"/>
      <c r="I113" s="188"/>
      <c r="J113" s="189">
        <f>J410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1057</v>
      </c>
      <c r="E114" s="188"/>
      <c r="F114" s="188"/>
      <c r="G114" s="188"/>
      <c r="H114" s="188"/>
      <c r="I114" s="188"/>
      <c r="J114" s="189">
        <f>J422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1058</v>
      </c>
      <c r="E115" s="188"/>
      <c r="F115" s="188"/>
      <c r="G115" s="188"/>
      <c r="H115" s="188"/>
      <c r="I115" s="188"/>
      <c r="J115" s="189">
        <f>J427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1059</v>
      </c>
      <c r="E116" s="188"/>
      <c r="F116" s="188"/>
      <c r="G116" s="188"/>
      <c r="H116" s="188"/>
      <c r="I116" s="188"/>
      <c r="J116" s="189">
        <f>J437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1060</v>
      </c>
      <c r="E117" s="188"/>
      <c r="F117" s="188"/>
      <c r="G117" s="188"/>
      <c r="H117" s="188"/>
      <c r="I117" s="188"/>
      <c r="J117" s="189">
        <f>J441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1061</v>
      </c>
      <c r="E118" s="188"/>
      <c r="F118" s="188"/>
      <c r="G118" s="188"/>
      <c r="H118" s="188"/>
      <c r="I118" s="188"/>
      <c r="J118" s="189">
        <f>J450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355</v>
      </c>
      <c r="E119" s="188"/>
      <c r="F119" s="188"/>
      <c r="G119" s="188"/>
      <c r="H119" s="188"/>
      <c r="I119" s="188"/>
      <c r="J119" s="189">
        <f>J468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356</v>
      </c>
      <c r="E120" s="188"/>
      <c r="F120" s="188"/>
      <c r="G120" s="188"/>
      <c r="H120" s="188"/>
      <c r="I120" s="188"/>
      <c r="J120" s="189">
        <f>J479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1062</v>
      </c>
      <c r="E121" s="188"/>
      <c r="F121" s="188"/>
      <c r="G121" s="188"/>
      <c r="H121" s="188"/>
      <c r="I121" s="188"/>
      <c r="J121" s="189">
        <f>J487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5"/>
      <c r="C122" s="186"/>
      <c r="D122" s="187" t="s">
        <v>1063</v>
      </c>
      <c r="E122" s="188"/>
      <c r="F122" s="188"/>
      <c r="G122" s="188"/>
      <c r="H122" s="188"/>
      <c r="I122" s="188"/>
      <c r="J122" s="189">
        <f>J509</f>
        <v>0</v>
      </c>
      <c r="K122" s="186"/>
      <c r="L122" s="19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5"/>
      <c r="C123" s="186"/>
      <c r="D123" s="187" t="s">
        <v>1064</v>
      </c>
      <c r="E123" s="188"/>
      <c r="F123" s="188"/>
      <c r="G123" s="188"/>
      <c r="H123" s="188"/>
      <c r="I123" s="188"/>
      <c r="J123" s="189">
        <f>J535</f>
        <v>0</v>
      </c>
      <c r="K123" s="186"/>
      <c r="L123" s="19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5"/>
      <c r="C124" s="186"/>
      <c r="D124" s="187" t="s">
        <v>1065</v>
      </c>
      <c r="E124" s="188"/>
      <c r="F124" s="188"/>
      <c r="G124" s="188"/>
      <c r="H124" s="188"/>
      <c r="I124" s="188"/>
      <c r="J124" s="189">
        <f>J555</f>
        <v>0</v>
      </c>
      <c r="K124" s="186"/>
      <c r="L124" s="19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5"/>
      <c r="C125" s="186"/>
      <c r="D125" s="187" t="s">
        <v>1066</v>
      </c>
      <c r="E125" s="188"/>
      <c r="F125" s="188"/>
      <c r="G125" s="188"/>
      <c r="H125" s="188"/>
      <c r="I125" s="188"/>
      <c r="J125" s="189">
        <f>J563</f>
        <v>0</v>
      </c>
      <c r="K125" s="186"/>
      <c r="L125" s="19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5"/>
      <c r="C126" s="186"/>
      <c r="D126" s="187" t="s">
        <v>1067</v>
      </c>
      <c r="E126" s="188"/>
      <c r="F126" s="188"/>
      <c r="G126" s="188"/>
      <c r="H126" s="188"/>
      <c r="I126" s="188"/>
      <c r="J126" s="189">
        <f>J570</f>
        <v>0</v>
      </c>
      <c r="K126" s="186"/>
      <c r="L126" s="19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9"/>
      <c r="C127" s="180"/>
      <c r="D127" s="181" t="s">
        <v>360</v>
      </c>
      <c r="E127" s="182"/>
      <c r="F127" s="182"/>
      <c r="G127" s="182"/>
      <c r="H127" s="182"/>
      <c r="I127" s="182"/>
      <c r="J127" s="183">
        <f>J573</f>
        <v>0</v>
      </c>
      <c r="K127" s="180"/>
      <c r="L127" s="184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124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174" t="str">
        <f>E7</f>
        <v>Brandýsek ON - oprava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109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76" t="str">
        <f>E9</f>
        <v>004 - Oprava vnitřních prostor 1NP-2NP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>žst. Brandýsek</v>
      </c>
      <c r="G141" s="40"/>
      <c r="H141" s="40"/>
      <c r="I141" s="32" t="s">
        <v>22</v>
      </c>
      <c r="J141" s="79" t="str">
        <f>IF(J12="","",J12)</f>
        <v>10. 8. 2020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24</v>
      </c>
      <c r="D143" s="40"/>
      <c r="E143" s="40"/>
      <c r="F143" s="27" t="str">
        <f>E15</f>
        <v>Správa železnic, státní organizace</v>
      </c>
      <c r="G143" s="40"/>
      <c r="H143" s="40"/>
      <c r="I143" s="32" t="s">
        <v>32</v>
      </c>
      <c r="J143" s="36" t="str">
        <f>E21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30</v>
      </c>
      <c r="D144" s="40"/>
      <c r="E144" s="40"/>
      <c r="F144" s="27" t="str">
        <f>IF(E18="","",E18)</f>
        <v>Vyplň údaj</v>
      </c>
      <c r="G144" s="40"/>
      <c r="H144" s="40"/>
      <c r="I144" s="32" t="s">
        <v>35</v>
      </c>
      <c r="J144" s="36" t="str">
        <f>E24</f>
        <v>L. Ulrich, DiS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91"/>
      <c r="B146" s="192"/>
      <c r="C146" s="193" t="s">
        <v>125</v>
      </c>
      <c r="D146" s="194" t="s">
        <v>63</v>
      </c>
      <c r="E146" s="194" t="s">
        <v>59</v>
      </c>
      <c r="F146" s="194" t="s">
        <v>60</v>
      </c>
      <c r="G146" s="194" t="s">
        <v>126</v>
      </c>
      <c r="H146" s="194" t="s">
        <v>127</v>
      </c>
      <c r="I146" s="194" t="s">
        <v>128</v>
      </c>
      <c r="J146" s="195" t="s">
        <v>113</v>
      </c>
      <c r="K146" s="196" t="s">
        <v>129</v>
      </c>
      <c r="L146" s="197"/>
      <c r="M146" s="100" t="s">
        <v>1</v>
      </c>
      <c r="N146" s="101" t="s">
        <v>42</v>
      </c>
      <c r="O146" s="101" t="s">
        <v>130</v>
      </c>
      <c r="P146" s="101" t="s">
        <v>131</v>
      </c>
      <c r="Q146" s="101" t="s">
        <v>132</v>
      </c>
      <c r="R146" s="101" t="s">
        <v>133</v>
      </c>
      <c r="S146" s="101" t="s">
        <v>134</v>
      </c>
      <c r="T146" s="101" t="s">
        <v>135</v>
      </c>
      <c r="U146" s="102" t="s">
        <v>136</v>
      </c>
      <c r="V146" s="191"/>
      <c r="W146" s="191"/>
      <c r="X146" s="191"/>
      <c r="Y146" s="191"/>
      <c r="Z146" s="191"/>
      <c r="AA146" s="191"/>
      <c r="AB146" s="191"/>
      <c r="AC146" s="191"/>
      <c r="AD146" s="191"/>
      <c r="AE146" s="191"/>
    </row>
    <row r="147" s="2" customFormat="1" ht="22.8" customHeight="1">
      <c r="A147" s="38"/>
      <c r="B147" s="39"/>
      <c r="C147" s="107" t="s">
        <v>137</v>
      </c>
      <c r="D147" s="40"/>
      <c r="E147" s="40"/>
      <c r="F147" s="40"/>
      <c r="G147" s="40"/>
      <c r="H147" s="40"/>
      <c r="I147" s="40"/>
      <c r="J147" s="198">
        <f>BK147</f>
        <v>0</v>
      </c>
      <c r="K147" s="40"/>
      <c r="L147" s="44"/>
      <c r="M147" s="103"/>
      <c r="N147" s="199"/>
      <c r="O147" s="104"/>
      <c r="P147" s="200">
        <f>P148+P237+P573</f>
        <v>0</v>
      </c>
      <c r="Q147" s="104"/>
      <c r="R147" s="200">
        <f>R148+R237+R573</f>
        <v>128.85129021</v>
      </c>
      <c r="S147" s="104"/>
      <c r="T147" s="200">
        <f>T148+T237+T573</f>
        <v>113.62253449999997</v>
      </c>
      <c r="U147" s="105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77</v>
      </c>
      <c r="AU147" s="17" t="s">
        <v>115</v>
      </c>
      <c r="BK147" s="201">
        <f>BK148+BK237+BK573</f>
        <v>0</v>
      </c>
    </row>
    <row r="148" s="12" customFormat="1" ht="25.92" customHeight="1">
      <c r="A148" s="12"/>
      <c r="B148" s="202"/>
      <c r="C148" s="203"/>
      <c r="D148" s="204" t="s">
        <v>77</v>
      </c>
      <c r="E148" s="205" t="s">
        <v>138</v>
      </c>
      <c r="F148" s="205" t="s">
        <v>139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P149+P161</f>
        <v>0</v>
      </c>
      <c r="Q148" s="210"/>
      <c r="R148" s="211">
        <f>R149+R161</f>
        <v>118.67131429</v>
      </c>
      <c r="S148" s="210"/>
      <c r="T148" s="211">
        <f>T149+T161</f>
        <v>0</v>
      </c>
      <c r="U148" s="2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86</v>
      </c>
      <c r="AT148" s="214" t="s">
        <v>77</v>
      </c>
      <c r="AU148" s="214" t="s">
        <v>78</v>
      </c>
      <c r="AY148" s="213" t="s">
        <v>140</v>
      </c>
      <c r="BK148" s="215">
        <f>BK149+BK161</f>
        <v>0</v>
      </c>
    </row>
    <row r="149" s="12" customFormat="1" ht="22.8" customHeight="1">
      <c r="A149" s="12"/>
      <c r="B149" s="202"/>
      <c r="C149" s="203"/>
      <c r="D149" s="204" t="s">
        <v>77</v>
      </c>
      <c r="E149" s="216" t="s">
        <v>151</v>
      </c>
      <c r="F149" s="216" t="s">
        <v>366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SUM(P150:P160)</f>
        <v>0</v>
      </c>
      <c r="Q149" s="210"/>
      <c r="R149" s="211">
        <f>SUM(R150:R160)</f>
        <v>4.1321379499999997</v>
      </c>
      <c r="S149" s="210"/>
      <c r="T149" s="211">
        <f>SUM(T150:T160)</f>
        <v>0</v>
      </c>
      <c r="U149" s="2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86</v>
      </c>
      <c r="AT149" s="214" t="s">
        <v>77</v>
      </c>
      <c r="AU149" s="214" t="s">
        <v>86</v>
      </c>
      <c r="AY149" s="213" t="s">
        <v>140</v>
      </c>
      <c r="BK149" s="215">
        <f>SUM(BK150:BK160)</f>
        <v>0</v>
      </c>
    </row>
    <row r="150" s="2" customFormat="1" ht="24.15" customHeight="1">
      <c r="A150" s="38"/>
      <c r="B150" s="39"/>
      <c r="C150" s="218" t="s">
        <v>86</v>
      </c>
      <c r="D150" s="218" t="s">
        <v>142</v>
      </c>
      <c r="E150" s="219" t="s">
        <v>1068</v>
      </c>
      <c r="F150" s="220" t="s">
        <v>1069</v>
      </c>
      <c r="G150" s="221" t="s">
        <v>154</v>
      </c>
      <c r="H150" s="222">
        <v>1.7629999999999999</v>
      </c>
      <c r="I150" s="223"/>
      <c r="J150" s="224">
        <f>ROUND(I150*H150,2)</f>
        <v>0</v>
      </c>
      <c r="K150" s="225"/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1.3271500000000001</v>
      </c>
      <c r="R150" s="228">
        <f>Q150*H150</f>
        <v>2.3397654499999998</v>
      </c>
      <c r="S150" s="228">
        <v>0</v>
      </c>
      <c r="T150" s="228">
        <f>S150*H150</f>
        <v>0</v>
      </c>
      <c r="U150" s="229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146</v>
      </c>
      <c r="AT150" s="230" t="s">
        <v>142</v>
      </c>
      <c r="AU150" s="230" t="s">
        <v>88</v>
      </c>
      <c r="AY150" s="17" t="s">
        <v>140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146</v>
      </c>
      <c r="BM150" s="230" t="s">
        <v>1070</v>
      </c>
    </row>
    <row r="151" s="13" customFormat="1">
      <c r="A151" s="13"/>
      <c r="B151" s="232"/>
      <c r="C151" s="233"/>
      <c r="D151" s="234" t="s">
        <v>156</v>
      </c>
      <c r="E151" s="235" t="s">
        <v>1</v>
      </c>
      <c r="F151" s="236" t="s">
        <v>1071</v>
      </c>
      <c r="G151" s="233"/>
      <c r="H151" s="237">
        <v>0.96599999999999997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1"/>
      <c r="U151" s="242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156</v>
      </c>
      <c r="AU151" s="243" t="s">
        <v>88</v>
      </c>
      <c r="AV151" s="13" t="s">
        <v>88</v>
      </c>
      <c r="AW151" s="13" t="s">
        <v>34</v>
      </c>
      <c r="AX151" s="13" t="s">
        <v>78</v>
      </c>
      <c r="AY151" s="243" t="s">
        <v>140</v>
      </c>
    </row>
    <row r="152" s="13" customFormat="1">
      <c r="A152" s="13"/>
      <c r="B152" s="232"/>
      <c r="C152" s="233"/>
      <c r="D152" s="234" t="s">
        <v>156</v>
      </c>
      <c r="E152" s="235" t="s">
        <v>1</v>
      </c>
      <c r="F152" s="236" t="s">
        <v>1072</v>
      </c>
      <c r="G152" s="233"/>
      <c r="H152" s="237">
        <v>0.29699999999999999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1"/>
      <c r="U152" s="242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88</v>
      </c>
      <c r="AV152" s="13" t="s">
        <v>88</v>
      </c>
      <c r="AW152" s="13" t="s">
        <v>34</v>
      </c>
      <c r="AX152" s="13" t="s">
        <v>78</v>
      </c>
      <c r="AY152" s="243" t="s">
        <v>140</v>
      </c>
    </row>
    <row r="153" s="13" customFormat="1">
      <c r="A153" s="13"/>
      <c r="B153" s="232"/>
      <c r="C153" s="233"/>
      <c r="D153" s="234" t="s">
        <v>156</v>
      </c>
      <c r="E153" s="235" t="s">
        <v>1</v>
      </c>
      <c r="F153" s="236" t="s">
        <v>1073</v>
      </c>
      <c r="G153" s="233"/>
      <c r="H153" s="237">
        <v>0.5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1"/>
      <c r="U153" s="242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156</v>
      </c>
      <c r="AU153" s="243" t="s">
        <v>88</v>
      </c>
      <c r="AV153" s="13" t="s">
        <v>88</v>
      </c>
      <c r="AW153" s="13" t="s">
        <v>34</v>
      </c>
      <c r="AX153" s="13" t="s">
        <v>78</v>
      </c>
      <c r="AY153" s="243" t="s">
        <v>140</v>
      </c>
    </row>
    <row r="154" s="14" customFormat="1">
      <c r="A154" s="14"/>
      <c r="B154" s="255"/>
      <c r="C154" s="256"/>
      <c r="D154" s="234" t="s">
        <v>156</v>
      </c>
      <c r="E154" s="257" t="s">
        <v>1</v>
      </c>
      <c r="F154" s="258" t="s">
        <v>244</v>
      </c>
      <c r="G154" s="256"/>
      <c r="H154" s="259">
        <v>1.7629999999999999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3"/>
      <c r="U154" s="26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156</v>
      </c>
      <c r="AU154" s="265" t="s">
        <v>88</v>
      </c>
      <c r="AV154" s="14" t="s">
        <v>146</v>
      </c>
      <c r="AW154" s="14" t="s">
        <v>34</v>
      </c>
      <c r="AX154" s="14" t="s">
        <v>86</v>
      </c>
      <c r="AY154" s="265" t="s">
        <v>140</v>
      </c>
    </row>
    <row r="155" s="2" customFormat="1" ht="24.15" customHeight="1">
      <c r="A155" s="38"/>
      <c r="B155" s="39"/>
      <c r="C155" s="218" t="s">
        <v>88</v>
      </c>
      <c r="D155" s="218" t="s">
        <v>142</v>
      </c>
      <c r="E155" s="219" t="s">
        <v>1074</v>
      </c>
      <c r="F155" s="220" t="s">
        <v>1075</v>
      </c>
      <c r="G155" s="221" t="s">
        <v>145</v>
      </c>
      <c r="H155" s="222">
        <v>5.2000000000000002</v>
      </c>
      <c r="I155" s="223"/>
      <c r="J155" s="224">
        <f>ROUND(I155*H155,2)</f>
        <v>0</v>
      </c>
      <c r="K155" s="225"/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0.042340000000000003</v>
      </c>
      <c r="R155" s="228">
        <f>Q155*H155</f>
        <v>0.22016800000000003</v>
      </c>
      <c r="S155" s="228">
        <v>0</v>
      </c>
      <c r="T155" s="228">
        <f>S155*H155</f>
        <v>0</v>
      </c>
      <c r="U155" s="229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146</v>
      </c>
      <c r="AT155" s="230" t="s">
        <v>142</v>
      </c>
      <c r="AU155" s="230" t="s">
        <v>88</v>
      </c>
      <c r="AY155" s="17" t="s">
        <v>140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146</v>
      </c>
      <c r="BM155" s="230" t="s">
        <v>1076</v>
      </c>
    </row>
    <row r="156" s="13" customFormat="1">
      <c r="A156" s="13"/>
      <c r="B156" s="232"/>
      <c r="C156" s="233"/>
      <c r="D156" s="234" t="s">
        <v>156</v>
      </c>
      <c r="E156" s="235" t="s">
        <v>1</v>
      </c>
      <c r="F156" s="236" t="s">
        <v>1077</v>
      </c>
      <c r="G156" s="233"/>
      <c r="H156" s="237">
        <v>5.2000000000000002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1"/>
      <c r="U156" s="242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156</v>
      </c>
      <c r="AU156" s="243" t="s">
        <v>88</v>
      </c>
      <c r="AV156" s="13" t="s">
        <v>88</v>
      </c>
      <c r="AW156" s="13" t="s">
        <v>34</v>
      </c>
      <c r="AX156" s="13" t="s">
        <v>86</v>
      </c>
      <c r="AY156" s="243" t="s">
        <v>140</v>
      </c>
    </row>
    <row r="157" s="2" customFormat="1" ht="24.15" customHeight="1">
      <c r="A157" s="38"/>
      <c r="B157" s="39"/>
      <c r="C157" s="218" t="s">
        <v>151</v>
      </c>
      <c r="D157" s="218" t="s">
        <v>142</v>
      </c>
      <c r="E157" s="219" t="s">
        <v>1078</v>
      </c>
      <c r="F157" s="220" t="s">
        <v>1079</v>
      </c>
      <c r="G157" s="221" t="s">
        <v>145</v>
      </c>
      <c r="H157" s="222">
        <v>24.850000000000001</v>
      </c>
      <c r="I157" s="223"/>
      <c r="J157" s="224">
        <f>ROUND(I157*H157,2)</f>
        <v>0</v>
      </c>
      <c r="K157" s="225"/>
      <c r="L157" s="44"/>
      <c r="M157" s="226" t="s">
        <v>1</v>
      </c>
      <c r="N157" s="227" t="s">
        <v>43</v>
      </c>
      <c r="O157" s="91"/>
      <c r="P157" s="228">
        <f>O157*H157</f>
        <v>0</v>
      </c>
      <c r="Q157" s="228">
        <v>0.058970000000000002</v>
      </c>
      <c r="R157" s="228">
        <f>Q157*H157</f>
        <v>1.4654045000000002</v>
      </c>
      <c r="S157" s="228">
        <v>0</v>
      </c>
      <c r="T157" s="228">
        <f>S157*H157</f>
        <v>0</v>
      </c>
      <c r="U157" s="229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146</v>
      </c>
      <c r="AT157" s="230" t="s">
        <v>142</v>
      </c>
      <c r="AU157" s="230" t="s">
        <v>88</v>
      </c>
      <c r="AY157" s="17" t="s">
        <v>140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86</v>
      </c>
      <c r="BK157" s="231">
        <f>ROUND(I157*H157,2)</f>
        <v>0</v>
      </c>
      <c r="BL157" s="17" t="s">
        <v>146</v>
      </c>
      <c r="BM157" s="230" t="s">
        <v>1080</v>
      </c>
    </row>
    <row r="158" s="13" customFormat="1">
      <c r="A158" s="13"/>
      <c r="B158" s="232"/>
      <c r="C158" s="233"/>
      <c r="D158" s="234" t="s">
        <v>156</v>
      </c>
      <c r="E158" s="235" t="s">
        <v>1</v>
      </c>
      <c r="F158" s="236" t="s">
        <v>1081</v>
      </c>
      <c r="G158" s="233"/>
      <c r="H158" s="237">
        <v>24.850000000000001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1"/>
      <c r="U158" s="242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156</v>
      </c>
      <c r="AU158" s="243" t="s">
        <v>88</v>
      </c>
      <c r="AV158" s="13" t="s">
        <v>88</v>
      </c>
      <c r="AW158" s="13" t="s">
        <v>34</v>
      </c>
      <c r="AX158" s="13" t="s">
        <v>86</v>
      </c>
      <c r="AY158" s="243" t="s">
        <v>140</v>
      </c>
    </row>
    <row r="159" s="2" customFormat="1" ht="24.15" customHeight="1">
      <c r="A159" s="38"/>
      <c r="B159" s="39"/>
      <c r="C159" s="218" t="s">
        <v>146</v>
      </c>
      <c r="D159" s="218" t="s">
        <v>142</v>
      </c>
      <c r="E159" s="219" t="s">
        <v>1082</v>
      </c>
      <c r="F159" s="220" t="s">
        <v>1083</v>
      </c>
      <c r="G159" s="221" t="s">
        <v>343</v>
      </c>
      <c r="H159" s="222">
        <v>2</v>
      </c>
      <c r="I159" s="223"/>
      <c r="J159" s="224">
        <f>ROUND(I159*H159,2)</f>
        <v>0</v>
      </c>
      <c r="K159" s="225"/>
      <c r="L159" s="44"/>
      <c r="M159" s="226" t="s">
        <v>1</v>
      </c>
      <c r="N159" s="227" t="s">
        <v>43</v>
      </c>
      <c r="O159" s="91"/>
      <c r="P159" s="228">
        <f>O159*H159</f>
        <v>0</v>
      </c>
      <c r="Q159" s="228">
        <v>0.052630000000000003</v>
      </c>
      <c r="R159" s="228">
        <f>Q159*H159</f>
        <v>0.10526000000000001</v>
      </c>
      <c r="S159" s="228">
        <v>0</v>
      </c>
      <c r="T159" s="228">
        <f>S159*H159</f>
        <v>0</v>
      </c>
      <c r="U159" s="229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146</v>
      </c>
      <c r="AT159" s="230" t="s">
        <v>142</v>
      </c>
      <c r="AU159" s="230" t="s">
        <v>88</v>
      </c>
      <c r="AY159" s="17" t="s">
        <v>140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146</v>
      </c>
      <c r="BM159" s="230" t="s">
        <v>1084</v>
      </c>
    </row>
    <row r="160" s="2" customFormat="1" ht="24.15" customHeight="1">
      <c r="A160" s="38"/>
      <c r="B160" s="39"/>
      <c r="C160" s="218" t="s">
        <v>161</v>
      </c>
      <c r="D160" s="218" t="s">
        <v>142</v>
      </c>
      <c r="E160" s="219" t="s">
        <v>1085</v>
      </c>
      <c r="F160" s="220" t="s">
        <v>1086</v>
      </c>
      <c r="G160" s="221" t="s">
        <v>226</v>
      </c>
      <c r="H160" s="222">
        <v>11</v>
      </c>
      <c r="I160" s="223"/>
      <c r="J160" s="224">
        <f>ROUND(I160*H160,2)</f>
        <v>0</v>
      </c>
      <c r="K160" s="225"/>
      <c r="L160" s="44"/>
      <c r="M160" s="226" t="s">
        <v>1</v>
      </c>
      <c r="N160" s="227" t="s">
        <v>43</v>
      </c>
      <c r="O160" s="91"/>
      <c r="P160" s="228">
        <f>O160*H160</f>
        <v>0</v>
      </c>
      <c r="Q160" s="228">
        <v>0.00013999999999999999</v>
      </c>
      <c r="R160" s="228">
        <f>Q160*H160</f>
        <v>0.0015399999999999999</v>
      </c>
      <c r="S160" s="228">
        <v>0</v>
      </c>
      <c r="T160" s="228">
        <f>S160*H160</f>
        <v>0</v>
      </c>
      <c r="U160" s="229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146</v>
      </c>
      <c r="AT160" s="230" t="s">
        <v>142</v>
      </c>
      <c r="AU160" s="230" t="s">
        <v>88</v>
      </c>
      <c r="AY160" s="17" t="s">
        <v>140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86</v>
      </c>
      <c r="BK160" s="231">
        <f>ROUND(I160*H160,2)</f>
        <v>0</v>
      </c>
      <c r="BL160" s="17" t="s">
        <v>146</v>
      </c>
      <c r="BM160" s="230" t="s">
        <v>1087</v>
      </c>
    </row>
    <row r="161" s="12" customFormat="1" ht="22.8" customHeight="1">
      <c r="A161" s="12"/>
      <c r="B161" s="202"/>
      <c r="C161" s="203"/>
      <c r="D161" s="204" t="s">
        <v>77</v>
      </c>
      <c r="E161" s="216" t="s">
        <v>166</v>
      </c>
      <c r="F161" s="216" t="s">
        <v>386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SUM(P162:P236)</f>
        <v>0</v>
      </c>
      <c r="Q161" s="210"/>
      <c r="R161" s="211">
        <f>SUM(R162:R236)</f>
        <v>114.53917634</v>
      </c>
      <c r="S161" s="210"/>
      <c r="T161" s="211">
        <f>SUM(T162:T236)</f>
        <v>0</v>
      </c>
      <c r="U161" s="2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86</v>
      </c>
      <c r="AT161" s="214" t="s">
        <v>77</v>
      </c>
      <c r="AU161" s="214" t="s">
        <v>86</v>
      </c>
      <c r="AY161" s="213" t="s">
        <v>140</v>
      </c>
      <c r="BK161" s="215">
        <f>SUM(BK162:BK236)</f>
        <v>0</v>
      </c>
    </row>
    <row r="162" s="2" customFormat="1" ht="24.15" customHeight="1">
      <c r="A162" s="38"/>
      <c r="B162" s="39"/>
      <c r="C162" s="218" t="s">
        <v>166</v>
      </c>
      <c r="D162" s="218" t="s">
        <v>142</v>
      </c>
      <c r="E162" s="219" t="s">
        <v>1088</v>
      </c>
      <c r="F162" s="220" t="s">
        <v>1089</v>
      </c>
      <c r="G162" s="221" t="s">
        <v>145</v>
      </c>
      <c r="H162" s="222">
        <v>54.899999999999999</v>
      </c>
      <c r="I162" s="223"/>
      <c r="J162" s="224">
        <f>ROUND(I162*H162,2)</f>
        <v>0</v>
      </c>
      <c r="K162" s="225"/>
      <c r="L162" s="44"/>
      <c r="M162" s="226" t="s">
        <v>1</v>
      </c>
      <c r="N162" s="227" t="s">
        <v>43</v>
      </c>
      <c r="O162" s="91"/>
      <c r="P162" s="228">
        <f>O162*H162</f>
        <v>0</v>
      </c>
      <c r="Q162" s="228">
        <v>0.00020000000000000001</v>
      </c>
      <c r="R162" s="228">
        <f>Q162*H162</f>
        <v>0.01098</v>
      </c>
      <c r="S162" s="228">
        <v>0</v>
      </c>
      <c r="T162" s="228">
        <f>S162*H162</f>
        <v>0</v>
      </c>
      <c r="U162" s="229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146</v>
      </c>
      <c r="AT162" s="230" t="s">
        <v>142</v>
      </c>
      <c r="AU162" s="230" t="s">
        <v>88</v>
      </c>
      <c r="AY162" s="17" t="s">
        <v>140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86</v>
      </c>
      <c r="BK162" s="231">
        <f>ROUND(I162*H162,2)</f>
        <v>0</v>
      </c>
      <c r="BL162" s="17" t="s">
        <v>146</v>
      </c>
      <c r="BM162" s="230" t="s">
        <v>1090</v>
      </c>
    </row>
    <row r="163" s="13" customFormat="1">
      <c r="A163" s="13"/>
      <c r="B163" s="232"/>
      <c r="C163" s="233"/>
      <c r="D163" s="234" t="s">
        <v>156</v>
      </c>
      <c r="E163" s="235" t="s">
        <v>1</v>
      </c>
      <c r="F163" s="236" t="s">
        <v>1091</v>
      </c>
      <c r="G163" s="233"/>
      <c r="H163" s="237">
        <v>54.899999999999999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1"/>
      <c r="U163" s="242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156</v>
      </c>
      <c r="AU163" s="243" t="s">
        <v>88</v>
      </c>
      <c r="AV163" s="13" t="s">
        <v>88</v>
      </c>
      <c r="AW163" s="13" t="s">
        <v>34</v>
      </c>
      <c r="AX163" s="13" t="s">
        <v>86</v>
      </c>
      <c r="AY163" s="243" t="s">
        <v>140</v>
      </c>
    </row>
    <row r="164" s="2" customFormat="1" ht="24.15" customHeight="1">
      <c r="A164" s="38"/>
      <c r="B164" s="39"/>
      <c r="C164" s="218" t="s">
        <v>170</v>
      </c>
      <c r="D164" s="218" t="s">
        <v>142</v>
      </c>
      <c r="E164" s="219" t="s">
        <v>1092</v>
      </c>
      <c r="F164" s="220" t="s">
        <v>1093</v>
      </c>
      <c r="G164" s="221" t="s">
        <v>145</v>
      </c>
      <c r="H164" s="222">
        <v>17.25</v>
      </c>
      <c r="I164" s="223"/>
      <c r="J164" s="224">
        <f>ROUND(I164*H164,2)</f>
        <v>0</v>
      </c>
      <c r="K164" s="225"/>
      <c r="L164" s="44"/>
      <c r="M164" s="226" t="s">
        <v>1</v>
      </c>
      <c r="N164" s="227" t="s">
        <v>43</v>
      </c>
      <c r="O164" s="91"/>
      <c r="P164" s="228">
        <f>O164*H164</f>
        <v>0</v>
      </c>
      <c r="Q164" s="228">
        <v>0.020480000000000002</v>
      </c>
      <c r="R164" s="228">
        <f>Q164*H164</f>
        <v>0.35328000000000004</v>
      </c>
      <c r="S164" s="228">
        <v>0</v>
      </c>
      <c r="T164" s="228">
        <f>S164*H164</f>
        <v>0</v>
      </c>
      <c r="U164" s="229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146</v>
      </c>
      <c r="AT164" s="230" t="s">
        <v>142</v>
      </c>
      <c r="AU164" s="230" t="s">
        <v>88</v>
      </c>
      <c r="AY164" s="17" t="s">
        <v>140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86</v>
      </c>
      <c r="BK164" s="231">
        <f>ROUND(I164*H164,2)</f>
        <v>0</v>
      </c>
      <c r="BL164" s="17" t="s">
        <v>146</v>
      </c>
      <c r="BM164" s="230" t="s">
        <v>1094</v>
      </c>
    </row>
    <row r="165" s="13" customFormat="1">
      <c r="A165" s="13"/>
      <c r="B165" s="232"/>
      <c r="C165" s="233"/>
      <c r="D165" s="234" t="s">
        <v>156</v>
      </c>
      <c r="E165" s="235" t="s">
        <v>1</v>
      </c>
      <c r="F165" s="236" t="s">
        <v>1095</v>
      </c>
      <c r="G165" s="233"/>
      <c r="H165" s="237">
        <v>17.25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1"/>
      <c r="U165" s="242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156</v>
      </c>
      <c r="AU165" s="243" t="s">
        <v>88</v>
      </c>
      <c r="AV165" s="13" t="s">
        <v>88</v>
      </c>
      <c r="AW165" s="13" t="s">
        <v>34</v>
      </c>
      <c r="AX165" s="13" t="s">
        <v>86</v>
      </c>
      <c r="AY165" s="243" t="s">
        <v>140</v>
      </c>
    </row>
    <row r="166" s="2" customFormat="1" ht="24.15" customHeight="1">
      <c r="A166" s="38"/>
      <c r="B166" s="39"/>
      <c r="C166" s="218" t="s">
        <v>174</v>
      </c>
      <c r="D166" s="218" t="s">
        <v>142</v>
      </c>
      <c r="E166" s="219" t="s">
        <v>1096</v>
      </c>
      <c r="F166" s="220" t="s">
        <v>1097</v>
      </c>
      <c r="G166" s="221" t="s">
        <v>145</v>
      </c>
      <c r="H166" s="222">
        <v>660.95000000000005</v>
      </c>
      <c r="I166" s="223"/>
      <c r="J166" s="224">
        <f>ROUND(I166*H166,2)</f>
        <v>0</v>
      </c>
      <c r="K166" s="225"/>
      <c r="L166" s="44"/>
      <c r="M166" s="226" t="s">
        <v>1</v>
      </c>
      <c r="N166" s="227" t="s">
        <v>43</v>
      </c>
      <c r="O166" s="91"/>
      <c r="P166" s="228">
        <f>O166*H166</f>
        <v>0</v>
      </c>
      <c r="Q166" s="228">
        <v>0.026200000000000001</v>
      </c>
      <c r="R166" s="228">
        <f>Q166*H166</f>
        <v>17.316890000000001</v>
      </c>
      <c r="S166" s="228">
        <v>0</v>
      </c>
      <c r="T166" s="228">
        <f>S166*H166</f>
        <v>0</v>
      </c>
      <c r="U166" s="229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146</v>
      </c>
      <c r="AT166" s="230" t="s">
        <v>142</v>
      </c>
      <c r="AU166" s="230" t="s">
        <v>88</v>
      </c>
      <c r="AY166" s="17" t="s">
        <v>140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86</v>
      </c>
      <c r="BK166" s="231">
        <f>ROUND(I166*H166,2)</f>
        <v>0</v>
      </c>
      <c r="BL166" s="17" t="s">
        <v>146</v>
      </c>
      <c r="BM166" s="230" t="s">
        <v>1098</v>
      </c>
    </row>
    <row r="167" s="13" customFormat="1">
      <c r="A167" s="13"/>
      <c r="B167" s="232"/>
      <c r="C167" s="233"/>
      <c r="D167" s="234" t="s">
        <v>156</v>
      </c>
      <c r="E167" s="235" t="s">
        <v>1</v>
      </c>
      <c r="F167" s="236" t="s">
        <v>1099</v>
      </c>
      <c r="G167" s="233"/>
      <c r="H167" s="237">
        <v>19.600000000000001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1"/>
      <c r="U167" s="242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156</v>
      </c>
      <c r="AU167" s="243" t="s">
        <v>88</v>
      </c>
      <c r="AV167" s="13" t="s">
        <v>88</v>
      </c>
      <c r="AW167" s="13" t="s">
        <v>34</v>
      </c>
      <c r="AX167" s="13" t="s">
        <v>78</v>
      </c>
      <c r="AY167" s="243" t="s">
        <v>140</v>
      </c>
    </row>
    <row r="168" s="13" customFormat="1">
      <c r="A168" s="13"/>
      <c r="B168" s="232"/>
      <c r="C168" s="233"/>
      <c r="D168" s="234" t="s">
        <v>156</v>
      </c>
      <c r="E168" s="235" t="s">
        <v>1</v>
      </c>
      <c r="F168" s="236" t="s">
        <v>1100</v>
      </c>
      <c r="G168" s="233"/>
      <c r="H168" s="237">
        <v>73.150000000000006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1"/>
      <c r="U168" s="242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88</v>
      </c>
      <c r="AV168" s="13" t="s">
        <v>88</v>
      </c>
      <c r="AW168" s="13" t="s">
        <v>34</v>
      </c>
      <c r="AX168" s="13" t="s">
        <v>78</v>
      </c>
      <c r="AY168" s="243" t="s">
        <v>140</v>
      </c>
    </row>
    <row r="169" s="13" customFormat="1">
      <c r="A169" s="13"/>
      <c r="B169" s="232"/>
      <c r="C169" s="233"/>
      <c r="D169" s="234" t="s">
        <v>156</v>
      </c>
      <c r="E169" s="235" t="s">
        <v>1</v>
      </c>
      <c r="F169" s="236" t="s">
        <v>1101</v>
      </c>
      <c r="G169" s="233"/>
      <c r="H169" s="237">
        <v>23.100000000000001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1"/>
      <c r="U169" s="242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156</v>
      </c>
      <c r="AU169" s="243" t="s">
        <v>88</v>
      </c>
      <c r="AV169" s="13" t="s">
        <v>88</v>
      </c>
      <c r="AW169" s="13" t="s">
        <v>34</v>
      </c>
      <c r="AX169" s="13" t="s">
        <v>78</v>
      </c>
      <c r="AY169" s="243" t="s">
        <v>140</v>
      </c>
    </row>
    <row r="170" s="13" customFormat="1">
      <c r="A170" s="13"/>
      <c r="B170" s="232"/>
      <c r="C170" s="233"/>
      <c r="D170" s="234" t="s">
        <v>156</v>
      </c>
      <c r="E170" s="235" t="s">
        <v>1</v>
      </c>
      <c r="F170" s="236" t="s">
        <v>1102</v>
      </c>
      <c r="G170" s="233"/>
      <c r="H170" s="237">
        <v>28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1"/>
      <c r="U170" s="242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156</v>
      </c>
      <c r="AU170" s="243" t="s">
        <v>88</v>
      </c>
      <c r="AV170" s="13" t="s">
        <v>88</v>
      </c>
      <c r="AW170" s="13" t="s">
        <v>34</v>
      </c>
      <c r="AX170" s="13" t="s">
        <v>78</v>
      </c>
      <c r="AY170" s="243" t="s">
        <v>140</v>
      </c>
    </row>
    <row r="171" s="13" customFormat="1">
      <c r="A171" s="13"/>
      <c r="B171" s="232"/>
      <c r="C171" s="233"/>
      <c r="D171" s="234" t="s">
        <v>156</v>
      </c>
      <c r="E171" s="235" t="s">
        <v>1</v>
      </c>
      <c r="F171" s="236" t="s">
        <v>1103</v>
      </c>
      <c r="G171" s="233"/>
      <c r="H171" s="237">
        <v>63.700000000000003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1"/>
      <c r="U171" s="242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88</v>
      </c>
      <c r="AV171" s="13" t="s">
        <v>88</v>
      </c>
      <c r="AW171" s="13" t="s">
        <v>34</v>
      </c>
      <c r="AX171" s="13" t="s">
        <v>78</v>
      </c>
      <c r="AY171" s="243" t="s">
        <v>140</v>
      </c>
    </row>
    <row r="172" s="15" customFormat="1">
      <c r="A172" s="15"/>
      <c r="B172" s="279"/>
      <c r="C172" s="280"/>
      <c r="D172" s="234" t="s">
        <v>156</v>
      </c>
      <c r="E172" s="281" t="s">
        <v>1</v>
      </c>
      <c r="F172" s="282" t="s">
        <v>1104</v>
      </c>
      <c r="G172" s="280"/>
      <c r="H172" s="283">
        <v>207.55000000000001</v>
      </c>
      <c r="I172" s="284"/>
      <c r="J172" s="280"/>
      <c r="K172" s="280"/>
      <c r="L172" s="285"/>
      <c r="M172" s="286"/>
      <c r="N172" s="287"/>
      <c r="O172" s="287"/>
      <c r="P172" s="287"/>
      <c r="Q172" s="287"/>
      <c r="R172" s="287"/>
      <c r="S172" s="287"/>
      <c r="T172" s="287"/>
      <c r="U172" s="288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9" t="s">
        <v>156</v>
      </c>
      <c r="AU172" s="289" t="s">
        <v>88</v>
      </c>
      <c r="AV172" s="15" t="s">
        <v>151</v>
      </c>
      <c r="AW172" s="15" t="s">
        <v>34</v>
      </c>
      <c r="AX172" s="15" t="s">
        <v>78</v>
      </c>
      <c r="AY172" s="289" t="s">
        <v>140</v>
      </c>
    </row>
    <row r="173" s="13" customFormat="1">
      <c r="A173" s="13"/>
      <c r="B173" s="232"/>
      <c r="C173" s="233"/>
      <c r="D173" s="234" t="s">
        <v>156</v>
      </c>
      <c r="E173" s="235" t="s">
        <v>1</v>
      </c>
      <c r="F173" s="236" t="s">
        <v>1105</v>
      </c>
      <c r="G173" s="233"/>
      <c r="H173" s="237">
        <v>52.799999999999997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1"/>
      <c r="U173" s="242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156</v>
      </c>
      <c r="AU173" s="243" t="s">
        <v>88</v>
      </c>
      <c r="AV173" s="13" t="s">
        <v>88</v>
      </c>
      <c r="AW173" s="13" t="s">
        <v>34</v>
      </c>
      <c r="AX173" s="13" t="s">
        <v>78</v>
      </c>
      <c r="AY173" s="243" t="s">
        <v>140</v>
      </c>
    </row>
    <row r="174" s="13" customFormat="1">
      <c r="A174" s="13"/>
      <c r="B174" s="232"/>
      <c r="C174" s="233"/>
      <c r="D174" s="234" t="s">
        <v>156</v>
      </c>
      <c r="E174" s="235" t="s">
        <v>1</v>
      </c>
      <c r="F174" s="236" t="s">
        <v>1106</v>
      </c>
      <c r="G174" s="233"/>
      <c r="H174" s="237">
        <v>62.039999999999999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1"/>
      <c r="U174" s="242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156</v>
      </c>
      <c r="AU174" s="243" t="s">
        <v>88</v>
      </c>
      <c r="AV174" s="13" t="s">
        <v>88</v>
      </c>
      <c r="AW174" s="13" t="s">
        <v>34</v>
      </c>
      <c r="AX174" s="13" t="s">
        <v>78</v>
      </c>
      <c r="AY174" s="243" t="s">
        <v>140</v>
      </c>
    </row>
    <row r="175" s="13" customFormat="1">
      <c r="A175" s="13"/>
      <c r="B175" s="232"/>
      <c r="C175" s="233"/>
      <c r="D175" s="234" t="s">
        <v>156</v>
      </c>
      <c r="E175" s="235" t="s">
        <v>1</v>
      </c>
      <c r="F175" s="236" t="s">
        <v>1107</v>
      </c>
      <c r="G175" s="233"/>
      <c r="H175" s="237">
        <v>59.399999999999999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1"/>
      <c r="U175" s="242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156</v>
      </c>
      <c r="AU175" s="243" t="s">
        <v>88</v>
      </c>
      <c r="AV175" s="13" t="s">
        <v>88</v>
      </c>
      <c r="AW175" s="13" t="s">
        <v>34</v>
      </c>
      <c r="AX175" s="13" t="s">
        <v>78</v>
      </c>
      <c r="AY175" s="243" t="s">
        <v>140</v>
      </c>
    </row>
    <row r="176" s="13" customFormat="1">
      <c r="A176" s="13"/>
      <c r="B176" s="232"/>
      <c r="C176" s="233"/>
      <c r="D176" s="234" t="s">
        <v>156</v>
      </c>
      <c r="E176" s="235" t="s">
        <v>1</v>
      </c>
      <c r="F176" s="236" t="s">
        <v>1108</v>
      </c>
      <c r="G176" s="233"/>
      <c r="H176" s="237">
        <v>62.039999999999999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1"/>
      <c r="U176" s="242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156</v>
      </c>
      <c r="AU176" s="243" t="s">
        <v>88</v>
      </c>
      <c r="AV176" s="13" t="s">
        <v>88</v>
      </c>
      <c r="AW176" s="13" t="s">
        <v>34</v>
      </c>
      <c r="AX176" s="13" t="s">
        <v>78</v>
      </c>
      <c r="AY176" s="243" t="s">
        <v>140</v>
      </c>
    </row>
    <row r="177" s="13" customFormat="1">
      <c r="A177" s="13"/>
      <c r="B177" s="232"/>
      <c r="C177" s="233"/>
      <c r="D177" s="234" t="s">
        <v>156</v>
      </c>
      <c r="E177" s="235" t="s">
        <v>1</v>
      </c>
      <c r="F177" s="236" t="s">
        <v>1109</v>
      </c>
      <c r="G177" s="233"/>
      <c r="H177" s="237">
        <v>54.119999999999997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1"/>
      <c r="U177" s="242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156</v>
      </c>
      <c r="AU177" s="243" t="s">
        <v>88</v>
      </c>
      <c r="AV177" s="13" t="s">
        <v>88</v>
      </c>
      <c r="AW177" s="13" t="s">
        <v>34</v>
      </c>
      <c r="AX177" s="13" t="s">
        <v>78</v>
      </c>
      <c r="AY177" s="243" t="s">
        <v>140</v>
      </c>
    </row>
    <row r="178" s="15" customFormat="1">
      <c r="A178" s="15"/>
      <c r="B178" s="279"/>
      <c r="C178" s="280"/>
      <c r="D178" s="234" t="s">
        <v>156</v>
      </c>
      <c r="E178" s="281" t="s">
        <v>1</v>
      </c>
      <c r="F178" s="282" t="s">
        <v>1110</v>
      </c>
      <c r="G178" s="280"/>
      <c r="H178" s="283">
        <v>290.39999999999998</v>
      </c>
      <c r="I178" s="284"/>
      <c r="J178" s="280"/>
      <c r="K178" s="280"/>
      <c r="L178" s="285"/>
      <c r="M178" s="286"/>
      <c r="N178" s="287"/>
      <c r="O178" s="287"/>
      <c r="P178" s="287"/>
      <c r="Q178" s="287"/>
      <c r="R178" s="287"/>
      <c r="S178" s="287"/>
      <c r="T178" s="287"/>
      <c r="U178" s="288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9" t="s">
        <v>156</v>
      </c>
      <c r="AU178" s="289" t="s">
        <v>88</v>
      </c>
      <c r="AV178" s="15" t="s">
        <v>151</v>
      </c>
      <c r="AW178" s="15" t="s">
        <v>34</v>
      </c>
      <c r="AX178" s="15" t="s">
        <v>78</v>
      </c>
      <c r="AY178" s="289" t="s">
        <v>140</v>
      </c>
    </row>
    <row r="179" s="13" customFormat="1">
      <c r="A179" s="13"/>
      <c r="B179" s="232"/>
      <c r="C179" s="233"/>
      <c r="D179" s="234" t="s">
        <v>156</v>
      </c>
      <c r="E179" s="235" t="s">
        <v>1</v>
      </c>
      <c r="F179" s="236" t="s">
        <v>1111</v>
      </c>
      <c r="G179" s="233"/>
      <c r="H179" s="237">
        <v>103.59999999999999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1"/>
      <c r="U179" s="242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156</v>
      </c>
      <c r="AU179" s="243" t="s">
        <v>88</v>
      </c>
      <c r="AV179" s="13" t="s">
        <v>88</v>
      </c>
      <c r="AW179" s="13" t="s">
        <v>34</v>
      </c>
      <c r="AX179" s="13" t="s">
        <v>78</v>
      </c>
      <c r="AY179" s="243" t="s">
        <v>140</v>
      </c>
    </row>
    <row r="180" s="13" customFormat="1">
      <c r="A180" s="13"/>
      <c r="B180" s="232"/>
      <c r="C180" s="233"/>
      <c r="D180" s="234" t="s">
        <v>156</v>
      </c>
      <c r="E180" s="235" t="s">
        <v>1</v>
      </c>
      <c r="F180" s="236" t="s">
        <v>1112</v>
      </c>
      <c r="G180" s="233"/>
      <c r="H180" s="237">
        <v>59.399999999999999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1"/>
      <c r="U180" s="242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88</v>
      </c>
      <c r="AV180" s="13" t="s">
        <v>88</v>
      </c>
      <c r="AW180" s="13" t="s">
        <v>34</v>
      </c>
      <c r="AX180" s="13" t="s">
        <v>78</v>
      </c>
      <c r="AY180" s="243" t="s">
        <v>140</v>
      </c>
    </row>
    <row r="181" s="15" customFormat="1">
      <c r="A181" s="15"/>
      <c r="B181" s="279"/>
      <c r="C181" s="280"/>
      <c r="D181" s="234" t="s">
        <v>156</v>
      </c>
      <c r="E181" s="281" t="s">
        <v>1</v>
      </c>
      <c r="F181" s="282" t="s">
        <v>1113</v>
      </c>
      <c r="G181" s="280"/>
      <c r="H181" s="283">
        <v>163</v>
      </c>
      <c r="I181" s="284"/>
      <c r="J181" s="280"/>
      <c r="K181" s="280"/>
      <c r="L181" s="285"/>
      <c r="M181" s="286"/>
      <c r="N181" s="287"/>
      <c r="O181" s="287"/>
      <c r="P181" s="287"/>
      <c r="Q181" s="287"/>
      <c r="R181" s="287"/>
      <c r="S181" s="287"/>
      <c r="T181" s="287"/>
      <c r="U181" s="288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9" t="s">
        <v>156</v>
      </c>
      <c r="AU181" s="289" t="s">
        <v>88</v>
      </c>
      <c r="AV181" s="15" t="s">
        <v>151</v>
      </c>
      <c r="AW181" s="15" t="s">
        <v>34</v>
      </c>
      <c r="AX181" s="15" t="s">
        <v>78</v>
      </c>
      <c r="AY181" s="289" t="s">
        <v>140</v>
      </c>
    </row>
    <row r="182" s="14" customFormat="1">
      <c r="A182" s="14"/>
      <c r="B182" s="255"/>
      <c r="C182" s="256"/>
      <c r="D182" s="234" t="s">
        <v>156</v>
      </c>
      <c r="E182" s="257" t="s">
        <v>1</v>
      </c>
      <c r="F182" s="258" t="s">
        <v>244</v>
      </c>
      <c r="G182" s="256"/>
      <c r="H182" s="259">
        <v>660.95000000000005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3"/>
      <c r="U182" s="26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156</v>
      </c>
      <c r="AU182" s="265" t="s">
        <v>88</v>
      </c>
      <c r="AV182" s="14" t="s">
        <v>146</v>
      </c>
      <c r="AW182" s="14" t="s">
        <v>34</v>
      </c>
      <c r="AX182" s="14" t="s">
        <v>86</v>
      </c>
      <c r="AY182" s="265" t="s">
        <v>140</v>
      </c>
    </row>
    <row r="183" s="2" customFormat="1" ht="24.15" customHeight="1">
      <c r="A183" s="38"/>
      <c r="B183" s="39"/>
      <c r="C183" s="218" t="s">
        <v>180</v>
      </c>
      <c r="D183" s="218" t="s">
        <v>142</v>
      </c>
      <c r="E183" s="219" t="s">
        <v>1114</v>
      </c>
      <c r="F183" s="220" t="s">
        <v>1115</v>
      </c>
      <c r="G183" s="221" t="s">
        <v>145</v>
      </c>
      <c r="H183" s="222">
        <v>660.95000000000005</v>
      </c>
      <c r="I183" s="223"/>
      <c r="J183" s="224">
        <f>ROUND(I183*H183,2)</f>
        <v>0</v>
      </c>
      <c r="K183" s="225"/>
      <c r="L183" s="44"/>
      <c r="M183" s="226" t="s">
        <v>1</v>
      </c>
      <c r="N183" s="227" t="s">
        <v>43</v>
      </c>
      <c r="O183" s="91"/>
      <c r="P183" s="228">
        <f>O183*H183</f>
        <v>0</v>
      </c>
      <c r="Q183" s="228">
        <v>0.00046999999999999999</v>
      </c>
      <c r="R183" s="228">
        <f>Q183*H183</f>
        <v>0.31064649999999999</v>
      </c>
      <c r="S183" s="228">
        <v>0</v>
      </c>
      <c r="T183" s="228">
        <f>S183*H183</f>
        <v>0</v>
      </c>
      <c r="U183" s="229" t="s">
        <v>1</v>
      </c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146</v>
      </c>
      <c r="AT183" s="230" t="s">
        <v>142</v>
      </c>
      <c r="AU183" s="230" t="s">
        <v>88</v>
      </c>
      <c r="AY183" s="17" t="s">
        <v>140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86</v>
      </c>
      <c r="BK183" s="231">
        <f>ROUND(I183*H183,2)</f>
        <v>0</v>
      </c>
      <c r="BL183" s="17" t="s">
        <v>146</v>
      </c>
      <c r="BM183" s="230" t="s">
        <v>1116</v>
      </c>
    </row>
    <row r="184" s="2" customFormat="1" ht="24.15" customHeight="1">
      <c r="A184" s="38"/>
      <c r="B184" s="39"/>
      <c r="C184" s="218" t="s">
        <v>185</v>
      </c>
      <c r="D184" s="218" t="s">
        <v>142</v>
      </c>
      <c r="E184" s="219" t="s">
        <v>1117</v>
      </c>
      <c r="F184" s="220" t="s">
        <v>1118</v>
      </c>
      <c r="G184" s="221" t="s">
        <v>145</v>
      </c>
      <c r="H184" s="222">
        <v>497.94999999999999</v>
      </c>
      <c r="I184" s="223"/>
      <c r="J184" s="224">
        <f>ROUND(I184*H184,2)</f>
        <v>0</v>
      </c>
      <c r="K184" s="225"/>
      <c r="L184" s="44"/>
      <c r="M184" s="226" t="s">
        <v>1</v>
      </c>
      <c r="N184" s="227" t="s">
        <v>43</v>
      </c>
      <c r="O184" s="91"/>
      <c r="P184" s="228">
        <f>O184*H184</f>
        <v>0</v>
      </c>
      <c r="Q184" s="228">
        <v>0.0048900000000000002</v>
      </c>
      <c r="R184" s="228">
        <f>Q184*H184</f>
        <v>2.4349755000000002</v>
      </c>
      <c r="S184" s="228">
        <v>0</v>
      </c>
      <c r="T184" s="228">
        <f>S184*H184</f>
        <v>0</v>
      </c>
      <c r="U184" s="229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146</v>
      </c>
      <c r="AT184" s="230" t="s">
        <v>142</v>
      </c>
      <c r="AU184" s="230" t="s">
        <v>88</v>
      </c>
      <c r="AY184" s="17" t="s">
        <v>140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86</v>
      </c>
      <c r="BK184" s="231">
        <f>ROUND(I184*H184,2)</f>
        <v>0</v>
      </c>
      <c r="BL184" s="17" t="s">
        <v>146</v>
      </c>
      <c r="BM184" s="230" t="s">
        <v>1119</v>
      </c>
    </row>
    <row r="185" s="13" customFormat="1">
      <c r="A185" s="13"/>
      <c r="B185" s="232"/>
      <c r="C185" s="233"/>
      <c r="D185" s="234" t="s">
        <v>156</v>
      </c>
      <c r="E185" s="235" t="s">
        <v>1</v>
      </c>
      <c r="F185" s="236" t="s">
        <v>1120</v>
      </c>
      <c r="G185" s="233"/>
      <c r="H185" s="237">
        <v>497.94999999999999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1"/>
      <c r="U185" s="242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156</v>
      </c>
      <c r="AU185" s="243" t="s">
        <v>88</v>
      </c>
      <c r="AV185" s="13" t="s">
        <v>88</v>
      </c>
      <c r="AW185" s="13" t="s">
        <v>34</v>
      </c>
      <c r="AX185" s="13" t="s">
        <v>86</v>
      </c>
      <c r="AY185" s="243" t="s">
        <v>140</v>
      </c>
    </row>
    <row r="186" s="2" customFormat="1" ht="24.15" customHeight="1">
      <c r="A186" s="38"/>
      <c r="B186" s="39"/>
      <c r="C186" s="218" t="s">
        <v>190</v>
      </c>
      <c r="D186" s="218" t="s">
        <v>142</v>
      </c>
      <c r="E186" s="219" t="s">
        <v>1121</v>
      </c>
      <c r="F186" s="220" t="s">
        <v>1122</v>
      </c>
      <c r="G186" s="221" t="s">
        <v>145</v>
      </c>
      <c r="H186" s="222">
        <v>660.95000000000005</v>
      </c>
      <c r="I186" s="223"/>
      <c r="J186" s="224">
        <f>ROUND(I186*H186,2)</f>
        <v>0</v>
      </c>
      <c r="K186" s="225"/>
      <c r="L186" s="44"/>
      <c r="M186" s="226" t="s">
        <v>1</v>
      </c>
      <c r="N186" s="227" t="s">
        <v>43</v>
      </c>
      <c r="O186" s="91"/>
      <c r="P186" s="228">
        <f>O186*H186</f>
        <v>0</v>
      </c>
      <c r="Q186" s="228">
        <v>0.0030000000000000001</v>
      </c>
      <c r="R186" s="228">
        <f>Q186*H186</f>
        <v>1.9828500000000002</v>
      </c>
      <c r="S186" s="228">
        <v>0</v>
      </c>
      <c r="T186" s="228">
        <f>S186*H186</f>
        <v>0</v>
      </c>
      <c r="U186" s="229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146</v>
      </c>
      <c r="AT186" s="230" t="s">
        <v>142</v>
      </c>
      <c r="AU186" s="230" t="s">
        <v>88</v>
      </c>
      <c r="AY186" s="17" t="s">
        <v>140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86</v>
      </c>
      <c r="BK186" s="231">
        <f>ROUND(I186*H186,2)</f>
        <v>0</v>
      </c>
      <c r="BL186" s="17" t="s">
        <v>146</v>
      </c>
      <c r="BM186" s="230" t="s">
        <v>1123</v>
      </c>
    </row>
    <row r="187" s="2" customFormat="1" ht="14.4" customHeight="1">
      <c r="A187" s="38"/>
      <c r="B187" s="39"/>
      <c r="C187" s="218" t="s">
        <v>194</v>
      </c>
      <c r="D187" s="218" t="s">
        <v>142</v>
      </c>
      <c r="E187" s="219" t="s">
        <v>1124</v>
      </c>
      <c r="F187" s="220" t="s">
        <v>1125</v>
      </c>
      <c r="G187" s="221" t="s">
        <v>154</v>
      </c>
      <c r="H187" s="222">
        <v>11.112</v>
      </c>
      <c r="I187" s="223"/>
      <c r="J187" s="224">
        <f>ROUND(I187*H187,2)</f>
        <v>0</v>
      </c>
      <c r="K187" s="225"/>
      <c r="L187" s="44"/>
      <c r="M187" s="226" t="s">
        <v>1</v>
      </c>
      <c r="N187" s="227" t="s">
        <v>43</v>
      </c>
      <c r="O187" s="91"/>
      <c r="P187" s="228">
        <f>O187*H187</f>
        <v>0</v>
      </c>
      <c r="Q187" s="228">
        <v>2.45329</v>
      </c>
      <c r="R187" s="228">
        <f>Q187*H187</f>
        <v>27.260958479999999</v>
      </c>
      <c r="S187" s="228">
        <v>0</v>
      </c>
      <c r="T187" s="228">
        <f>S187*H187</f>
        <v>0</v>
      </c>
      <c r="U187" s="229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146</v>
      </c>
      <c r="AT187" s="230" t="s">
        <v>142</v>
      </c>
      <c r="AU187" s="230" t="s">
        <v>88</v>
      </c>
      <c r="AY187" s="17" t="s">
        <v>140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86</v>
      </c>
      <c r="BK187" s="231">
        <f>ROUND(I187*H187,2)</f>
        <v>0</v>
      </c>
      <c r="BL187" s="17" t="s">
        <v>146</v>
      </c>
      <c r="BM187" s="230" t="s">
        <v>1126</v>
      </c>
    </row>
    <row r="188" s="13" customFormat="1">
      <c r="A188" s="13"/>
      <c r="B188" s="232"/>
      <c r="C188" s="233"/>
      <c r="D188" s="234" t="s">
        <v>156</v>
      </c>
      <c r="E188" s="235" t="s">
        <v>1</v>
      </c>
      <c r="F188" s="236" t="s">
        <v>1127</v>
      </c>
      <c r="G188" s="233"/>
      <c r="H188" s="237">
        <v>0.156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1"/>
      <c r="U188" s="242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156</v>
      </c>
      <c r="AU188" s="243" t="s">
        <v>88</v>
      </c>
      <c r="AV188" s="13" t="s">
        <v>88</v>
      </c>
      <c r="AW188" s="13" t="s">
        <v>34</v>
      </c>
      <c r="AX188" s="13" t="s">
        <v>78</v>
      </c>
      <c r="AY188" s="243" t="s">
        <v>140</v>
      </c>
    </row>
    <row r="189" s="13" customFormat="1">
      <c r="A189" s="13"/>
      <c r="B189" s="232"/>
      <c r="C189" s="233"/>
      <c r="D189" s="234" t="s">
        <v>156</v>
      </c>
      <c r="E189" s="235" t="s">
        <v>1</v>
      </c>
      <c r="F189" s="236" t="s">
        <v>1128</v>
      </c>
      <c r="G189" s="233"/>
      <c r="H189" s="237">
        <v>1.722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1"/>
      <c r="U189" s="242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156</v>
      </c>
      <c r="AU189" s="243" t="s">
        <v>88</v>
      </c>
      <c r="AV189" s="13" t="s">
        <v>88</v>
      </c>
      <c r="AW189" s="13" t="s">
        <v>34</v>
      </c>
      <c r="AX189" s="13" t="s">
        <v>78</v>
      </c>
      <c r="AY189" s="243" t="s">
        <v>140</v>
      </c>
    </row>
    <row r="190" s="13" customFormat="1">
      <c r="A190" s="13"/>
      <c r="B190" s="232"/>
      <c r="C190" s="233"/>
      <c r="D190" s="234" t="s">
        <v>156</v>
      </c>
      <c r="E190" s="235" t="s">
        <v>1</v>
      </c>
      <c r="F190" s="236" t="s">
        <v>1129</v>
      </c>
      <c r="G190" s="233"/>
      <c r="H190" s="237">
        <v>0.216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1"/>
      <c r="U190" s="242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156</v>
      </c>
      <c r="AU190" s="243" t="s">
        <v>88</v>
      </c>
      <c r="AV190" s="13" t="s">
        <v>88</v>
      </c>
      <c r="AW190" s="13" t="s">
        <v>34</v>
      </c>
      <c r="AX190" s="13" t="s">
        <v>78</v>
      </c>
      <c r="AY190" s="243" t="s">
        <v>140</v>
      </c>
    </row>
    <row r="191" s="13" customFormat="1">
      <c r="A191" s="13"/>
      <c r="B191" s="232"/>
      <c r="C191" s="233"/>
      <c r="D191" s="234" t="s">
        <v>156</v>
      </c>
      <c r="E191" s="235" t="s">
        <v>1</v>
      </c>
      <c r="F191" s="236" t="s">
        <v>1130</v>
      </c>
      <c r="G191" s="233"/>
      <c r="H191" s="237">
        <v>0.20899999999999999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1"/>
      <c r="U191" s="242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156</v>
      </c>
      <c r="AU191" s="243" t="s">
        <v>88</v>
      </c>
      <c r="AV191" s="13" t="s">
        <v>88</v>
      </c>
      <c r="AW191" s="13" t="s">
        <v>34</v>
      </c>
      <c r="AX191" s="13" t="s">
        <v>78</v>
      </c>
      <c r="AY191" s="243" t="s">
        <v>140</v>
      </c>
    </row>
    <row r="192" s="13" customFormat="1">
      <c r="A192" s="13"/>
      <c r="B192" s="232"/>
      <c r="C192" s="233"/>
      <c r="D192" s="234" t="s">
        <v>156</v>
      </c>
      <c r="E192" s="235" t="s">
        <v>1</v>
      </c>
      <c r="F192" s="236" t="s">
        <v>1131</v>
      </c>
      <c r="G192" s="233"/>
      <c r="H192" s="237">
        <v>1.3080000000000001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1"/>
      <c r="U192" s="242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156</v>
      </c>
      <c r="AU192" s="243" t="s">
        <v>88</v>
      </c>
      <c r="AV192" s="13" t="s">
        <v>88</v>
      </c>
      <c r="AW192" s="13" t="s">
        <v>34</v>
      </c>
      <c r="AX192" s="13" t="s">
        <v>78</v>
      </c>
      <c r="AY192" s="243" t="s">
        <v>140</v>
      </c>
    </row>
    <row r="193" s="15" customFormat="1">
      <c r="A193" s="15"/>
      <c r="B193" s="279"/>
      <c r="C193" s="280"/>
      <c r="D193" s="234" t="s">
        <v>156</v>
      </c>
      <c r="E193" s="281" t="s">
        <v>1</v>
      </c>
      <c r="F193" s="282" t="s">
        <v>1104</v>
      </c>
      <c r="G193" s="280"/>
      <c r="H193" s="283">
        <v>3.6110000000000002</v>
      </c>
      <c r="I193" s="284"/>
      <c r="J193" s="280"/>
      <c r="K193" s="280"/>
      <c r="L193" s="285"/>
      <c r="M193" s="286"/>
      <c r="N193" s="287"/>
      <c r="O193" s="287"/>
      <c r="P193" s="287"/>
      <c r="Q193" s="287"/>
      <c r="R193" s="287"/>
      <c r="S193" s="287"/>
      <c r="T193" s="287"/>
      <c r="U193" s="288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9" t="s">
        <v>156</v>
      </c>
      <c r="AU193" s="289" t="s">
        <v>88</v>
      </c>
      <c r="AV193" s="15" t="s">
        <v>151</v>
      </c>
      <c r="AW193" s="15" t="s">
        <v>34</v>
      </c>
      <c r="AX193" s="15" t="s">
        <v>78</v>
      </c>
      <c r="AY193" s="289" t="s">
        <v>140</v>
      </c>
    </row>
    <row r="194" s="13" customFormat="1">
      <c r="A194" s="13"/>
      <c r="B194" s="232"/>
      <c r="C194" s="233"/>
      <c r="D194" s="234" t="s">
        <v>156</v>
      </c>
      <c r="E194" s="235" t="s">
        <v>1</v>
      </c>
      <c r="F194" s="236" t="s">
        <v>1132</v>
      </c>
      <c r="G194" s="233"/>
      <c r="H194" s="237">
        <v>1.2410000000000001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1"/>
      <c r="U194" s="242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156</v>
      </c>
      <c r="AU194" s="243" t="s">
        <v>88</v>
      </c>
      <c r="AV194" s="13" t="s">
        <v>88</v>
      </c>
      <c r="AW194" s="13" t="s">
        <v>34</v>
      </c>
      <c r="AX194" s="13" t="s">
        <v>78</v>
      </c>
      <c r="AY194" s="243" t="s">
        <v>140</v>
      </c>
    </row>
    <row r="195" s="13" customFormat="1">
      <c r="A195" s="13"/>
      <c r="B195" s="232"/>
      <c r="C195" s="233"/>
      <c r="D195" s="234" t="s">
        <v>156</v>
      </c>
      <c r="E195" s="235" t="s">
        <v>1</v>
      </c>
      <c r="F195" s="236" t="s">
        <v>1133</v>
      </c>
      <c r="G195" s="233"/>
      <c r="H195" s="237">
        <v>1.7669999999999999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1"/>
      <c r="U195" s="242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156</v>
      </c>
      <c r="AU195" s="243" t="s">
        <v>88</v>
      </c>
      <c r="AV195" s="13" t="s">
        <v>88</v>
      </c>
      <c r="AW195" s="13" t="s">
        <v>34</v>
      </c>
      <c r="AX195" s="13" t="s">
        <v>78</v>
      </c>
      <c r="AY195" s="243" t="s">
        <v>140</v>
      </c>
    </row>
    <row r="196" s="13" customFormat="1">
      <c r="A196" s="13"/>
      <c r="B196" s="232"/>
      <c r="C196" s="233"/>
      <c r="D196" s="234" t="s">
        <v>156</v>
      </c>
      <c r="E196" s="235" t="s">
        <v>1</v>
      </c>
      <c r="F196" s="236" t="s">
        <v>1134</v>
      </c>
      <c r="G196" s="233"/>
      <c r="H196" s="237">
        <v>1.4850000000000001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1"/>
      <c r="U196" s="242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156</v>
      </c>
      <c r="AU196" s="243" t="s">
        <v>88</v>
      </c>
      <c r="AV196" s="13" t="s">
        <v>88</v>
      </c>
      <c r="AW196" s="13" t="s">
        <v>34</v>
      </c>
      <c r="AX196" s="13" t="s">
        <v>78</v>
      </c>
      <c r="AY196" s="243" t="s">
        <v>140</v>
      </c>
    </row>
    <row r="197" s="13" customFormat="1">
      <c r="A197" s="13"/>
      <c r="B197" s="232"/>
      <c r="C197" s="233"/>
      <c r="D197" s="234" t="s">
        <v>156</v>
      </c>
      <c r="E197" s="235" t="s">
        <v>1</v>
      </c>
      <c r="F197" s="236" t="s">
        <v>1135</v>
      </c>
      <c r="G197" s="233"/>
      <c r="H197" s="237">
        <v>1.7669999999999999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1"/>
      <c r="U197" s="242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156</v>
      </c>
      <c r="AU197" s="243" t="s">
        <v>88</v>
      </c>
      <c r="AV197" s="13" t="s">
        <v>88</v>
      </c>
      <c r="AW197" s="13" t="s">
        <v>34</v>
      </c>
      <c r="AX197" s="13" t="s">
        <v>78</v>
      </c>
      <c r="AY197" s="243" t="s">
        <v>140</v>
      </c>
    </row>
    <row r="198" s="13" customFormat="1">
      <c r="A198" s="13"/>
      <c r="B198" s="232"/>
      <c r="C198" s="233"/>
      <c r="D198" s="234" t="s">
        <v>156</v>
      </c>
      <c r="E198" s="235" t="s">
        <v>1</v>
      </c>
      <c r="F198" s="236" t="s">
        <v>1136</v>
      </c>
      <c r="G198" s="233"/>
      <c r="H198" s="237">
        <v>1.2410000000000001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1"/>
      <c r="U198" s="242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88</v>
      </c>
      <c r="AV198" s="13" t="s">
        <v>88</v>
      </c>
      <c r="AW198" s="13" t="s">
        <v>34</v>
      </c>
      <c r="AX198" s="13" t="s">
        <v>78</v>
      </c>
      <c r="AY198" s="243" t="s">
        <v>140</v>
      </c>
    </row>
    <row r="199" s="15" customFormat="1">
      <c r="A199" s="15"/>
      <c r="B199" s="279"/>
      <c r="C199" s="280"/>
      <c r="D199" s="234" t="s">
        <v>156</v>
      </c>
      <c r="E199" s="281" t="s">
        <v>1</v>
      </c>
      <c r="F199" s="282" t="s">
        <v>1110</v>
      </c>
      <c r="G199" s="280"/>
      <c r="H199" s="283">
        <v>7.5010000000000003</v>
      </c>
      <c r="I199" s="284"/>
      <c r="J199" s="280"/>
      <c r="K199" s="280"/>
      <c r="L199" s="285"/>
      <c r="M199" s="286"/>
      <c r="N199" s="287"/>
      <c r="O199" s="287"/>
      <c r="P199" s="287"/>
      <c r="Q199" s="287"/>
      <c r="R199" s="287"/>
      <c r="S199" s="287"/>
      <c r="T199" s="287"/>
      <c r="U199" s="288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9" t="s">
        <v>156</v>
      </c>
      <c r="AU199" s="289" t="s">
        <v>88</v>
      </c>
      <c r="AV199" s="15" t="s">
        <v>151</v>
      </c>
      <c r="AW199" s="15" t="s">
        <v>34</v>
      </c>
      <c r="AX199" s="15" t="s">
        <v>78</v>
      </c>
      <c r="AY199" s="289" t="s">
        <v>140</v>
      </c>
    </row>
    <row r="200" s="14" customFormat="1">
      <c r="A200" s="14"/>
      <c r="B200" s="255"/>
      <c r="C200" s="256"/>
      <c r="D200" s="234" t="s">
        <v>156</v>
      </c>
      <c r="E200" s="257" t="s">
        <v>1</v>
      </c>
      <c r="F200" s="258" t="s">
        <v>244</v>
      </c>
      <c r="G200" s="256"/>
      <c r="H200" s="259">
        <v>11.112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3"/>
      <c r="U200" s="26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156</v>
      </c>
      <c r="AU200" s="265" t="s">
        <v>88</v>
      </c>
      <c r="AV200" s="14" t="s">
        <v>146</v>
      </c>
      <c r="AW200" s="14" t="s">
        <v>34</v>
      </c>
      <c r="AX200" s="14" t="s">
        <v>86</v>
      </c>
      <c r="AY200" s="265" t="s">
        <v>140</v>
      </c>
    </row>
    <row r="201" s="2" customFormat="1" ht="14.4" customHeight="1">
      <c r="A201" s="38"/>
      <c r="B201" s="39"/>
      <c r="C201" s="218" t="s">
        <v>200</v>
      </c>
      <c r="D201" s="218" t="s">
        <v>142</v>
      </c>
      <c r="E201" s="219" t="s">
        <v>1137</v>
      </c>
      <c r="F201" s="220" t="s">
        <v>1138</v>
      </c>
      <c r="G201" s="221" t="s">
        <v>154</v>
      </c>
      <c r="H201" s="222">
        <v>13.890000000000001</v>
      </c>
      <c r="I201" s="223"/>
      <c r="J201" s="224">
        <f>ROUND(I201*H201,2)</f>
        <v>0</v>
      </c>
      <c r="K201" s="225"/>
      <c r="L201" s="44"/>
      <c r="M201" s="226" t="s">
        <v>1</v>
      </c>
      <c r="N201" s="227" t="s">
        <v>43</v>
      </c>
      <c r="O201" s="91"/>
      <c r="P201" s="228">
        <f>O201*H201</f>
        <v>0</v>
      </c>
      <c r="Q201" s="228">
        <v>2.45329</v>
      </c>
      <c r="R201" s="228">
        <f>Q201*H201</f>
        <v>34.076198099999999</v>
      </c>
      <c r="S201" s="228">
        <v>0</v>
      </c>
      <c r="T201" s="228">
        <f>S201*H201</f>
        <v>0</v>
      </c>
      <c r="U201" s="229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146</v>
      </c>
      <c r="AT201" s="230" t="s">
        <v>142</v>
      </c>
      <c r="AU201" s="230" t="s">
        <v>88</v>
      </c>
      <c r="AY201" s="17" t="s">
        <v>140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86</v>
      </c>
      <c r="BK201" s="231">
        <f>ROUND(I201*H201,2)</f>
        <v>0</v>
      </c>
      <c r="BL201" s="17" t="s">
        <v>146</v>
      </c>
      <c r="BM201" s="230" t="s">
        <v>1139</v>
      </c>
    </row>
    <row r="202" s="13" customFormat="1">
      <c r="A202" s="13"/>
      <c r="B202" s="232"/>
      <c r="C202" s="233"/>
      <c r="D202" s="234" t="s">
        <v>156</v>
      </c>
      <c r="E202" s="235" t="s">
        <v>1</v>
      </c>
      <c r="F202" s="236" t="s">
        <v>1140</v>
      </c>
      <c r="G202" s="233"/>
      <c r="H202" s="237">
        <v>0.19500000000000001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1"/>
      <c r="U202" s="242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156</v>
      </c>
      <c r="AU202" s="243" t="s">
        <v>88</v>
      </c>
      <c r="AV202" s="13" t="s">
        <v>88</v>
      </c>
      <c r="AW202" s="13" t="s">
        <v>34</v>
      </c>
      <c r="AX202" s="13" t="s">
        <v>78</v>
      </c>
      <c r="AY202" s="243" t="s">
        <v>140</v>
      </c>
    </row>
    <row r="203" s="13" customFormat="1">
      <c r="A203" s="13"/>
      <c r="B203" s="232"/>
      <c r="C203" s="233"/>
      <c r="D203" s="234" t="s">
        <v>156</v>
      </c>
      <c r="E203" s="235" t="s">
        <v>1</v>
      </c>
      <c r="F203" s="236" t="s">
        <v>1141</v>
      </c>
      <c r="G203" s="233"/>
      <c r="H203" s="237">
        <v>2.153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1"/>
      <c r="U203" s="242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156</v>
      </c>
      <c r="AU203" s="243" t="s">
        <v>88</v>
      </c>
      <c r="AV203" s="13" t="s">
        <v>88</v>
      </c>
      <c r="AW203" s="13" t="s">
        <v>34</v>
      </c>
      <c r="AX203" s="13" t="s">
        <v>78</v>
      </c>
      <c r="AY203" s="243" t="s">
        <v>140</v>
      </c>
    </row>
    <row r="204" s="13" customFormat="1">
      <c r="A204" s="13"/>
      <c r="B204" s="232"/>
      <c r="C204" s="233"/>
      <c r="D204" s="234" t="s">
        <v>156</v>
      </c>
      <c r="E204" s="235" t="s">
        <v>1</v>
      </c>
      <c r="F204" s="236" t="s">
        <v>1142</v>
      </c>
      <c r="G204" s="233"/>
      <c r="H204" s="237">
        <v>0.27000000000000002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1"/>
      <c r="U204" s="242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156</v>
      </c>
      <c r="AU204" s="243" t="s">
        <v>88</v>
      </c>
      <c r="AV204" s="13" t="s">
        <v>88</v>
      </c>
      <c r="AW204" s="13" t="s">
        <v>34</v>
      </c>
      <c r="AX204" s="13" t="s">
        <v>78</v>
      </c>
      <c r="AY204" s="243" t="s">
        <v>140</v>
      </c>
    </row>
    <row r="205" s="13" customFormat="1">
      <c r="A205" s="13"/>
      <c r="B205" s="232"/>
      <c r="C205" s="233"/>
      <c r="D205" s="234" t="s">
        <v>156</v>
      </c>
      <c r="E205" s="235" t="s">
        <v>1</v>
      </c>
      <c r="F205" s="236" t="s">
        <v>1143</v>
      </c>
      <c r="G205" s="233"/>
      <c r="H205" s="237">
        <v>0.26100000000000001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1"/>
      <c r="U205" s="242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156</v>
      </c>
      <c r="AU205" s="243" t="s">
        <v>88</v>
      </c>
      <c r="AV205" s="13" t="s">
        <v>88</v>
      </c>
      <c r="AW205" s="13" t="s">
        <v>34</v>
      </c>
      <c r="AX205" s="13" t="s">
        <v>78</v>
      </c>
      <c r="AY205" s="243" t="s">
        <v>140</v>
      </c>
    </row>
    <row r="206" s="13" customFormat="1">
      <c r="A206" s="13"/>
      <c r="B206" s="232"/>
      <c r="C206" s="233"/>
      <c r="D206" s="234" t="s">
        <v>156</v>
      </c>
      <c r="E206" s="235" t="s">
        <v>1</v>
      </c>
      <c r="F206" s="236" t="s">
        <v>1144</v>
      </c>
      <c r="G206" s="233"/>
      <c r="H206" s="237">
        <v>1.635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1"/>
      <c r="U206" s="242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88</v>
      </c>
      <c r="AV206" s="13" t="s">
        <v>88</v>
      </c>
      <c r="AW206" s="13" t="s">
        <v>34</v>
      </c>
      <c r="AX206" s="13" t="s">
        <v>78</v>
      </c>
      <c r="AY206" s="243" t="s">
        <v>140</v>
      </c>
    </row>
    <row r="207" s="15" customFormat="1">
      <c r="A207" s="15"/>
      <c r="B207" s="279"/>
      <c r="C207" s="280"/>
      <c r="D207" s="234" t="s">
        <v>156</v>
      </c>
      <c r="E207" s="281" t="s">
        <v>1</v>
      </c>
      <c r="F207" s="282" t="s">
        <v>1104</v>
      </c>
      <c r="G207" s="280"/>
      <c r="H207" s="283">
        <v>4.5140000000000002</v>
      </c>
      <c r="I207" s="284"/>
      <c r="J207" s="280"/>
      <c r="K207" s="280"/>
      <c r="L207" s="285"/>
      <c r="M207" s="286"/>
      <c r="N207" s="287"/>
      <c r="O207" s="287"/>
      <c r="P207" s="287"/>
      <c r="Q207" s="287"/>
      <c r="R207" s="287"/>
      <c r="S207" s="287"/>
      <c r="T207" s="287"/>
      <c r="U207" s="288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9" t="s">
        <v>156</v>
      </c>
      <c r="AU207" s="289" t="s">
        <v>88</v>
      </c>
      <c r="AV207" s="15" t="s">
        <v>151</v>
      </c>
      <c r="AW207" s="15" t="s">
        <v>34</v>
      </c>
      <c r="AX207" s="15" t="s">
        <v>78</v>
      </c>
      <c r="AY207" s="289" t="s">
        <v>140</v>
      </c>
    </row>
    <row r="208" s="13" customFormat="1">
      <c r="A208" s="13"/>
      <c r="B208" s="232"/>
      <c r="C208" s="233"/>
      <c r="D208" s="234" t="s">
        <v>156</v>
      </c>
      <c r="E208" s="235" t="s">
        <v>1</v>
      </c>
      <c r="F208" s="236" t="s">
        <v>1145</v>
      </c>
      <c r="G208" s="233"/>
      <c r="H208" s="237">
        <v>1.5509999999999999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1"/>
      <c r="U208" s="242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156</v>
      </c>
      <c r="AU208" s="243" t="s">
        <v>88</v>
      </c>
      <c r="AV208" s="13" t="s">
        <v>88</v>
      </c>
      <c r="AW208" s="13" t="s">
        <v>34</v>
      </c>
      <c r="AX208" s="13" t="s">
        <v>78</v>
      </c>
      <c r="AY208" s="243" t="s">
        <v>140</v>
      </c>
    </row>
    <row r="209" s="13" customFormat="1">
      <c r="A209" s="13"/>
      <c r="B209" s="232"/>
      <c r="C209" s="233"/>
      <c r="D209" s="234" t="s">
        <v>156</v>
      </c>
      <c r="E209" s="235" t="s">
        <v>1</v>
      </c>
      <c r="F209" s="236" t="s">
        <v>1146</v>
      </c>
      <c r="G209" s="233"/>
      <c r="H209" s="237">
        <v>2.2090000000000001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1"/>
      <c r="U209" s="242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156</v>
      </c>
      <c r="AU209" s="243" t="s">
        <v>88</v>
      </c>
      <c r="AV209" s="13" t="s">
        <v>88</v>
      </c>
      <c r="AW209" s="13" t="s">
        <v>34</v>
      </c>
      <c r="AX209" s="13" t="s">
        <v>78</v>
      </c>
      <c r="AY209" s="243" t="s">
        <v>140</v>
      </c>
    </row>
    <row r="210" s="13" customFormat="1">
      <c r="A210" s="13"/>
      <c r="B210" s="232"/>
      <c r="C210" s="233"/>
      <c r="D210" s="234" t="s">
        <v>156</v>
      </c>
      <c r="E210" s="235" t="s">
        <v>1</v>
      </c>
      <c r="F210" s="236" t="s">
        <v>1147</v>
      </c>
      <c r="G210" s="233"/>
      <c r="H210" s="237">
        <v>1.8560000000000001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1"/>
      <c r="U210" s="242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88</v>
      </c>
      <c r="AV210" s="13" t="s">
        <v>88</v>
      </c>
      <c r="AW210" s="13" t="s">
        <v>34</v>
      </c>
      <c r="AX210" s="13" t="s">
        <v>78</v>
      </c>
      <c r="AY210" s="243" t="s">
        <v>140</v>
      </c>
    </row>
    <row r="211" s="13" customFormat="1">
      <c r="A211" s="13"/>
      <c r="B211" s="232"/>
      <c r="C211" s="233"/>
      <c r="D211" s="234" t="s">
        <v>156</v>
      </c>
      <c r="E211" s="235" t="s">
        <v>1</v>
      </c>
      <c r="F211" s="236" t="s">
        <v>1148</v>
      </c>
      <c r="G211" s="233"/>
      <c r="H211" s="237">
        <v>2.2090000000000001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1"/>
      <c r="U211" s="242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156</v>
      </c>
      <c r="AU211" s="243" t="s">
        <v>88</v>
      </c>
      <c r="AV211" s="13" t="s">
        <v>88</v>
      </c>
      <c r="AW211" s="13" t="s">
        <v>34</v>
      </c>
      <c r="AX211" s="13" t="s">
        <v>78</v>
      </c>
      <c r="AY211" s="243" t="s">
        <v>140</v>
      </c>
    </row>
    <row r="212" s="13" customFormat="1">
      <c r="A212" s="13"/>
      <c r="B212" s="232"/>
      <c r="C212" s="233"/>
      <c r="D212" s="234" t="s">
        <v>156</v>
      </c>
      <c r="E212" s="235" t="s">
        <v>1</v>
      </c>
      <c r="F212" s="236" t="s">
        <v>1149</v>
      </c>
      <c r="G212" s="233"/>
      <c r="H212" s="237">
        <v>1.5509999999999999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1"/>
      <c r="U212" s="242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156</v>
      </c>
      <c r="AU212" s="243" t="s">
        <v>88</v>
      </c>
      <c r="AV212" s="13" t="s">
        <v>88</v>
      </c>
      <c r="AW212" s="13" t="s">
        <v>34</v>
      </c>
      <c r="AX212" s="13" t="s">
        <v>78</v>
      </c>
      <c r="AY212" s="243" t="s">
        <v>140</v>
      </c>
    </row>
    <row r="213" s="15" customFormat="1">
      <c r="A213" s="15"/>
      <c r="B213" s="279"/>
      <c r="C213" s="280"/>
      <c r="D213" s="234" t="s">
        <v>156</v>
      </c>
      <c r="E213" s="281" t="s">
        <v>1</v>
      </c>
      <c r="F213" s="282" t="s">
        <v>1110</v>
      </c>
      <c r="G213" s="280"/>
      <c r="H213" s="283">
        <v>9.3759999999999994</v>
      </c>
      <c r="I213" s="284"/>
      <c r="J213" s="280"/>
      <c r="K213" s="280"/>
      <c r="L213" s="285"/>
      <c r="M213" s="286"/>
      <c r="N213" s="287"/>
      <c r="O213" s="287"/>
      <c r="P213" s="287"/>
      <c r="Q213" s="287"/>
      <c r="R213" s="287"/>
      <c r="S213" s="287"/>
      <c r="T213" s="287"/>
      <c r="U213" s="288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9" t="s">
        <v>156</v>
      </c>
      <c r="AU213" s="289" t="s">
        <v>88</v>
      </c>
      <c r="AV213" s="15" t="s">
        <v>151</v>
      </c>
      <c r="AW213" s="15" t="s">
        <v>34</v>
      </c>
      <c r="AX213" s="15" t="s">
        <v>78</v>
      </c>
      <c r="AY213" s="289" t="s">
        <v>140</v>
      </c>
    </row>
    <row r="214" s="14" customFormat="1">
      <c r="A214" s="14"/>
      <c r="B214" s="255"/>
      <c r="C214" s="256"/>
      <c r="D214" s="234" t="s">
        <v>156</v>
      </c>
      <c r="E214" s="257" t="s">
        <v>1</v>
      </c>
      <c r="F214" s="258" t="s">
        <v>244</v>
      </c>
      <c r="G214" s="256"/>
      <c r="H214" s="259">
        <v>13.890000000000001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3"/>
      <c r="U214" s="26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156</v>
      </c>
      <c r="AU214" s="265" t="s">
        <v>88</v>
      </c>
      <c r="AV214" s="14" t="s">
        <v>146</v>
      </c>
      <c r="AW214" s="14" t="s">
        <v>34</v>
      </c>
      <c r="AX214" s="14" t="s">
        <v>86</v>
      </c>
      <c r="AY214" s="265" t="s">
        <v>140</v>
      </c>
    </row>
    <row r="215" s="2" customFormat="1" ht="24.15" customHeight="1">
      <c r="A215" s="38"/>
      <c r="B215" s="39"/>
      <c r="C215" s="218" t="s">
        <v>204</v>
      </c>
      <c r="D215" s="218" t="s">
        <v>142</v>
      </c>
      <c r="E215" s="219" t="s">
        <v>1150</v>
      </c>
      <c r="F215" s="220" t="s">
        <v>1151</v>
      </c>
      <c r="G215" s="221" t="s">
        <v>154</v>
      </c>
      <c r="H215" s="222">
        <v>13.890000000000001</v>
      </c>
      <c r="I215" s="223"/>
      <c r="J215" s="224">
        <f>ROUND(I215*H215,2)</f>
        <v>0</v>
      </c>
      <c r="K215" s="225"/>
      <c r="L215" s="44"/>
      <c r="M215" s="226" t="s">
        <v>1</v>
      </c>
      <c r="N215" s="227" t="s">
        <v>43</v>
      </c>
      <c r="O215" s="91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8">
        <f>S215*H215</f>
        <v>0</v>
      </c>
      <c r="U215" s="229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146</v>
      </c>
      <c r="AT215" s="230" t="s">
        <v>142</v>
      </c>
      <c r="AU215" s="230" t="s">
        <v>88</v>
      </c>
      <c r="AY215" s="17" t="s">
        <v>140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86</v>
      </c>
      <c r="BK215" s="231">
        <f>ROUND(I215*H215,2)</f>
        <v>0</v>
      </c>
      <c r="BL215" s="17" t="s">
        <v>146</v>
      </c>
      <c r="BM215" s="230" t="s">
        <v>1152</v>
      </c>
    </row>
    <row r="216" s="2" customFormat="1" ht="14.4" customHeight="1">
      <c r="A216" s="38"/>
      <c r="B216" s="39"/>
      <c r="C216" s="218" t="s">
        <v>8</v>
      </c>
      <c r="D216" s="218" t="s">
        <v>142</v>
      </c>
      <c r="E216" s="219" t="s">
        <v>1153</v>
      </c>
      <c r="F216" s="220" t="s">
        <v>1154</v>
      </c>
      <c r="G216" s="221" t="s">
        <v>177</v>
      </c>
      <c r="H216" s="222">
        <v>0.68799999999999994</v>
      </c>
      <c r="I216" s="223"/>
      <c r="J216" s="224">
        <f>ROUND(I216*H216,2)</f>
        <v>0</v>
      </c>
      <c r="K216" s="225"/>
      <c r="L216" s="44"/>
      <c r="M216" s="226" t="s">
        <v>1</v>
      </c>
      <c r="N216" s="227" t="s">
        <v>43</v>
      </c>
      <c r="O216" s="91"/>
      <c r="P216" s="228">
        <f>O216*H216</f>
        <v>0</v>
      </c>
      <c r="Q216" s="228">
        <v>1.06277</v>
      </c>
      <c r="R216" s="228">
        <f>Q216*H216</f>
        <v>0.73118575999999991</v>
      </c>
      <c r="S216" s="228">
        <v>0</v>
      </c>
      <c r="T216" s="228">
        <f>S216*H216</f>
        <v>0</v>
      </c>
      <c r="U216" s="229" t="s">
        <v>1</v>
      </c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146</v>
      </c>
      <c r="AT216" s="230" t="s">
        <v>142</v>
      </c>
      <c r="AU216" s="230" t="s">
        <v>88</v>
      </c>
      <c r="AY216" s="17" t="s">
        <v>140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86</v>
      </c>
      <c r="BK216" s="231">
        <f>ROUND(I216*H216,2)</f>
        <v>0</v>
      </c>
      <c r="BL216" s="17" t="s">
        <v>146</v>
      </c>
      <c r="BM216" s="230" t="s">
        <v>1155</v>
      </c>
    </row>
    <row r="217" s="2" customFormat="1">
      <c r="A217" s="38"/>
      <c r="B217" s="39"/>
      <c r="C217" s="40"/>
      <c r="D217" s="234" t="s">
        <v>273</v>
      </c>
      <c r="E217" s="40"/>
      <c r="F217" s="266" t="s">
        <v>1156</v>
      </c>
      <c r="G217" s="40"/>
      <c r="H217" s="40"/>
      <c r="I217" s="267"/>
      <c r="J217" s="40"/>
      <c r="K217" s="40"/>
      <c r="L217" s="44"/>
      <c r="M217" s="268"/>
      <c r="N217" s="269"/>
      <c r="O217" s="91"/>
      <c r="P217" s="91"/>
      <c r="Q217" s="91"/>
      <c r="R217" s="91"/>
      <c r="S217" s="91"/>
      <c r="T217" s="91"/>
      <c r="U217" s="92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273</v>
      </c>
      <c r="AU217" s="17" t="s">
        <v>88</v>
      </c>
    </row>
    <row r="218" s="2" customFormat="1" ht="24.15" customHeight="1">
      <c r="A218" s="38"/>
      <c r="B218" s="39"/>
      <c r="C218" s="218" t="s">
        <v>215</v>
      </c>
      <c r="D218" s="218" t="s">
        <v>142</v>
      </c>
      <c r="E218" s="219" t="s">
        <v>1157</v>
      </c>
      <c r="F218" s="220" t="s">
        <v>1158</v>
      </c>
      <c r="G218" s="221" t="s">
        <v>226</v>
      </c>
      <c r="H218" s="222">
        <v>147.30000000000001</v>
      </c>
      <c r="I218" s="223"/>
      <c r="J218" s="224">
        <f>ROUND(I218*H218,2)</f>
        <v>0</v>
      </c>
      <c r="K218" s="225"/>
      <c r="L218" s="44"/>
      <c r="M218" s="226" t="s">
        <v>1</v>
      </c>
      <c r="N218" s="227" t="s">
        <v>43</v>
      </c>
      <c r="O218" s="91"/>
      <c r="P218" s="228">
        <f>O218*H218</f>
        <v>0</v>
      </c>
      <c r="Q218" s="228">
        <v>6.0000000000000002E-05</v>
      </c>
      <c r="R218" s="228">
        <f>Q218*H218</f>
        <v>0.0088380000000000004</v>
      </c>
      <c r="S218" s="228">
        <v>0</v>
      </c>
      <c r="T218" s="228">
        <f>S218*H218</f>
        <v>0</v>
      </c>
      <c r="U218" s="229" t="s">
        <v>1</v>
      </c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146</v>
      </c>
      <c r="AT218" s="230" t="s">
        <v>142</v>
      </c>
      <c r="AU218" s="230" t="s">
        <v>88</v>
      </c>
      <c r="AY218" s="17" t="s">
        <v>140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86</v>
      </c>
      <c r="BK218" s="231">
        <f>ROUND(I218*H218,2)</f>
        <v>0</v>
      </c>
      <c r="BL218" s="17" t="s">
        <v>146</v>
      </c>
      <c r="BM218" s="230" t="s">
        <v>1159</v>
      </c>
    </row>
    <row r="219" s="13" customFormat="1">
      <c r="A219" s="13"/>
      <c r="B219" s="232"/>
      <c r="C219" s="233"/>
      <c r="D219" s="234" t="s">
        <v>156</v>
      </c>
      <c r="E219" s="235" t="s">
        <v>1</v>
      </c>
      <c r="F219" s="236" t="s">
        <v>1160</v>
      </c>
      <c r="G219" s="233"/>
      <c r="H219" s="237">
        <v>5.5999999999999996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1"/>
      <c r="U219" s="242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156</v>
      </c>
      <c r="AU219" s="243" t="s">
        <v>88</v>
      </c>
      <c r="AV219" s="13" t="s">
        <v>88</v>
      </c>
      <c r="AW219" s="13" t="s">
        <v>34</v>
      </c>
      <c r="AX219" s="13" t="s">
        <v>78</v>
      </c>
      <c r="AY219" s="243" t="s">
        <v>140</v>
      </c>
    </row>
    <row r="220" s="13" customFormat="1">
      <c r="A220" s="13"/>
      <c r="B220" s="232"/>
      <c r="C220" s="233"/>
      <c r="D220" s="234" t="s">
        <v>156</v>
      </c>
      <c r="E220" s="235" t="s">
        <v>1</v>
      </c>
      <c r="F220" s="236" t="s">
        <v>1161</v>
      </c>
      <c r="G220" s="233"/>
      <c r="H220" s="237">
        <v>20.899999999999999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1"/>
      <c r="U220" s="242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156</v>
      </c>
      <c r="AU220" s="243" t="s">
        <v>88</v>
      </c>
      <c r="AV220" s="13" t="s">
        <v>88</v>
      </c>
      <c r="AW220" s="13" t="s">
        <v>34</v>
      </c>
      <c r="AX220" s="13" t="s">
        <v>78</v>
      </c>
      <c r="AY220" s="243" t="s">
        <v>140</v>
      </c>
    </row>
    <row r="221" s="13" customFormat="1">
      <c r="A221" s="13"/>
      <c r="B221" s="232"/>
      <c r="C221" s="233"/>
      <c r="D221" s="234" t="s">
        <v>156</v>
      </c>
      <c r="E221" s="235" t="s">
        <v>1</v>
      </c>
      <c r="F221" s="236" t="s">
        <v>1162</v>
      </c>
      <c r="G221" s="233"/>
      <c r="H221" s="237">
        <v>6.5999999999999996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1"/>
      <c r="U221" s="242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156</v>
      </c>
      <c r="AU221" s="243" t="s">
        <v>88</v>
      </c>
      <c r="AV221" s="13" t="s">
        <v>88</v>
      </c>
      <c r="AW221" s="13" t="s">
        <v>34</v>
      </c>
      <c r="AX221" s="13" t="s">
        <v>78</v>
      </c>
      <c r="AY221" s="243" t="s">
        <v>140</v>
      </c>
    </row>
    <row r="222" s="13" customFormat="1">
      <c r="A222" s="13"/>
      <c r="B222" s="232"/>
      <c r="C222" s="233"/>
      <c r="D222" s="234" t="s">
        <v>156</v>
      </c>
      <c r="E222" s="235" t="s">
        <v>1</v>
      </c>
      <c r="F222" s="236" t="s">
        <v>1163</v>
      </c>
      <c r="G222" s="233"/>
      <c r="H222" s="237">
        <v>8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1"/>
      <c r="U222" s="242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156</v>
      </c>
      <c r="AU222" s="243" t="s">
        <v>88</v>
      </c>
      <c r="AV222" s="13" t="s">
        <v>88</v>
      </c>
      <c r="AW222" s="13" t="s">
        <v>34</v>
      </c>
      <c r="AX222" s="13" t="s">
        <v>78</v>
      </c>
      <c r="AY222" s="243" t="s">
        <v>140</v>
      </c>
    </row>
    <row r="223" s="13" customFormat="1">
      <c r="A223" s="13"/>
      <c r="B223" s="232"/>
      <c r="C223" s="233"/>
      <c r="D223" s="234" t="s">
        <v>156</v>
      </c>
      <c r="E223" s="235" t="s">
        <v>1</v>
      </c>
      <c r="F223" s="236" t="s">
        <v>1164</v>
      </c>
      <c r="G223" s="233"/>
      <c r="H223" s="237">
        <v>18.199999999999999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1"/>
      <c r="U223" s="242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156</v>
      </c>
      <c r="AU223" s="243" t="s">
        <v>88</v>
      </c>
      <c r="AV223" s="13" t="s">
        <v>88</v>
      </c>
      <c r="AW223" s="13" t="s">
        <v>34</v>
      </c>
      <c r="AX223" s="13" t="s">
        <v>78</v>
      </c>
      <c r="AY223" s="243" t="s">
        <v>140</v>
      </c>
    </row>
    <row r="224" s="15" customFormat="1">
      <c r="A224" s="15"/>
      <c r="B224" s="279"/>
      <c r="C224" s="280"/>
      <c r="D224" s="234" t="s">
        <v>156</v>
      </c>
      <c r="E224" s="281" t="s">
        <v>1</v>
      </c>
      <c r="F224" s="282" t="s">
        <v>1104</v>
      </c>
      <c r="G224" s="280"/>
      <c r="H224" s="283">
        <v>59.299999999999997</v>
      </c>
      <c r="I224" s="284"/>
      <c r="J224" s="280"/>
      <c r="K224" s="280"/>
      <c r="L224" s="285"/>
      <c r="M224" s="286"/>
      <c r="N224" s="287"/>
      <c r="O224" s="287"/>
      <c r="P224" s="287"/>
      <c r="Q224" s="287"/>
      <c r="R224" s="287"/>
      <c r="S224" s="287"/>
      <c r="T224" s="287"/>
      <c r="U224" s="288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9" t="s">
        <v>156</v>
      </c>
      <c r="AU224" s="289" t="s">
        <v>88</v>
      </c>
      <c r="AV224" s="15" t="s">
        <v>151</v>
      </c>
      <c r="AW224" s="15" t="s">
        <v>34</v>
      </c>
      <c r="AX224" s="15" t="s">
        <v>78</v>
      </c>
      <c r="AY224" s="289" t="s">
        <v>140</v>
      </c>
    </row>
    <row r="225" s="13" customFormat="1">
      <c r="A225" s="13"/>
      <c r="B225" s="232"/>
      <c r="C225" s="233"/>
      <c r="D225" s="234" t="s">
        <v>156</v>
      </c>
      <c r="E225" s="235" t="s">
        <v>1</v>
      </c>
      <c r="F225" s="236" t="s">
        <v>1165</v>
      </c>
      <c r="G225" s="233"/>
      <c r="H225" s="237">
        <v>16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1"/>
      <c r="U225" s="242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156</v>
      </c>
      <c r="AU225" s="243" t="s">
        <v>88</v>
      </c>
      <c r="AV225" s="13" t="s">
        <v>88</v>
      </c>
      <c r="AW225" s="13" t="s">
        <v>34</v>
      </c>
      <c r="AX225" s="13" t="s">
        <v>78</v>
      </c>
      <c r="AY225" s="243" t="s">
        <v>140</v>
      </c>
    </row>
    <row r="226" s="13" customFormat="1">
      <c r="A226" s="13"/>
      <c r="B226" s="232"/>
      <c r="C226" s="233"/>
      <c r="D226" s="234" t="s">
        <v>156</v>
      </c>
      <c r="E226" s="235" t="s">
        <v>1</v>
      </c>
      <c r="F226" s="236" t="s">
        <v>1166</v>
      </c>
      <c r="G226" s="233"/>
      <c r="H226" s="237">
        <v>18.800000000000001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1"/>
      <c r="U226" s="242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156</v>
      </c>
      <c r="AU226" s="243" t="s">
        <v>88</v>
      </c>
      <c r="AV226" s="13" t="s">
        <v>88</v>
      </c>
      <c r="AW226" s="13" t="s">
        <v>34</v>
      </c>
      <c r="AX226" s="13" t="s">
        <v>78</v>
      </c>
      <c r="AY226" s="243" t="s">
        <v>140</v>
      </c>
    </row>
    <row r="227" s="13" customFormat="1">
      <c r="A227" s="13"/>
      <c r="B227" s="232"/>
      <c r="C227" s="233"/>
      <c r="D227" s="234" t="s">
        <v>156</v>
      </c>
      <c r="E227" s="235" t="s">
        <v>1</v>
      </c>
      <c r="F227" s="236" t="s">
        <v>1167</v>
      </c>
      <c r="G227" s="233"/>
      <c r="H227" s="237">
        <v>18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1"/>
      <c r="U227" s="242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156</v>
      </c>
      <c r="AU227" s="243" t="s">
        <v>88</v>
      </c>
      <c r="AV227" s="13" t="s">
        <v>88</v>
      </c>
      <c r="AW227" s="13" t="s">
        <v>34</v>
      </c>
      <c r="AX227" s="13" t="s">
        <v>78</v>
      </c>
      <c r="AY227" s="243" t="s">
        <v>140</v>
      </c>
    </row>
    <row r="228" s="13" customFormat="1">
      <c r="A228" s="13"/>
      <c r="B228" s="232"/>
      <c r="C228" s="233"/>
      <c r="D228" s="234" t="s">
        <v>156</v>
      </c>
      <c r="E228" s="235" t="s">
        <v>1</v>
      </c>
      <c r="F228" s="236" t="s">
        <v>1168</v>
      </c>
      <c r="G228" s="233"/>
      <c r="H228" s="237">
        <v>18.800000000000001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1"/>
      <c r="U228" s="242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156</v>
      </c>
      <c r="AU228" s="243" t="s">
        <v>88</v>
      </c>
      <c r="AV228" s="13" t="s">
        <v>88</v>
      </c>
      <c r="AW228" s="13" t="s">
        <v>34</v>
      </c>
      <c r="AX228" s="13" t="s">
        <v>78</v>
      </c>
      <c r="AY228" s="243" t="s">
        <v>140</v>
      </c>
    </row>
    <row r="229" s="13" customFormat="1">
      <c r="A229" s="13"/>
      <c r="B229" s="232"/>
      <c r="C229" s="233"/>
      <c r="D229" s="234" t="s">
        <v>156</v>
      </c>
      <c r="E229" s="235" t="s">
        <v>1</v>
      </c>
      <c r="F229" s="236" t="s">
        <v>1169</v>
      </c>
      <c r="G229" s="233"/>
      <c r="H229" s="237">
        <v>16.399999999999999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1"/>
      <c r="U229" s="242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156</v>
      </c>
      <c r="AU229" s="243" t="s">
        <v>88</v>
      </c>
      <c r="AV229" s="13" t="s">
        <v>88</v>
      </c>
      <c r="AW229" s="13" t="s">
        <v>34</v>
      </c>
      <c r="AX229" s="13" t="s">
        <v>78</v>
      </c>
      <c r="AY229" s="243" t="s">
        <v>140</v>
      </c>
    </row>
    <row r="230" s="15" customFormat="1">
      <c r="A230" s="15"/>
      <c r="B230" s="279"/>
      <c r="C230" s="280"/>
      <c r="D230" s="234" t="s">
        <v>156</v>
      </c>
      <c r="E230" s="281" t="s">
        <v>1</v>
      </c>
      <c r="F230" s="282" t="s">
        <v>1110</v>
      </c>
      <c r="G230" s="280"/>
      <c r="H230" s="283">
        <v>88</v>
      </c>
      <c r="I230" s="284"/>
      <c r="J230" s="280"/>
      <c r="K230" s="280"/>
      <c r="L230" s="285"/>
      <c r="M230" s="286"/>
      <c r="N230" s="287"/>
      <c r="O230" s="287"/>
      <c r="P230" s="287"/>
      <c r="Q230" s="287"/>
      <c r="R230" s="287"/>
      <c r="S230" s="287"/>
      <c r="T230" s="287"/>
      <c r="U230" s="288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9" t="s">
        <v>156</v>
      </c>
      <c r="AU230" s="289" t="s">
        <v>88</v>
      </c>
      <c r="AV230" s="15" t="s">
        <v>151</v>
      </c>
      <c r="AW230" s="15" t="s">
        <v>34</v>
      </c>
      <c r="AX230" s="15" t="s">
        <v>78</v>
      </c>
      <c r="AY230" s="289" t="s">
        <v>140</v>
      </c>
    </row>
    <row r="231" s="14" customFormat="1">
      <c r="A231" s="14"/>
      <c r="B231" s="255"/>
      <c r="C231" s="256"/>
      <c r="D231" s="234" t="s">
        <v>156</v>
      </c>
      <c r="E231" s="257" t="s">
        <v>1</v>
      </c>
      <c r="F231" s="258" t="s">
        <v>244</v>
      </c>
      <c r="G231" s="256"/>
      <c r="H231" s="259">
        <v>147.30000000000001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3"/>
      <c r="U231" s="26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156</v>
      </c>
      <c r="AU231" s="265" t="s">
        <v>88</v>
      </c>
      <c r="AV231" s="14" t="s">
        <v>146</v>
      </c>
      <c r="AW231" s="14" t="s">
        <v>34</v>
      </c>
      <c r="AX231" s="14" t="s">
        <v>86</v>
      </c>
      <c r="AY231" s="265" t="s">
        <v>140</v>
      </c>
    </row>
    <row r="232" s="2" customFormat="1" ht="24.15" customHeight="1">
      <c r="A232" s="38"/>
      <c r="B232" s="39"/>
      <c r="C232" s="218" t="s">
        <v>219</v>
      </c>
      <c r="D232" s="218" t="s">
        <v>142</v>
      </c>
      <c r="E232" s="219" t="s">
        <v>1170</v>
      </c>
      <c r="F232" s="220" t="s">
        <v>1171</v>
      </c>
      <c r="G232" s="221" t="s">
        <v>226</v>
      </c>
      <c r="H232" s="222">
        <v>147.30000000000001</v>
      </c>
      <c r="I232" s="223"/>
      <c r="J232" s="224">
        <f>ROUND(I232*H232,2)</f>
        <v>0</v>
      </c>
      <c r="K232" s="225"/>
      <c r="L232" s="44"/>
      <c r="M232" s="226" t="s">
        <v>1</v>
      </c>
      <c r="N232" s="227" t="s">
        <v>43</v>
      </c>
      <c r="O232" s="91"/>
      <c r="P232" s="228">
        <f>O232*H232</f>
        <v>0</v>
      </c>
      <c r="Q232" s="228">
        <v>8.0000000000000007E-05</v>
      </c>
      <c r="R232" s="228">
        <f>Q232*H232</f>
        <v>0.011784000000000001</v>
      </c>
      <c r="S232" s="228">
        <v>0</v>
      </c>
      <c r="T232" s="228">
        <f>S232*H232</f>
        <v>0</v>
      </c>
      <c r="U232" s="229" t="s">
        <v>1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146</v>
      </c>
      <c r="AT232" s="230" t="s">
        <v>142</v>
      </c>
      <c r="AU232" s="230" t="s">
        <v>88</v>
      </c>
      <c r="AY232" s="17" t="s">
        <v>140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86</v>
      </c>
      <c r="BK232" s="231">
        <f>ROUND(I232*H232,2)</f>
        <v>0</v>
      </c>
      <c r="BL232" s="17" t="s">
        <v>146</v>
      </c>
      <c r="BM232" s="230" t="s">
        <v>1172</v>
      </c>
    </row>
    <row r="233" s="2" customFormat="1" ht="24.15" customHeight="1">
      <c r="A233" s="38"/>
      <c r="B233" s="39"/>
      <c r="C233" s="218" t="s">
        <v>223</v>
      </c>
      <c r="D233" s="218" t="s">
        <v>142</v>
      </c>
      <c r="E233" s="219" t="s">
        <v>1173</v>
      </c>
      <c r="F233" s="220" t="s">
        <v>1174</v>
      </c>
      <c r="G233" s="221" t="s">
        <v>154</v>
      </c>
      <c r="H233" s="222">
        <v>13.890000000000001</v>
      </c>
      <c r="I233" s="223"/>
      <c r="J233" s="224">
        <f>ROUND(I233*H233,2)</f>
        <v>0</v>
      </c>
      <c r="K233" s="225"/>
      <c r="L233" s="44"/>
      <c r="M233" s="226" t="s">
        <v>1</v>
      </c>
      <c r="N233" s="227" t="s">
        <v>43</v>
      </c>
      <c r="O233" s="91"/>
      <c r="P233" s="228">
        <f>O233*H233</f>
        <v>0</v>
      </c>
      <c r="Q233" s="228">
        <v>2.1600000000000001</v>
      </c>
      <c r="R233" s="228">
        <f>Q233*H233</f>
        <v>30.002400000000002</v>
      </c>
      <c r="S233" s="228">
        <v>0</v>
      </c>
      <c r="T233" s="228">
        <f>S233*H233</f>
        <v>0</v>
      </c>
      <c r="U233" s="229" t="s">
        <v>1</v>
      </c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146</v>
      </c>
      <c r="AT233" s="230" t="s">
        <v>142</v>
      </c>
      <c r="AU233" s="230" t="s">
        <v>88</v>
      </c>
      <c r="AY233" s="17" t="s">
        <v>140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86</v>
      </c>
      <c r="BK233" s="231">
        <f>ROUND(I233*H233,2)</f>
        <v>0</v>
      </c>
      <c r="BL233" s="17" t="s">
        <v>146</v>
      </c>
      <c r="BM233" s="230" t="s">
        <v>1175</v>
      </c>
    </row>
    <row r="234" s="13" customFormat="1">
      <c r="A234" s="13"/>
      <c r="B234" s="232"/>
      <c r="C234" s="233"/>
      <c r="D234" s="234" t="s">
        <v>156</v>
      </c>
      <c r="E234" s="235" t="s">
        <v>1</v>
      </c>
      <c r="F234" s="236" t="s">
        <v>1176</v>
      </c>
      <c r="G234" s="233"/>
      <c r="H234" s="237">
        <v>13.890000000000001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1"/>
      <c r="U234" s="242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156</v>
      </c>
      <c r="AU234" s="243" t="s">
        <v>88</v>
      </c>
      <c r="AV234" s="13" t="s">
        <v>88</v>
      </c>
      <c r="AW234" s="13" t="s">
        <v>34</v>
      </c>
      <c r="AX234" s="13" t="s">
        <v>86</v>
      </c>
      <c r="AY234" s="243" t="s">
        <v>140</v>
      </c>
    </row>
    <row r="235" s="2" customFormat="1" ht="24.15" customHeight="1">
      <c r="A235" s="38"/>
      <c r="B235" s="39"/>
      <c r="C235" s="218" t="s">
        <v>228</v>
      </c>
      <c r="D235" s="218" t="s">
        <v>142</v>
      </c>
      <c r="E235" s="219" t="s">
        <v>1177</v>
      </c>
      <c r="F235" s="220" t="s">
        <v>1178</v>
      </c>
      <c r="G235" s="221" t="s">
        <v>343</v>
      </c>
      <c r="H235" s="222">
        <v>3</v>
      </c>
      <c r="I235" s="223"/>
      <c r="J235" s="224">
        <f>ROUND(I235*H235,2)</f>
        <v>0</v>
      </c>
      <c r="K235" s="225"/>
      <c r="L235" s="44"/>
      <c r="M235" s="226" t="s">
        <v>1</v>
      </c>
      <c r="N235" s="227" t="s">
        <v>43</v>
      </c>
      <c r="O235" s="91"/>
      <c r="P235" s="228">
        <f>O235*H235</f>
        <v>0</v>
      </c>
      <c r="Q235" s="228">
        <v>0.00048000000000000001</v>
      </c>
      <c r="R235" s="228">
        <f>Q235*H235</f>
        <v>0.0014400000000000001</v>
      </c>
      <c r="S235" s="228">
        <v>0</v>
      </c>
      <c r="T235" s="228">
        <f>S235*H235</f>
        <v>0</v>
      </c>
      <c r="U235" s="229" t="s">
        <v>1</v>
      </c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0" t="s">
        <v>146</v>
      </c>
      <c r="AT235" s="230" t="s">
        <v>142</v>
      </c>
      <c r="AU235" s="230" t="s">
        <v>88</v>
      </c>
      <c r="AY235" s="17" t="s">
        <v>140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86</v>
      </c>
      <c r="BK235" s="231">
        <f>ROUND(I235*H235,2)</f>
        <v>0</v>
      </c>
      <c r="BL235" s="17" t="s">
        <v>146</v>
      </c>
      <c r="BM235" s="230" t="s">
        <v>1179</v>
      </c>
    </row>
    <row r="236" s="2" customFormat="1" ht="24.15" customHeight="1">
      <c r="A236" s="38"/>
      <c r="B236" s="39"/>
      <c r="C236" s="244" t="s">
        <v>233</v>
      </c>
      <c r="D236" s="244" t="s">
        <v>195</v>
      </c>
      <c r="E236" s="245" t="s">
        <v>1180</v>
      </c>
      <c r="F236" s="246" t="s">
        <v>1181</v>
      </c>
      <c r="G236" s="247" t="s">
        <v>343</v>
      </c>
      <c r="H236" s="248">
        <v>3</v>
      </c>
      <c r="I236" s="249"/>
      <c r="J236" s="250">
        <f>ROUND(I236*H236,2)</f>
        <v>0</v>
      </c>
      <c r="K236" s="251"/>
      <c r="L236" s="252"/>
      <c r="M236" s="253" t="s">
        <v>1</v>
      </c>
      <c r="N236" s="254" t="s">
        <v>43</v>
      </c>
      <c r="O236" s="91"/>
      <c r="P236" s="228">
        <f>O236*H236</f>
        <v>0</v>
      </c>
      <c r="Q236" s="228">
        <v>0.012250000000000001</v>
      </c>
      <c r="R236" s="228">
        <f>Q236*H236</f>
        <v>0.036750000000000005</v>
      </c>
      <c r="S236" s="228">
        <v>0</v>
      </c>
      <c r="T236" s="228">
        <f>S236*H236</f>
        <v>0</v>
      </c>
      <c r="U236" s="229" t="s">
        <v>1</v>
      </c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174</v>
      </c>
      <c r="AT236" s="230" t="s">
        <v>195</v>
      </c>
      <c r="AU236" s="230" t="s">
        <v>88</v>
      </c>
      <c r="AY236" s="17" t="s">
        <v>140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86</v>
      </c>
      <c r="BK236" s="231">
        <f>ROUND(I236*H236,2)</f>
        <v>0</v>
      </c>
      <c r="BL236" s="17" t="s">
        <v>146</v>
      </c>
      <c r="BM236" s="230" t="s">
        <v>1182</v>
      </c>
    </row>
    <row r="237" s="12" customFormat="1" ht="25.92" customHeight="1">
      <c r="A237" s="12"/>
      <c r="B237" s="202"/>
      <c r="C237" s="203"/>
      <c r="D237" s="204" t="s">
        <v>77</v>
      </c>
      <c r="E237" s="205" t="s">
        <v>306</v>
      </c>
      <c r="F237" s="205" t="s">
        <v>307</v>
      </c>
      <c r="G237" s="203"/>
      <c r="H237" s="203"/>
      <c r="I237" s="206"/>
      <c r="J237" s="207">
        <f>BK237</f>
        <v>0</v>
      </c>
      <c r="K237" s="203"/>
      <c r="L237" s="208"/>
      <c r="M237" s="209"/>
      <c r="N237" s="210"/>
      <c r="O237" s="210"/>
      <c r="P237" s="211">
        <f>P238+P290+P303+P305+P311+P328+P333+P343+P362+P368+P402+P406+P410+P422+P427+P437+P441+P450+P468+P479+P487+P509+P535+P555+P563+P570</f>
        <v>0</v>
      </c>
      <c r="Q237" s="210"/>
      <c r="R237" s="211">
        <f>R238+R290+R303+R305+R311+R328+R333+R343+R362+R368+R402+R406+R410+R422+R427+R437+R441+R450+R468+R479+R487+R509+R535+R555+R563+R570</f>
        <v>10.179975919999999</v>
      </c>
      <c r="S237" s="210"/>
      <c r="T237" s="211">
        <f>T238+T290+T303+T305+T311+T328+T333+T343+T362+T368+T402+T406+T410+T422+T427+T437+T441+T450+T468+T479+T487+T509+T535+T555+T563+T570</f>
        <v>113.62253449999997</v>
      </c>
      <c r="U237" s="2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86</v>
      </c>
      <c r="AT237" s="214" t="s">
        <v>77</v>
      </c>
      <c r="AU237" s="214" t="s">
        <v>78</v>
      </c>
      <c r="AY237" s="213" t="s">
        <v>140</v>
      </c>
      <c r="BK237" s="215">
        <f>BK238+BK290+BK303+BK305+BK311+BK328+BK333+BK343+BK362+BK368+BK402+BK406+BK410+BK422+BK427+BK437+BK441+BK450+BK468+BK479+BK487+BK509+BK535+BK555+BK563+BK570</f>
        <v>0</v>
      </c>
    </row>
    <row r="238" s="12" customFormat="1" ht="22.8" customHeight="1">
      <c r="A238" s="12"/>
      <c r="B238" s="202"/>
      <c r="C238" s="203"/>
      <c r="D238" s="204" t="s">
        <v>77</v>
      </c>
      <c r="E238" s="216" t="s">
        <v>180</v>
      </c>
      <c r="F238" s="216" t="s">
        <v>210</v>
      </c>
      <c r="G238" s="203"/>
      <c r="H238" s="203"/>
      <c r="I238" s="206"/>
      <c r="J238" s="217">
        <f>BK238</f>
        <v>0</v>
      </c>
      <c r="K238" s="203"/>
      <c r="L238" s="208"/>
      <c r="M238" s="209"/>
      <c r="N238" s="210"/>
      <c r="O238" s="210"/>
      <c r="P238" s="211">
        <f>SUM(P239:P289)</f>
        <v>0</v>
      </c>
      <c r="Q238" s="210"/>
      <c r="R238" s="211">
        <f>SUM(R239:R289)</f>
        <v>0.760799</v>
      </c>
      <c r="S238" s="210"/>
      <c r="T238" s="211">
        <f>SUM(T239:T289)</f>
        <v>106.69641</v>
      </c>
      <c r="U238" s="2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3" t="s">
        <v>86</v>
      </c>
      <c r="AT238" s="214" t="s">
        <v>77</v>
      </c>
      <c r="AU238" s="214" t="s">
        <v>86</v>
      </c>
      <c r="AY238" s="213" t="s">
        <v>140</v>
      </c>
      <c r="BK238" s="215">
        <f>SUM(BK239:BK289)</f>
        <v>0</v>
      </c>
    </row>
    <row r="239" s="2" customFormat="1" ht="24.15" customHeight="1">
      <c r="A239" s="38"/>
      <c r="B239" s="39"/>
      <c r="C239" s="218" t="s">
        <v>7</v>
      </c>
      <c r="D239" s="218" t="s">
        <v>142</v>
      </c>
      <c r="E239" s="219" t="s">
        <v>1183</v>
      </c>
      <c r="F239" s="220" t="s">
        <v>1184</v>
      </c>
      <c r="G239" s="221" t="s">
        <v>213</v>
      </c>
      <c r="H239" s="222">
        <v>1</v>
      </c>
      <c r="I239" s="223"/>
      <c r="J239" s="224">
        <f>ROUND(I239*H239,2)</f>
        <v>0</v>
      </c>
      <c r="K239" s="225"/>
      <c r="L239" s="44"/>
      <c r="M239" s="226" t="s">
        <v>1</v>
      </c>
      <c r="N239" s="227" t="s">
        <v>43</v>
      </c>
      <c r="O239" s="91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8">
        <f>S239*H239</f>
        <v>0</v>
      </c>
      <c r="U239" s="229" t="s">
        <v>1</v>
      </c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458</v>
      </c>
      <c r="AT239" s="230" t="s">
        <v>142</v>
      </c>
      <c r="AU239" s="230" t="s">
        <v>88</v>
      </c>
      <c r="AY239" s="17" t="s">
        <v>140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86</v>
      </c>
      <c r="BK239" s="231">
        <f>ROUND(I239*H239,2)</f>
        <v>0</v>
      </c>
      <c r="BL239" s="17" t="s">
        <v>458</v>
      </c>
      <c r="BM239" s="230" t="s">
        <v>1185</v>
      </c>
    </row>
    <row r="240" s="2" customFormat="1" ht="14.4" customHeight="1">
      <c r="A240" s="38"/>
      <c r="B240" s="39"/>
      <c r="C240" s="218" t="s">
        <v>247</v>
      </c>
      <c r="D240" s="218" t="s">
        <v>142</v>
      </c>
      <c r="E240" s="219" t="s">
        <v>541</v>
      </c>
      <c r="F240" s="220" t="s">
        <v>1186</v>
      </c>
      <c r="G240" s="221" t="s">
        <v>145</v>
      </c>
      <c r="H240" s="222">
        <v>1</v>
      </c>
      <c r="I240" s="223"/>
      <c r="J240" s="224">
        <f>ROUND(I240*H240,2)</f>
        <v>0</v>
      </c>
      <c r="K240" s="225"/>
      <c r="L240" s="44"/>
      <c r="M240" s="226" t="s">
        <v>1</v>
      </c>
      <c r="N240" s="227" t="s">
        <v>43</v>
      </c>
      <c r="O240" s="91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8">
        <f>S240*H240</f>
        <v>0</v>
      </c>
      <c r="U240" s="229" t="s">
        <v>1</v>
      </c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0" t="s">
        <v>146</v>
      </c>
      <c r="AT240" s="230" t="s">
        <v>142</v>
      </c>
      <c r="AU240" s="230" t="s">
        <v>88</v>
      </c>
      <c r="AY240" s="17" t="s">
        <v>140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86</v>
      </c>
      <c r="BK240" s="231">
        <f>ROUND(I240*H240,2)</f>
        <v>0</v>
      </c>
      <c r="BL240" s="17" t="s">
        <v>146</v>
      </c>
      <c r="BM240" s="230" t="s">
        <v>1187</v>
      </c>
    </row>
    <row r="241" s="2" customFormat="1" ht="24.15" customHeight="1">
      <c r="A241" s="38"/>
      <c r="B241" s="39"/>
      <c r="C241" s="218" t="s">
        <v>251</v>
      </c>
      <c r="D241" s="218" t="s">
        <v>142</v>
      </c>
      <c r="E241" s="219" t="s">
        <v>494</v>
      </c>
      <c r="F241" s="220" t="s">
        <v>495</v>
      </c>
      <c r="G241" s="221" t="s">
        <v>145</v>
      </c>
      <c r="H241" s="222">
        <v>138.90000000000001</v>
      </c>
      <c r="I241" s="223"/>
      <c r="J241" s="224">
        <f>ROUND(I241*H241,2)</f>
        <v>0</v>
      </c>
      <c r="K241" s="225"/>
      <c r="L241" s="44"/>
      <c r="M241" s="226" t="s">
        <v>1</v>
      </c>
      <c r="N241" s="227" t="s">
        <v>43</v>
      </c>
      <c r="O241" s="91"/>
      <c r="P241" s="228">
        <f>O241*H241</f>
        <v>0</v>
      </c>
      <c r="Q241" s="228">
        <v>0.00021000000000000001</v>
      </c>
      <c r="R241" s="228">
        <f>Q241*H241</f>
        <v>0.029169000000000004</v>
      </c>
      <c r="S241" s="228">
        <v>0</v>
      </c>
      <c r="T241" s="228">
        <f>S241*H241</f>
        <v>0</v>
      </c>
      <c r="U241" s="229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146</v>
      </c>
      <c r="AT241" s="230" t="s">
        <v>142</v>
      </c>
      <c r="AU241" s="230" t="s">
        <v>88</v>
      </c>
      <c r="AY241" s="17" t="s">
        <v>140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86</v>
      </c>
      <c r="BK241" s="231">
        <f>ROUND(I241*H241,2)</f>
        <v>0</v>
      </c>
      <c r="BL241" s="17" t="s">
        <v>146</v>
      </c>
      <c r="BM241" s="230" t="s">
        <v>1188</v>
      </c>
    </row>
    <row r="242" s="13" customFormat="1">
      <c r="A242" s="13"/>
      <c r="B242" s="232"/>
      <c r="C242" s="233"/>
      <c r="D242" s="234" t="s">
        <v>156</v>
      </c>
      <c r="E242" s="235" t="s">
        <v>1</v>
      </c>
      <c r="F242" s="236" t="s">
        <v>1189</v>
      </c>
      <c r="G242" s="233"/>
      <c r="H242" s="237">
        <v>1.95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1"/>
      <c r="U242" s="242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156</v>
      </c>
      <c r="AU242" s="243" t="s">
        <v>88</v>
      </c>
      <c r="AV242" s="13" t="s">
        <v>88</v>
      </c>
      <c r="AW242" s="13" t="s">
        <v>34</v>
      </c>
      <c r="AX242" s="13" t="s">
        <v>78</v>
      </c>
      <c r="AY242" s="243" t="s">
        <v>140</v>
      </c>
    </row>
    <row r="243" s="13" customFormat="1">
      <c r="A243" s="13"/>
      <c r="B243" s="232"/>
      <c r="C243" s="233"/>
      <c r="D243" s="234" t="s">
        <v>156</v>
      </c>
      <c r="E243" s="235" t="s">
        <v>1</v>
      </c>
      <c r="F243" s="236" t="s">
        <v>1190</v>
      </c>
      <c r="G243" s="233"/>
      <c r="H243" s="237">
        <v>21.530000000000001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1"/>
      <c r="U243" s="242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156</v>
      </c>
      <c r="AU243" s="243" t="s">
        <v>88</v>
      </c>
      <c r="AV243" s="13" t="s">
        <v>88</v>
      </c>
      <c r="AW243" s="13" t="s">
        <v>34</v>
      </c>
      <c r="AX243" s="13" t="s">
        <v>78</v>
      </c>
      <c r="AY243" s="243" t="s">
        <v>140</v>
      </c>
    </row>
    <row r="244" s="13" customFormat="1">
      <c r="A244" s="13"/>
      <c r="B244" s="232"/>
      <c r="C244" s="233"/>
      <c r="D244" s="234" t="s">
        <v>156</v>
      </c>
      <c r="E244" s="235" t="s">
        <v>1</v>
      </c>
      <c r="F244" s="236" t="s">
        <v>1191</v>
      </c>
      <c r="G244" s="233"/>
      <c r="H244" s="237">
        <v>2.7000000000000002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1"/>
      <c r="U244" s="242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156</v>
      </c>
      <c r="AU244" s="243" t="s">
        <v>88</v>
      </c>
      <c r="AV244" s="13" t="s">
        <v>88</v>
      </c>
      <c r="AW244" s="13" t="s">
        <v>34</v>
      </c>
      <c r="AX244" s="13" t="s">
        <v>78</v>
      </c>
      <c r="AY244" s="243" t="s">
        <v>140</v>
      </c>
    </row>
    <row r="245" s="13" customFormat="1">
      <c r="A245" s="13"/>
      <c r="B245" s="232"/>
      <c r="C245" s="233"/>
      <c r="D245" s="234" t="s">
        <v>156</v>
      </c>
      <c r="E245" s="235" t="s">
        <v>1</v>
      </c>
      <c r="F245" s="236" t="s">
        <v>1192</v>
      </c>
      <c r="G245" s="233"/>
      <c r="H245" s="237">
        <v>2.6099999999999999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1"/>
      <c r="U245" s="242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156</v>
      </c>
      <c r="AU245" s="243" t="s">
        <v>88</v>
      </c>
      <c r="AV245" s="13" t="s">
        <v>88</v>
      </c>
      <c r="AW245" s="13" t="s">
        <v>34</v>
      </c>
      <c r="AX245" s="13" t="s">
        <v>78</v>
      </c>
      <c r="AY245" s="243" t="s">
        <v>140</v>
      </c>
    </row>
    <row r="246" s="13" customFormat="1">
      <c r="A246" s="13"/>
      <c r="B246" s="232"/>
      <c r="C246" s="233"/>
      <c r="D246" s="234" t="s">
        <v>156</v>
      </c>
      <c r="E246" s="235" t="s">
        <v>1</v>
      </c>
      <c r="F246" s="236" t="s">
        <v>1193</v>
      </c>
      <c r="G246" s="233"/>
      <c r="H246" s="237">
        <v>16.350000000000001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1"/>
      <c r="U246" s="242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156</v>
      </c>
      <c r="AU246" s="243" t="s">
        <v>88</v>
      </c>
      <c r="AV246" s="13" t="s">
        <v>88</v>
      </c>
      <c r="AW246" s="13" t="s">
        <v>34</v>
      </c>
      <c r="AX246" s="13" t="s">
        <v>78</v>
      </c>
      <c r="AY246" s="243" t="s">
        <v>140</v>
      </c>
    </row>
    <row r="247" s="15" customFormat="1">
      <c r="A247" s="15"/>
      <c r="B247" s="279"/>
      <c r="C247" s="280"/>
      <c r="D247" s="234" t="s">
        <v>156</v>
      </c>
      <c r="E247" s="281" t="s">
        <v>1</v>
      </c>
      <c r="F247" s="282" t="s">
        <v>1104</v>
      </c>
      <c r="G247" s="280"/>
      <c r="H247" s="283">
        <v>45.140000000000001</v>
      </c>
      <c r="I247" s="284"/>
      <c r="J247" s="280"/>
      <c r="K247" s="280"/>
      <c r="L247" s="285"/>
      <c r="M247" s="286"/>
      <c r="N247" s="287"/>
      <c r="O247" s="287"/>
      <c r="P247" s="287"/>
      <c r="Q247" s="287"/>
      <c r="R247" s="287"/>
      <c r="S247" s="287"/>
      <c r="T247" s="287"/>
      <c r="U247" s="288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9" t="s">
        <v>156</v>
      </c>
      <c r="AU247" s="289" t="s">
        <v>88</v>
      </c>
      <c r="AV247" s="15" t="s">
        <v>151</v>
      </c>
      <c r="AW247" s="15" t="s">
        <v>34</v>
      </c>
      <c r="AX247" s="15" t="s">
        <v>78</v>
      </c>
      <c r="AY247" s="289" t="s">
        <v>140</v>
      </c>
    </row>
    <row r="248" s="13" customFormat="1">
      <c r="A248" s="13"/>
      <c r="B248" s="232"/>
      <c r="C248" s="233"/>
      <c r="D248" s="234" t="s">
        <v>156</v>
      </c>
      <c r="E248" s="235" t="s">
        <v>1</v>
      </c>
      <c r="F248" s="236" t="s">
        <v>1194</v>
      </c>
      <c r="G248" s="233"/>
      <c r="H248" s="237">
        <v>15.51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1"/>
      <c r="U248" s="242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156</v>
      </c>
      <c r="AU248" s="243" t="s">
        <v>88</v>
      </c>
      <c r="AV248" s="13" t="s">
        <v>88</v>
      </c>
      <c r="AW248" s="13" t="s">
        <v>34</v>
      </c>
      <c r="AX248" s="13" t="s">
        <v>78</v>
      </c>
      <c r="AY248" s="243" t="s">
        <v>140</v>
      </c>
    </row>
    <row r="249" s="13" customFormat="1">
      <c r="A249" s="13"/>
      <c r="B249" s="232"/>
      <c r="C249" s="233"/>
      <c r="D249" s="234" t="s">
        <v>156</v>
      </c>
      <c r="E249" s="235" t="s">
        <v>1</v>
      </c>
      <c r="F249" s="236" t="s">
        <v>1195</v>
      </c>
      <c r="G249" s="233"/>
      <c r="H249" s="237">
        <v>22.09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1"/>
      <c r="U249" s="242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156</v>
      </c>
      <c r="AU249" s="243" t="s">
        <v>88</v>
      </c>
      <c r="AV249" s="13" t="s">
        <v>88</v>
      </c>
      <c r="AW249" s="13" t="s">
        <v>34</v>
      </c>
      <c r="AX249" s="13" t="s">
        <v>78</v>
      </c>
      <c r="AY249" s="243" t="s">
        <v>140</v>
      </c>
    </row>
    <row r="250" s="13" customFormat="1">
      <c r="A250" s="13"/>
      <c r="B250" s="232"/>
      <c r="C250" s="233"/>
      <c r="D250" s="234" t="s">
        <v>156</v>
      </c>
      <c r="E250" s="235" t="s">
        <v>1</v>
      </c>
      <c r="F250" s="236" t="s">
        <v>1196</v>
      </c>
      <c r="G250" s="233"/>
      <c r="H250" s="237">
        <v>18.559999999999999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1"/>
      <c r="U250" s="242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156</v>
      </c>
      <c r="AU250" s="243" t="s">
        <v>88</v>
      </c>
      <c r="AV250" s="13" t="s">
        <v>88</v>
      </c>
      <c r="AW250" s="13" t="s">
        <v>34</v>
      </c>
      <c r="AX250" s="13" t="s">
        <v>78</v>
      </c>
      <c r="AY250" s="243" t="s">
        <v>140</v>
      </c>
    </row>
    <row r="251" s="13" customFormat="1">
      <c r="A251" s="13"/>
      <c r="B251" s="232"/>
      <c r="C251" s="233"/>
      <c r="D251" s="234" t="s">
        <v>156</v>
      </c>
      <c r="E251" s="235" t="s">
        <v>1</v>
      </c>
      <c r="F251" s="236" t="s">
        <v>1197</v>
      </c>
      <c r="G251" s="233"/>
      <c r="H251" s="237">
        <v>22.09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1"/>
      <c r="U251" s="242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156</v>
      </c>
      <c r="AU251" s="243" t="s">
        <v>88</v>
      </c>
      <c r="AV251" s="13" t="s">
        <v>88</v>
      </c>
      <c r="AW251" s="13" t="s">
        <v>34</v>
      </c>
      <c r="AX251" s="13" t="s">
        <v>78</v>
      </c>
      <c r="AY251" s="243" t="s">
        <v>140</v>
      </c>
    </row>
    <row r="252" s="13" customFormat="1">
      <c r="A252" s="13"/>
      <c r="B252" s="232"/>
      <c r="C252" s="233"/>
      <c r="D252" s="234" t="s">
        <v>156</v>
      </c>
      <c r="E252" s="235" t="s">
        <v>1</v>
      </c>
      <c r="F252" s="236" t="s">
        <v>1198</v>
      </c>
      <c r="G252" s="233"/>
      <c r="H252" s="237">
        <v>15.51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1"/>
      <c r="U252" s="242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156</v>
      </c>
      <c r="AU252" s="243" t="s">
        <v>88</v>
      </c>
      <c r="AV252" s="13" t="s">
        <v>88</v>
      </c>
      <c r="AW252" s="13" t="s">
        <v>34</v>
      </c>
      <c r="AX252" s="13" t="s">
        <v>78</v>
      </c>
      <c r="AY252" s="243" t="s">
        <v>140</v>
      </c>
    </row>
    <row r="253" s="15" customFormat="1">
      <c r="A253" s="15"/>
      <c r="B253" s="279"/>
      <c r="C253" s="280"/>
      <c r="D253" s="234" t="s">
        <v>156</v>
      </c>
      <c r="E253" s="281" t="s">
        <v>1</v>
      </c>
      <c r="F253" s="282" t="s">
        <v>1110</v>
      </c>
      <c r="G253" s="280"/>
      <c r="H253" s="283">
        <v>93.760000000000005</v>
      </c>
      <c r="I253" s="284"/>
      <c r="J253" s="280"/>
      <c r="K253" s="280"/>
      <c r="L253" s="285"/>
      <c r="M253" s="286"/>
      <c r="N253" s="287"/>
      <c r="O253" s="287"/>
      <c r="P253" s="287"/>
      <c r="Q253" s="287"/>
      <c r="R253" s="287"/>
      <c r="S253" s="287"/>
      <c r="T253" s="287"/>
      <c r="U253" s="288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9" t="s">
        <v>156</v>
      </c>
      <c r="AU253" s="289" t="s">
        <v>88</v>
      </c>
      <c r="AV253" s="15" t="s">
        <v>151</v>
      </c>
      <c r="AW253" s="15" t="s">
        <v>34</v>
      </c>
      <c r="AX253" s="15" t="s">
        <v>78</v>
      </c>
      <c r="AY253" s="289" t="s">
        <v>140</v>
      </c>
    </row>
    <row r="254" s="14" customFormat="1">
      <c r="A254" s="14"/>
      <c r="B254" s="255"/>
      <c r="C254" s="256"/>
      <c r="D254" s="234" t="s">
        <v>156</v>
      </c>
      <c r="E254" s="257" t="s">
        <v>1</v>
      </c>
      <c r="F254" s="258" t="s">
        <v>244</v>
      </c>
      <c r="G254" s="256"/>
      <c r="H254" s="259">
        <v>138.90000000000001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3"/>
      <c r="U254" s="26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5" t="s">
        <v>156</v>
      </c>
      <c r="AU254" s="265" t="s">
        <v>88</v>
      </c>
      <c r="AV254" s="14" t="s">
        <v>146</v>
      </c>
      <c r="AW254" s="14" t="s">
        <v>34</v>
      </c>
      <c r="AX254" s="14" t="s">
        <v>86</v>
      </c>
      <c r="AY254" s="265" t="s">
        <v>140</v>
      </c>
    </row>
    <row r="255" s="2" customFormat="1" ht="24.15" customHeight="1">
      <c r="A255" s="38"/>
      <c r="B255" s="39"/>
      <c r="C255" s="218" t="s">
        <v>255</v>
      </c>
      <c r="D255" s="218" t="s">
        <v>142</v>
      </c>
      <c r="E255" s="219" t="s">
        <v>1199</v>
      </c>
      <c r="F255" s="220" t="s">
        <v>1200</v>
      </c>
      <c r="G255" s="221" t="s">
        <v>145</v>
      </c>
      <c r="H255" s="222">
        <v>138.90000000000001</v>
      </c>
      <c r="I255" s="223"/>
      <c r="J255" s="224">
        <f>ROUND(I255*H255,2)</f>
        <v>0</v>
      </c>
      <c r="K255" s="225"/>
      <c r="L255" s="44"/>
      <c r="M255" s="226" t="s">
        <v>1</v>
      </c>
      <c r="N255" s="227" t="s">
        <v>43</v>
      </c>
      <c r="O255" s="91"/>
      <c r="P255" s="228">
        <f>O255*H255</f>
        <v>0</v>
      </c>
      <c r="Q255" s="228">
        <v>4.0000000000000003E-05</v>
      </c>
      <c r="R255" s="228">
        <f>Q255*H255</f>
        <v>0.005556000000000001</v>
      </c>
      <c r="S255" s="228">
        <v>0</v>
      </c>
      <c r="T255" s="228">
        <f>S255*H255</f>
        <v>0</v>
      </c>
      <c r="U255" s="229" t="s">
        <v>1</v>
      </c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0" t="s">
        <v>146</v>
      </c>
      <c r="AT255" s="230" t="s">
        <v>142</v>
      </c>
      <c r="AU255" s="230" t="s">
        <v>88</v>
      </c>
      <c r="AY255" s="17" t="s">
        <v>140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86</v>
      </c>
      <c r="BK255" s="231">
        <f>ROUND(I255*H255,2)</f>
        <v>0</v>
      </c>
      <c r="BL255" s="17" t="s">
        <v>146</v>
      </c>
      <c r="BM255" s="230" t="s">
        <v>1201</v>
      </c>
    </row>
    <row r="256" s="2" customFormat="1" ht="37.8" customHeight="1">
      <c r="A256" s="38"/>
      <c r="B256" s="39"/>
      <c r="C256" s="218" t="s">
        <v>260</v>
      </c>
      <c r="D256" s="218" t="s">
        <v>142</v>
      </c>
      <c r="E256" s="219" t="s">
        <v>1202</v>
      </c>
      <c r="F256" s="220" t="s">
        <v>1203</v>
      </c>
      <c r="G256" s="221" t="s">
        <v>213</v>
      </c>
      <c r="H256" s="222">
        <v>1</v>
      </c>
      <c r="I256" s="223"/>
      <c r="J256" s="224">
        <f>ROUND(I256*H256,2)</f>
        <v>0</v>
      </c>
      <c r="K256" s="225"/>
      <c r="L256" s="44"/>
      <c r="M256" s="226" t="s">
        <v>1</v>
      </c>
      <c r="N256" s="227" t="s">
        <v>43</v>
      </c>
      <c r="O256" s="91"/>
      <c r="P256" s="228">
        <f>O256*H256</f>
        <v>0</v>
      </c>
      <c r="Q256" s="228">
        <v>4.0000000000000003E-05</v>
      </c>
      <c r="R256" s="228">
        <f>Q256*H256</f>
        <v>4.0000000000000003E-05</v>
      </c>
      <c r="S256" s="228">
        <v>0</v>
      </c>
      <c r="T256" s="228">
        <f>S256*H256</f>
        <v>0</v>
      </c>
      <c r="U256" s="229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0" t="s">
        <v>146</v>
      </c>
      <c r="AT256" s="230" t="s">
        <v>142</v>
      </c>
      <c r="AU256" s="230" t="s">
        <v>88</v>
      </c>
      <c r="AY256" s="17" t="s">
        <v>140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86</v>
      </c>
      <c r="BK256" s="231">
        <f>ROUND(I256*H256,2)</f>
        <v>0</v>
      </c>
      <c r="BL256" s="17" t="s">
        <v>146</v>
      </c>
      <c r="BM256" s="230" t="s">
        <v>1204</v>
      </c>
    </row>
    <row r="257" s="2" customFormat="1" ht="37.8" customHeight="1">
      <c r="A257" s="38"/>
      <c r="B257" s="39"/>
      <c r="C257" s="218" t="s">
        <v>265</v>
      </c>
      <c r="D257" s="218" t="s">
        <v>142</v>
      </c>
      <c r="E257" s="219" t="s">
        <v>1205</v>
      </c>
      <c r="F257" s="220" t="s">
        <v>1206</v>
      </c>
      <c r="G257" s="221" t="s">
        <v>213</v>
      </c>
      <c r="H257" s="222">
        <v>1</v>
      </c>
      <c r="I257" s="223"/>
      <c r="J257" s="224">
        <f>ROUND(I257*H257,2)</f>
        <v>0</v>
      </c>
      <c r="K257" s="225"/>
      <c r="L257" s="44"/>
      <c r="M257" s="226" t="s">
        <v>1</v>
      </c>
      <c r="N257" s="227" t="s">
        <v>43</v>
      </c>
      <c r="O257" s="91"/>
      <c r="P257" s="228">
        <f>O257*H257</f>
        <v>0</v>
      </c>
      <c r="Q257" s="228">
        <v>4.0000000000000003E-05</v>
      </c>
      <c r="R257" s="228">
        <f>Q257*H257</f>
        <v>4.0000000000000003E-05</v>
      </c>
      <c r="S257" s="228">
        <v>0</v>
      </c>
      <c r="T257" s="228">
        <f>S257*H257</f>
        <v>0</v>
      </c>
      <c r="U257" s="229" t="s">
        <v>1</v>
      </c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0" t="s">
        <v>146</v>
      </c>
      <c r="AT257" s="230" t="s">
        <v>142</v>
      </c>
      <c r="AU257" s="230" t="s">
        <v>88</v>
      </c>
      <c r="AY257" s="17" t="s">
        <v>140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86</v>
      </c>
      <c r="BK257" s="231">
        <f>ROUND(I257*H257,2)</f>
        <v>0</v>
      </c>
      <c r="BL257" s="17" t="s">
        <v>146</v>
      </c>
      <c r="BM257" s="230" t="s">
        <v>1207</v>
      </c>
    </row>
    <row r="258" s="2" customFormat="1">
      <c r="A258" s="38"/>
      <c r="B258" s="39"/>
      <c r="C258" s="40"/>
      <c r="D258" s="234" t="s">
        <v>273</v>
      </c>
      <c r="E258" s="40"/>
      <c r="F258" s="266" t="s">
        <v>1208</v>
      </c>
      <c r="G258" s="40"/>
      <c r="H258" s="40"/>
      <c r="I258" s="267"/>
      <c r="J258" s="40"/>
      <c r="K258" s="40"/>
      <c r="L258" s="44"/>
      <c r="M258" s="268"/>
      <c r="N258" s="269"/>
      <c r="O258" s="91"/>
      <c r="P258" s="91"/>
      <c r="Q258" s="91"/>
      <c r="R258" s="91"/>
      <c r="S258" s="91"/>
      <c r="T258" s="91"/>
      <c r="U258" s="92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273</v>
      </c>
      <c r="AU258" s="17" t="s">
        <v>88</v>
      </c>
    </row>
    <row r="259" s="2" customFormat="1" ht="14.4" customHeight="1">
      <c r="A259" s="38"/>
      <c r="B259" s="39"/>
      <c r="C259" s="218" t="s">
        <v>269</v>
      </c>
      <c r="D259" s="218" t="s">
        <v>142</v>
      </c>
      <c r="E259" s="219" t="s">
        <v>1209</v>
      </c>
      <c r="F259" s="220" t="s">
        <v>1210</v>
      </c>
      <c r="G259" s="221" t="s">
        <v>145</v>
      </c>
      <c r="H259" s="222">
        <v>21.300000000000001</v>
      </c>
      <c r="I259" s="223"/>
      <c r="J259" s="224">
        <f>ROUND(I259*H259,2)</f>
        <v>0</v>
      </c>
      <c r="K259" s="225"/>
      <c r="L259" s="44"/>
      <c r="M259" s="226" t="s">
        <v>1</v>
      </c>
      <c r="N259" s="227" t="s">
        <v>43</v>
      </c>
      <c r="O259" s="91"/>
      <c r="P259" s="228">
        <f>O259*H259</f>
        <v>0</v>
      </c>
      <c r="Q259" s="228">
        <v>0</v>
      </c>
      <c r="R259" s="228">
        <f>Q259*H259</f>
        <v>0</v>
      </c>
      <c r="S259" s="228">
        <v>0.26100000000000001</v>
      </c>
      <c r="T259" s="228">
        <f>S259*H259</f>
        <v>5.5593000000000004</v>
      </c>
      <c r="U259" s="229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0" t="s">
        <v>146</v>
      </c>
      <c r="AT259" s="230" t="s">
        <v>142</v>
      </c>
      <c r="AU259" s="230" t="s">
        <v>88</v>
      </c>
      <c r="AY259" s="17" t="s">
        <v>140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86</v>
      </c>
      <c r="BK259" s="231">
        <f>ROUND(I259*H259,2)</f>
        <v>0</v>
      </c>
      <c r="BL259" s="17" t="s">
        <v>146</v>
      </c>
      <c r="BM259" s="230" t="s">
        <v>1211</v>
      </c>
    </row>
    <row r="260" s="13" customFormat="1">
      <c r="A260" s="13"/>
      <c r="B260" s="232"/>
      <c r="C260" s="233"/>
      <c r="D260" s="234" t="s">
        <v>156</v>
      </c>
      <c r="E260" s="235" t="s">
        <v>1</v>
      </c>
      <c r="F260" s="236" t="s">
        <v>1212</v>
      </c>
      <c r="G260" s="233"/>
      <c r="H260" s="237">
        <v>21.300000000000001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1"/>
      <c r="U260" s="242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156</v>
      </c>
      <c r="AU260" s="243" t="s">
        <v>88</v>
      </c>
      <c r="AV260" s="13" t="s">
        <v>88</v>
      </c>
      <c r="AW260" s="13" t="s">
        <v>34</v>
      </c>
      <c r="AX260" s="13" t="s">
        <v>86</v>
      </c>
      <c r="AY260" s="243" t="s">
        <v>140</v>
      </c>
    </row>
    <row r="261" s="2" customFormat="1" ht="14.4" customHeight="1">
      <c r="A261" s="38"/>
      <c r="B261" s="39"/>
      <c r="C261" s="218" t="s">
        <v>275</v>
      </c>
      <c r="D261" s="218" t="s">
        <v>142</v>
      </c>
      <c r="E261" s="219" t="s">
        <v>1213</v>
      </c>
      <c r="F261" s="220" t="s">
        <v>1214</v>
      </c>
      <c r="G261" s="221" t="s">
        <v>145</v>
      </c>
      <c r="H261" s="222">
        <v>3.96</v>
      </c>
      <c r="I261" s="223"/>
      <c r="J261" s="224">
        <f>ROUND(I261*H261,2)</f>
        <v>0</v>
      </c>
      <c r="K261" s="225"/>
      <c r="L261" s="44"/>
      <c r="M261" s="226" t="s">
        <v>1</v>
      </c>
      <c r="N261" s="227" t="s">
        <v>43</v>
      </c>
      <c r="O261" s="91"/>
      <c r="P261" s="228">
        <f>O261*H261</f>
        <v>0</v>
      </c>
      <c r="Q261" s="228">
        <v>0</v>
      </c>
      <c r="R261" s="228">
        <f>Q261*H261</f>
        <v>0</v>
      </c>
      <c r="S261" s="228">
        <v>0.082000000000000003</v>
      </c>
      <c r="T261" s="228">
        <f>S261*H261</f>
        <v>0.32472000000000001</v>
      </c>
      <c r="U261" s="229" t="s">
        <v>1</v>
      </c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146</v>
      </c>
      <c r="AT261" s="230" t="s">
        <v>142</v>
      </c>
      <c r="AU261" s="230" t="s">
        <v>88</v>
      </c>
      <c r="AY261" s="17" t="s">
        <v>140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86</v>
      </c>
      <c r="BK261" s="231">
        <f>ROUND(I261*H261,2)</f>
        <v>0</v>
      </c>
      <c r="BL261" s="17" t="s">
        <v>146</v>
      </c>
      <c r="BM261" s="230" t="s">
        <v>1215</v>
      </c>
    </row>
    <row r="262" s="13" customFormat="1">
      <c r="A262" s="13"/>
      <c r="B262" s="232"/>
      <c r="C262" s="233"/>
      <c r="D262" s="234" t="s">
        <v>156</v>
      </c>
      <c r="E262" s="235" t="s">
        <v>1</v>
      </c>
      <c r="F262" s="236" t="s">
        <v>1216</v>
      </c>
      <c r="G262" s="233"/>
      <c r="H262" s="237">
        <v>3.96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1"/>
      <c r="U262" s="242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156</v>
      </c>
      <c r="AU262" s="243" t="s">
        <v>88</v>
      </c>
      <c r="AV262" s="13" t="s">
        <v>88</v>
      </c>
      <c r="AW262" s="13" t="s">
        <v>34</v>
      </c>
      <c r="AX262" s="13" t="s">
        <v>86</v>
      </c>
      <c r="AY262" s="243" t="s">
        <v>140</v>
      </c>
    </row>
    <row r="263" s="2" customFormat="1" ht="24.15" customHeight="1">
      <c r="A263" s="38"/>
      <c r="B263" s="39"/>
      <c r="C263" s="218" t="s">
        <v>279</v>
      </c>
      <c r="D263" s="218" t="s">
        <v>142</v>
      </c>
      <c r="E263" s="219" t="s">
        <v>1217</v>
      </c>
      <c r="F263" s="220" t="s">
        <v>1218</v>
      </c>
      <c r="G263" s="221" t="s">
        <v>145</v>
      </c>
      <c r="H263" s="222">
        <v>7.2599999999999998</v>
      </c>
      <c r="I263" s="223"/>
      <c r="J263" s="224">
        <f>ROUND(I263*H263,2)</f>
        <v>0</v>
      </c>
      <c r="K263" s="225"/>
      <c r="L263" s="44"/>
      <c r="M263" s="226" t="s">
        <v>1</v>
      </c>
      <c r="N263" s="227" t="s">
        <v>43</v>
      </c>
      <c r="O263" s="91"/>
      <c r="P263" s="228">
        <f>O263*H263</f>
        <v>0</v>
      </c>
      <c r="Q263" s="228">
        <v>0</v>
      </c>
      <c r="R263" s="228">
        <f>Q263*H263</f>
        <v>0</v>
      </c>
      <c r="S263" s="228">
        <v>0.035000000000000003</v>
      </c>
      <c r="T263" s="228">
        <f>S263*H263</f>
        <v>0.25409999999999999</v>
      </c>
      <c r="U263" s="229" t="s">
        <v>1</v>
      </c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146</v>
      </c>
      <c r="AT263" s="230" t="s">
        <v>142</v>
      </c>
      <c r="AU263" s="230" t="s">
        <v>88</v>
      </c>
      <c r="AY263" s="17" t="s">
        <v>140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86</v>
      </c>
      <c r="BK263" s="231">
        <f>ROUND(I263*H263,2)</f>
        <v>0</v>
      </c>
      <c r="BL263" s="17" t="s">
        <v>146</v>
      </c>
      <c r="BM263" s="230" t="s">
        <v>1219</v>
      </c>
    </row>
    <row r="264" s="13" customFormat="1">
      <c r="A264" s="13"/>
      <c r="B264" s="232"/>
      <c r="C264" s="233"/>
      <c r="D264" s="234" t="s">
        <v>156</v>
      </c>
      <c r="E264" s="235" t="s">
        <v>1</v>
      </c>
      <c r="F264" s="236" t="s">
        <v>1189</v>
      </c>
      <c r="G264" s="233"/>
      <c r="H264" s="237">
        <v>1.95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1"/>
      <c r="U264" s="242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156</v>
      </c>
      <c r="AU264" s="243" t="s">
        <v>88</v>
      </c>
      <c r="AV264" s="13" t="s">
        <v>88</v>
      </c>
      <c r="AW264" s="13" t="s">
        <v>34</v>
      </c>
      <c r="AX264" s="13" t="s">
        <v>78</v>
      </c>
      <c r="AY264" s="243" t="s">
        <v>140</v>
      </c>
    </row>
    <row r="265" s="13" customFormat="1">
      <c r="A265" s="13"/>
      <c r="B265" s="232"/>
      <c r="C265" s="233"/>
      <c r="D265" s="234" t="s">
        <v>156</v>
      </c>
      <c r="E265" s="235" t="s">
        <v>1</v>
      </c>
      <c r="F265" s="236" t="s">
        <v>1191</v>
      </c>
      <c r="G265" s="233"/>
      <c r="H265" s="237">
        <v>2.7000000000000002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1"/>
      <c r="U265" s="242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156</v>
      </c>
      <c r="AU265" s="243" t="s">
        <v>88</v>
      </c>
      <c r="AV265" s="13" t="s">
        <v>88</v>
      </c>
      <c r="AW265" s="13" t="s">
        <v>34</v>
      </c>
      <c r="AX265" s="13" t="s">
        <v>78</v>
      </c>
      <c r="AY265" s="243" t="s">
        <v>140</v>
      </c>
    </row>
    <row r="266" s="13" customFormat="1">
      <c r="A266" s="13"/>
      <c r="B266" s="232"/>
      <c r="C266" s="233"/>
      <c r="D266" s="234" t="s">
        <v>156</v>
      </c>
      <c r="E266" s="235" t="s">
        <v>1</v>
      </c>
      <c r="F266" s="236" t="s">
        <v>1192</v>
      </c>
      <c r="G266" s="233"/>
      <c r="H266" s="237">
        <v>2.6099999999999999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1"/>
      <c r="U266" s="242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156</v>
      </c>
      <c r="AU266" s="243" t="s">
        <v>88</v>
      </c>
      <c r="AV266" s="13" t="s">
        <v>88</v>
      </c>
      <c r="AW266" s="13" t="s">
        <v>34</v>
      </c>
      <c r="AX266" s="13" t="s">
        <v>78</v>
      </c>
      <c r="AY266" s="243" t="s">
        <v>140</v>
      </c>
    </row>
    <row r="267" s="14" customFormat="1">
      <c r="A267" s="14"/>
      <c r="B267" s="255"/>
      <c r="C267" s="256"/>
      <c r="D267" s="234" t="s">
        <v>156</v>
      </c>
      <c r="E267" s="257" t="s">
        <v>1</v>
      </c>
      <c r="F267" s="258" t="s">
        <v>244</v>
      </c>
      <c r="G267" s="256"/>
      <c r="H267" s="259">
        <v>7.2599999999999998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3"/>
      <c r="U267" s="26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5" t="s">
        <v>156</v>
      </c>
      <c r="AU267" s="265" t="s">
        <v>88</v>
      </c>
      <c r="AV267" s="14" t="s">
        <v>146</v>
      </c>
      <c r="AW267" s="14" t="s">
        <v>34</v>
      </c>
      <c r="AX267" s="14" t="s">
        <v>86</v>
      </c>
      <c r="AY267" s="265" t="s">
        <v>140</v>
      </c>
    </row>
    <row r="268" s="2" customFormat="1" ht="37.8" customHeight="1">
      <c r="A268" s="38"/>
      <c r="B268" s="39"/>
      <c r="C268" s="218" t="s">
        <v>283</v>
      </c>
      <c r="D268" s="218" t="s">
        <v>142</v>
      </c>
      <c r="E268" s="219" t="s">
        <v>1220</v>
      </c>
      <c r="F268" s="220" t="s">
        <v>1221</v>
      </c>
      <c r="G268" s="221" t="s">
        <v>154</v>
      </c>
      <c r="H268" s="222">
        <v>20.835000000000001</v>
      </c>
      <c r="I268" s="223"/>
      <c r="J268" s="224">
        <f>ROUND(I268*H268,2)</f>
        <v>0</v>
      </c>
      <c r="K268" s="225"/>
      <c r="L268" s="44"/>
      <c r="M268" s="226" t="s">
        <v>1</v>
      </c>
      <c r="N268" s="227" t="s">
        <v>43</v>
      </c>
      <c r="O268" s="91"/>
      <c r="P268" s="228">
        <f>O268*H268</f>
        <v>0</v>
      </c>
      <c r="Q268" s="228">
        <v>0</v>
      </c>
      <c r="R268" s="228">
        <f>Q268*H268</f>
        <v>0</v>
      </c>
      <c r="S268" s="228">
        <v>2.2000000000000002</v>
      </c>
      <c r="T268" s="228">
        <f>S268*H268</f>
        <v>45.837000000000003</v>
      </c>
      <c r="U268" s="229" t="s">
        <v>1</v>
      </c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146</v>
      </c>
      <c r="AT268" s="230" t="s">
        <v>142</v>
      </c>
      <c r="AU268" s="230" t="s">
        <v>88</v>
      </c>
      <c r="AY268" s="17" t="s">
        <v>140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86</v>
      </c>
      <c r="BK268" s="231">
        <f>ROUND(I268*H268,2)</f>
        <v>0</v>
      </c>
      <c r="BL268" s="17" t="s">
        <v>146</v>
      </c>
      <c r="BM268" s="230" t="s">
        <v>1222</v>
      </c>
    </row>
    <row r="269" s="13" customFormat="1">
      <c r="A269" s="13"/>
      <c r="B269" s="232"/>
      <c r="C269" s="233"/>
      <c r="D269" s="234" t="s">
        <v>156</v>
      </c>
      <c r="E269" s="235" t="s">
        <v>1</v>
      </c>
      <c r="F269" s="236" t="s">
        <v>1223</v>
      </c>
      <c r="G269" s="233"/>
      <c r="H269" s="237">
        <v>20.835000000000001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1"/>
      <c r="U269" s="242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156</v>
      </c>
      <c r="AU269" s="243" t="s">
        <v>88</v>
      </c>
      <c r="AV269" s="13" t="s">
        <v>88</v>
      </c>
      <c r="AW269" s="13" t="s">
        <v>34</v>
      </c>
      <c r="AX269" s="13" t="s">
        <v>86</v>
      </c>
      <c r="AY269" s="243" t="s">
        <v>140</v>
      </c>
    </row>
    <row r="270" s="2" customFormat="1" ht="14.4" customHeight="1">
      <c r="A270" s="38"/>
      <c r="B270" s="39"/>
      <c r="C270" s="218" t="s">
        <v>287</v>
      </c>
      <c r="D270" s="218" t="s">
        <v>142</v>
      </c>
      <c r="E270" s="219" t="s">
        <v>1224</v>
      </c>
      <c r="F270" s="220" t="s">
        <v>1225</v>
      </c>
      <c r="G270" s="221" t="s">
        <v>154</v>
      </c>
      <c r="H270" s="222">
        <v>28.128</v>
      </c>
      <c r="I270" s="223"/>
      <c r="J270" s="224">
        <f>ROUND(I270*H270,2)</f>
        <v>0</v>
      </c>
      <c r="K270" s="225"/>
      <c r="L270" s="44"/>
      <c r="M270" s="226" t="s">
        <v>1</v>
      </c>
      <c r="N270" s="227" t="s">
        <v>43</v>
      </c>
      <c r="O270" s="91"/>
      <c r="P270" s="228">
        <f>O270*H270</f>
        <v>0</v>
      </c>
      <c r="Q270" s="228">
        <v>0</v>
      </c>
      <c r="R270" s="228">
        <f>Q270*H270</f>
        <v>0</v>
      </c>
      <c r="S270" s="228">
        <v>1.3999999999999999</v>
      </c>
      <c r="T270" s="228">
        <f>S270*H270</f>
        <v>39.379199999999997</v>
      </c>
      <c r="U270" s="229" t="s">
        <v>1</v>
      </c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0" t="s">
        <v>146</v>
      </c>
      <c r="AT270" s="230" t="s">
        <v>142</v>
      </c>
      <c r="AU270" s="230" t="s">
        <v>88</v>
      </c>
      <c r="AY270" s="17" t="s">
        <v>140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86</v>
      </c>
      <c r="BK270" s="231">
        <f>ROUND(I270*H270,2)</f>
        <v>0</v>
      </c>
      <c r="BL270" s="17" t="s">
        <v>146</v>
      </c>
      <c r="BM270" s="230" t="s">
        <v>1226</v>
      </c>
    </row>
    <row r="271" s="13" customFormat="1">
      <c r="A271" s="13"/>
      <c r="B271" s="232"/>
      <c r="C271" s="233"/>
      <c r="D271" s="234" t="s">
        <v>156</v>
      </c>
      <c r="E271" s="235" t="s">
        <v>1</v>
      </c>
      <c r="F271" s="236" t="s">
        <v>1227</v>
      </c>
      <c r="G271" s="233"/>
      <c r="H271" s="237">
        <v>4.6529999999999996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1"/>
      <c r="U271" s="242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156</v>
      </c>
      <c r="AU271" s="243" t="s">
        <v>88</v>
      </c>
      <c r="AV271" s="13" t="s">
        <v>88</v>
      </c>
      <c r="AW271" s="13" t="s">
        <v>34</v>
      </c>
      <c r="AX271" s="13" t="s">
        <v>78</v>
      </c>
      <c r="AY271" s="243" t="s">
        <v>140</v>
      </c>
    </row>
    <row r="272" s="13" customFormat="1">
      <c r="A272" s="13"/>
      <c r="B272" s="232"/>
      <c r="C272" s="233"/>
      <c r="D272" s="234" t="s">
        <v>156</v>
      </c>
      <c r="E272" s="235" t="s">
        <v>1</v>
      </c>
      <c r="F272" s="236" t="s">
        <v>1228</v>
      </c>
      <c r="G272" s="233"/>
      <c r="H272" s="237">
        <v>6.6269999999999998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1"/>
      <c r="U272" s="242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156</v>
      </c>
      <c r="AU272" s="243" t="s">
        <v>88</v>
      </c>
      <c r="AV272" s="13" t="s">
        <v>88</v>
      </c>
      <c r="AW272" s="13" t="s">
        <v>34</v>
      </c>
      <c r="AX272" s="13" t="s">
        <v>78</v>
      </c>
      <c r="AY272" s="243" t="s">
        <v>140</v>
      </c>
    </row>
    <row r="273" s="13" customFormat="1">
      <c r="A273" s="13"/>
      <c r="B273" s="232"/>
      <c r="C273" s="233"/>
      <c r="D273" s="234" t="s">
        <v>156</v>
      </c>
      <c r="E273" s="235" t="s">
        <v>1</v>
      </c>
      <c r="F273" s="236" t="s">
        <v>1229</v>
      </c>
      <c r="G273" s="233"/>
      <c r="H273" s="237">
        <v>5.5679999999999996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1"/>
      <c r="U273" s="242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88</v>
      </c>
      <c r="AV273" s="13" t="s">
        <v>88</v>
      </c>
      <c r="AW273" s="13" t="s">
        <v>34</v>
      </c>
      <c r="AX273" s="13" t="s">
        <v>78</v>
      </c>
      <c r="AY273" s="243" t="s">
        <v>140</v>
      </c>
    </row>
    <row r="274" s="13" customFormat="1">
      <c r="A274" s="13"/>
      <c r="B274" s="232"/>
      <c r="C274" s="233"/>
      <c r="D274" s="234" t="s">
        <v>156</v>
      </c>
      <c r="E274" s="235" t="s">
        <v>1</v>
      </c>
      <c r="F274" s="236" t="s">
        <v>1230</v>
      </c>
      <c r="G274" s="233"/>
      <c r="H274" s="237">
        <v>6.6269999999999998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1"/>
      <c r="U274" s="242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156</v>
      </c>
      <c r="AU274" s="243" t="s">
        <v>88</v>
      </c>
      <c r="AV274" s="13" t="s">
        <v>88</v>
      </c>
      <c r="AW274" s="13" t="s">
        <v>34</v>
      </c>
      <c r="AX274" s="13" t="s">
        <v>78</v>
      </c>
      <c r="AY274" s="243" t="s">
        <v>140</v>
      </c>
    </row>
    <row r="275" s="13" customFormat="1">
      <c r="A275" s="13"/>
      <c r="B275" s="232"/>
      <c r="C275" s="233"/>
      <c r="D275" s="234" t="s">
        <v>156</v>
      </c>
      <c r="E275" s="235" t="s">
        <v>1</v>
      </c>
      <c r="F275" s="236" t="s">
        <v>1231</v>
      </c>
      <c r="G275" s="233"/>
      <c r="H275" s="237">
        <v>4.6529999999999996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1"/>
      <c r="U275" s="242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156</v>
      </c>
      <c r="AU275" s="243" t="s">
        <v>88</v>
      </c>
      <c r="AV275" s="13" t="s">
        <v>88</v>
      </c>
      <c r="AW275" s="13" t="s">
        <v>34</v>
      </c>
      <c r="AX275" s="13" t="s">
        <v>78</v>
      </c>
      <c r="AY275" s="243" t="s">
        <v>140</v>
      </c>
    </row>
    <row r="276" s="14" customFormat="1">
      <c r="A276" s="14"/>
      <c r="B276" s="255"/>
      <c r="C276" s="256"/>
      <c r="D276" s="234" t="s">
        <v>156</v>
      </c>
      <c r="E276" s="257" t="s">
        <v>1</v>
      </c>
      <c r="F276" s="258" t="s">
        <v>244</v>
      </c>
      <c r="G276" s="256"/>
      <c r="H276" s="259">
        <v>28.128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3"/>
      <c r="U276" s="26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5" t="s">
        <v>156</v>
      </c>
      <c r="AU276" s="265" t="s">
        <v>88</v>
      </c>
      <c r="AV276" s="14" t="s">
        <v>146</v>
      </c>
      <c r="AW276" s="14" t="s">
        <v>34</v>
      </c>
      <c r="AX276" s="14" t="s">
        <v>86</v>
      </c>
      <c r="AY276" s="265" t="s">
        <v>140</v>
      </c>
    </row>
    <row r="277" s="2" customFormat="1" ht="24.15" customHeight="1">
      <c r="A277" s="38"/>
      <c r="B277" s="39"/>
      <c r="C277" s="218" t="s">
        <v>291</v>
      </c>
      <c r="D277" s="218" t="s">
        <v>142</v>
      </c>
      <c r="E277" s="219" t="s">
        <v>1232</v>
      </c>
      <c r="F277" s="220" t="s">
        <v>1233</v>
      </c>
      <c r="G277" s="221" t="s">
        <v>145</v>
      </c>
      <c r="H277" s="222">
        <v>0.98999999999999999</v>
      </c>
      <c r="I277" s="223"/>
      <c r="J277" s="224">
        <f>ROUND(I277*H277,2)</f>
        <v>0</v>
      </c>
      <c r="K277" s="225"/>
      <c r="L277" s="44"/>
      <c r="M277" s="226" t="s">
        <v>1</v>
      </c>
      <c r="N277" s="227" t="s">
        <v>43</v>
      </c>
      <c r="O277" s="91"/>
      <c r="P277" s="228">
        <f>O277*H277</f>
        <v>0</v>
      </c>
      <c r="Q277" s="228">
        <v>0</v>
      </c>
      <c r="R277" s="228">
        <f>Q277*H277</f>
        <v>0</v>
      </c>
      <c r="S277" s="228">
        <v>0.031</v>
      </c>
      <c r="T277" s="228">
        <f>S277*H277</f>
        <v>0.030689999999999999</v>
      </c>
      <c r="U277" s="229" t="s">
        <v>1</v>
      </c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0" t="s">
        <v>146</v>
      </c>
      <c r="AT277" s="230" t="s">
        <v>142</v>
      </c>
      <c r="AU277" s="230" t="s">
        <v>88</v>
      </c>
      <c r="AY277" s="17" t="s">
        <v>140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86</v>
      </c>
      <c r="BK277" s="231">
        <f>ROUND(I277*H277,2)</f>
        <v>0</v>
      </c>
      <c r="BL277" s="17" t="s">
        <v>146</v>
      </c>
      <c r="BM277" s="230" t="s">
        <v>1234</v>
      </c>
    </row>
    <row r="278" s="13" customFormat="1">
      <c r="A278" s="13"/>
      <c r="B278" s="232"/>
      <c r="C278" s="233"/>
      <c r="D278" s="234" t="s">
        <v>156</v>
      </c>
      <c r="E278" s="235" t="s">
        <v>1</v>
      </c>
      <c r="F278" s="236" t="s">
        <v>1235</v>
      </c>
      <c r="G278" s="233"/>
      <c r="H278" s="237">
        <v>0.98999999999999999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1"/>
      <c r="U278" s="242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156</v>
      </c>
      <c r="AU278" s="243" t="s">
        <v>88</v>
      </c>
      <c r="AV278" s="13" t="s">
        <v>88</v>
      </c>
      <c r="AW278" s="13" t="s">
        <v>34</v>
      </c>
      <c r="AX278" s="13" t="s">
        <v>86</v>
      </c>
      <c r="AY278" s="243" t="s">
        <v>140</v>
      </c>
    </row>
    <row r="279" s="2" customFormat="1" ht="24.15" customHeight="1">
      <c r="A279" s="38"/>
      <c r="B279" s="39"/>
      <c r="C279" s="218" t="s">
        <v>295</v>
      </c>
      <c r="D279" s="218" t="s">
        <v>142</v>
      </c>
      <c r="E279" s="219" t="s">
        <v>1236</v>
      </c>
      <c r="F279" s="220" t="s">
        <v>1237</v>
      </c>
      <c r="G279" s="221" t="s">
        <v>145</v>
      </c>
      <c r="H279" s="222">
        <v>4.7999999999999998</v>
      </c>
      <c r="I279" s="223"/>
      <c r="J279" s="224">
        <f>ROUND(I279*H279,2)</f>
        <v>0</v>
      </c>
      <c r="K279" s="225"/>
      <c r="L279" s="44"/>
      <c r="M279" s="226" t="s">
        <v>1</v>
      </c>
      <c r="N279" s="227" t="s">
        <v>43</v>
      </c>
      <c r="O279" s="91"/>
      <c r="P279" s="228">
        <f>O279*H279</f>
        <v>0</v>
      </c>
      <c r="Q279" s="228">
        <v>0</v>
      </c>
      <c r="R279" s="228">
        <f>Q279*H279</f>
        <v>0</v>
      </c>
      <c r="S279" s="228">
        <v>0.087999999999999995</v>
      </c>
      <c r="T279" s="228">
        <f>S279*H279</f>
        <v>0.42239999999999994</v>
      </c>
      <c r="U279" s="229" t="s">
        <v>1</v>
      </c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0" t="s">
        <v>146</v>
      </c>
      <c r="AT279" s="230" t="s">
        <v>142</v>
      </c>
      <c r="AU279" s="230" t="s">
        <v>88</v>
      </c>
      <c r="AY279" s="17" t="s">
        <v>140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86</v>
      </c>
      <c r="BK279" s="231">
        <f>ROUND(I279*H279,2)</f>
        <v>0</v>
      </c>
      <c r="BL279" s="17" t="s">
        <v>146</v>
      </c>
      <c r="BM279" s="230" t="s">
        <v>1238</v>
      </c>
    </row>
    <row r="280" s="13" customFormat="1">
      <c r="A280" s="13"/>
      <c r="B280" s="232"/>
      <c r="C280" s="233"/>
      <c r="D280" s="234" t="s">
        <v>156</v>
      </c>
      <c r="E280" s="235" t="s">
        <v>1</v>
      </c>
      <c r="F280" s="236" t="s">
        <v>1239</v>
      </c>
      <c r="G280" s="233"/>
      <c r="H280" s="237">
        <v>4.7999999999999998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1"/>
      <c r="U280" s="242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156</v>
      </c>
      <c r="AU280" s="243" t="s">
        <v>88</v>
      </c>
      <c r="AV280" s="13" t="s">
        <v>88</v>
      </c>
      <c r="AW280" s="13" t="s">
        <v>34</v>
      </c>
      <c r="AX280" s="13" t="s">
        <v>86</v>
      </c>
      <c r="AY280" s="243" t="s">
        <v>140</v>
      </c>
    </row>
    <row r="281" s="2" customFormat="1" ht="24.15" customHeight="1">
      <c r="A281" s="38"/>
      <c r="B281" s="39"/>
      <c r="C281" s="218" t="s">
        <v>302</v>
      </c>
      <c r="D281" s="218" t="s">
        <v>142</v>
      </c>
      <c r="E281" s="219" t="s">
        <v>1240</v>
      </c>
      <c r="F281" s="220" t="s">
        <v>1241</v>
      </c>
      <c r="G281" s="221" t="s">
        <v>343</v>
      </c>
      <c r="H281" s="222">
        <v>1</v>
      </c>
      <c r="I281" s="223"/>
      <c r="J281" s="224">
        <f>ROUND(I281*H281,2)</f>
        <v>0</v>
      </c>
      <c r="K281" s="225"/>
      <c r="L281" s="44"/>
      <c r="M281" s="226" t="s">
        <v>1</v>
      </c>
      <c r="N281" s="227" t="s">
        <v>43</v>
      </c>
      <c r="O281" s="91"/>
      <c r="P281" s="228">
        <f>O281*H281</f>
        <v>0</v>
      </c>
      <c r="Q281" s="228">
        <v>0</v>
      </c>
      <c r="R281" s="228">
        <f>Q281*H281</f>
        <v>0</v>
      </c>
      <c r="S281" s="228">
        <v>0.36099999999999999</v>
      </c>
      <c r="T281" s="228">
        <f>S281*H281</f>
        <v>0.36099999999999999</v>
      </c>
      <c r="U281" s="229" t="s">
        <v>1</v>
      </c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0" t="s">
        <v>146</v>
      </c>
      <c r="AT281" s="230" t="s">
        <v>142</v>
      </c>
      <c r="AU281" s="230" t="s">
        <v>88</v>
      </c>
      <c r="AY281" s="17" t="s">
        <v>140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7" t="s">
        <v>86</v>
      </c>
      <c r="BK281" s="231">
        <f>ROUND(I281*H281,2)</f>
        <v>0</v>
      </c>
      <c r="BL281" s="17" t="s">
        <v>146</v>
      </c>
      <c r="BM281" s="230" t="s">
        <v>1242</v>
      </c>
    </row>
    <row r="282" s="2" customFormat="1" ht="24.15" customHeight="1">
      <c r="A282" s="38"/>
      <c r="B282" s="39"/>
      <c r="C282" s="218" t="s">
        <v>310</v>
      </c>
      <c r="D282" s="218" t="s">
        <v>142</v>
      </c>
      <c r="E282" s="219" t="s">
        <v>1243</v>
      </c>
      <c r="F282" s="220" t="s">
        <v>1244</v>
      </c>
      <c r="G282" s="221" t="s">
        <v>226</v>
      </c>
      <c r="H282" s="222">
        <v>31.800000000000001</v>
      </c>
      <c r="I282" s="223"/>
      <c r="J282" s="224">
        <f>ROUND(I282*H282,2)</f>
        <v>0</v>
      </c>
      <c r="K282" s="225"/>
      <c r="L282" s="44"/>
      <c r="M282" s="226" t="s">
        <v>1</v>
      </c>
      <c r="N282" s="227" t="s">
        <v>43</v>
      </c>
      <c r="O282" s="91"/>
      <c r="P282" s="228">
        <f>O282*H282</f>
        <v>0</v>
      </c>
      <c r="Q282" s="228">
        <v>0.02283</v>
      </c>
      <c r="R282" s="228">
        <f>Q282*H282</f>
        <v>0.72599400000000003</v>
      </c>
      <c r="S282" s="228">
        <v>0</v>
      </c>
      <c r="T282" s="228">
        <f>S282*H282</f>
        <v>0</v>
      </c>
      <c r="U282" s="229" t="s">
        <v>1</v>
      </c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146</v>
      </c>
      <c r="AT282" s="230" t="s">
        <v>142</v>
      </c>
      <c r="AU282" s="230" t="s">
        <v>88</v>
      </c>
      <c r="AY282" s="17" t="s">
        <v>140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86</v>
      </c>
      <c r="BK282" s="231">
        <f>ROUND(I282*H282,2)</f>
        <v>0</v>
      </c>
      <c r="BL282" s="17" t="s">
        <v>146</v>
      </c>
      <c r="BM282" s="230" t="s">
        <v>1245</v>
      </c>
    </row>
    <row r="283" s="13" customFormat="1">
      <c r="A283" s="13"/>
      <c r="B283" s="232"/>
      <c r="C283" s="233"/>
      <c r="D283" s="234" t="s">
        <v>156</v>
      </c>
      <c r="E283" s="235" t="s">
        <v>1</v>
      </c>
      <c r="F283" s="236" t="s">
        <v>1246</v>
      </c>
      <c r="G283" s="233"/>
      <c r="H283" s="237">
        <v>31.800000000000001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1"/>
      <c r="U283" s="242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156</v>
      </c>
      <c r="AU283" s="243" t="s">
        <v>88</v>
      </c>
      <c r="AV283" s="13" t="s">
        <v>88</v>
      </c>
      <c r="AW283" s="13" t="s">
        <v>34</v>
      </c>
      <c r="AX283" s="13" t="s">
        <v>86</v>
      </c>
      <c r="AY283" s="243" t="s">
        <v>140</v>
      </c>
    </row>
    <row r="284" s="2" customFormat="1" ht="24.15" customHeight="1">
      <c r="A284" s="38"/>
      <c r="B284" s="39"/>
      <c r="C284" s="218" t="s">
        <v>315</v>
      </c>
      <c r="D284" s="218" t="s">
        <v>142</v>
      </c>
      <c r="E284" s="219" t="s">
        <v>1247</v>
      </c>
      <c r="F284" s="220" t="s">
        <v>1248</v>
      </c>
      <c r="G284" s="221" t="s">
        <v>145</v>
      </c>
      <c r="H284" s="222">
        <v>660.95000000000005</v>
      </c>
      <c r="I284" s="223"/>
      <c r="J284" s="224">
        <f>ROUND(I284*H284,2)</f>
        <v>0</v>
      </c>
      <c r="K284" s="225"/>
      <c r="L284" s="44"/>
      <c r="M284" s="226" t="s">
        <v>1</v>
      </c>
      <c r="N284" s="227" t="s">
        <v>43</v>
      </c>
      <c r="O284" s="91"/>
      <c r="P284" s="228">
        <f>O284*H284</f>
        <v>0</v>
      </c>
      <c r="Q284" s="228">
        <v>0</v>
      </c>
      <c r="R284" s="228">
        <f>Q284*H284</f>
        <v>0</v>
      </c>
      <c r="S284" s="228">
        <v>0.02</v>
      </c>
      <c r="T284" s="228">
        <f>S284*H284</f>
        <v>13.219000000000001</v>
      </c>
      <c r="U284" s="229" t="s">
        <v>1</v>
      </c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146</v>
      </c>
      <c r="AT284" s="230" t="s">
        <v>142</v>
      </c>
      <c r="AU284" s="230" t="s">
        <v>88</v>
      </c>
      <c r="AY284" s="17" t="s">
        <v>140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86</v>
      </c>
      <c r="BK284" s="231">
        <f>ROUND(I284*H284,2)</f>
        <v>0</v>
      </c>
      <c r="BL284" s="17" t="s">
        <v>146</v>
      </c>
      <c r="BM284" s="230" t="s">
        <v>1249</v>
      </c>
    </row>
    <row r="285" s="2" customFormat="1" ht="24.15" customHeight="1">
      <c r="A285" s="38"/>
      <c r="B285" s="39"/>
      <c r="C285" s="218" t="s">
        <v>320</v>
      </c>
      <c r="D285" s="218" t="s">
        <v>142</v>
      </c>
      <c r="E285" s="219" t="s">
        <v>1250</v>
      </c>
      <c r="F285" s="220" t="s">
        <v>1251</v>
      </c>
      <c r="G285" s="221" t="s">
        <v>145</v>
      </c>
      <c r="H285" s="222">
        <v>17.25</v>
      </c>
      <c r="I285" s="223"/>
      <c r="J285" s="224">
        <f>ROUND(I285*H285,2)</f>
        <v>0</v>
      </c>
      <c r="K285" s="225"/>
      <c r="L285" s="44"/>
      <c r="M285" s="226" t="s">
        <v>1</v>
      </c>
      <c r="N285" s="227" t="s">
        <v>43</v>
      </c>
      <c r="O285" s="91"/>
      <c r="P285" s="228">
        <f>O285*H285</f>
        <v>0</v>
      </c>
      <c r="Q285" s="228">
        <v>0</v>
      </c>
      <c r="R285" s="228">
        <f>Q285*H285</f>
        <v>0</v>
      </c>
      <c r="S285" s="228">
        <v>0.068000000000000005</v>
      </c>
      <c r="T285" s="228">
        <f>S285*H285</f>
        <v>1.173</v>
      </c>
      <c r="U285" s="229" t="s">
        <v>1</v>
      </c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146</v>
      </c>
      <c r="AT285" s="230" t="s">
        <v>142</v>
      </c>
      <c r="AU285" s="230" t="s">
        <v>88</v>
      </c>
      <c r="AY285" s="17" t="s">
        <v>140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86</v>
      </c>
      <c r="BK285" s="231">
        <f>ROUND(I285*H285,2)</f>
        <v>0</v>
      </c>
      <c r="BL285" s="17" t="s">
        <v>146</v>
      </c>
      <c r="BM285" s="230" t="s">
        <v>1252</v>
      </c>
    </row>
    <row r="286" s="2" customFormat="1" ht="24.15" customHeight="1">
      <c r="A286" s="38"/>
      <c r="B286" s="39"/>
      <c r="C286" s="218" t="s">
        <v>324</v>
      </c>
      <c r="D286" s="218" t="s">
        <v>142</v>
      </c>
      <c r="E286" s="219" t="s">
        <v>1253</v>
      </c>
      <c r="F286" s="220" t="s">
        <v>1254</v>
      </c>
      <c r="G286" s="221" t="s">
        <v>213</v>
      </c>
      <c r="H286" s="222">
        <v>1</v>
      </c>
      <c r="I286" s="223"/>
      <c r="J286" s="224">
        <f>ROUND(I286*H286,2)</f>
        <v>0</v>
      </c>
      <c r="K286" s="225"/>
      <c r="L286" s="44"/>
      <c r="M286" s="226" t="s">
        <v>1</v>
      </c>
      <c r="N286" s="227" t="s">
        <v>43</v>
      </c>
      <c r="O286" s="91"/>
      <c r="P286" s="228">
        <f>O286*H286</f>
        <v>0</v>
      </c>
      <c r="Q286" s="228">
        <v>0</v>
      </c>
      <c r="R286" s="228">
        <f>Q286*H286</f>
        <v>0</v>
      </c>
      <c r="S286" s="228">
        <v>0.068000000000000005</v>
      </c>
      <c r="T286" s="228">
        <f>S286*H286</f>
        <v>0.068000000000000005</v>
      </c>
      <c r="U286" s="229" t="s">
        <v>1</v>
      </c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0" t="s">
        <v>146</v>
      </c>
      <c r="AT286" s="230" t="s">
        <v>142</v>
      </c>
      <c r="AU286" s="230" t="s">
        <v>88</v>
      </c>
      <c r="AY286" s="17" t="s">
        <v>140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7" t="s">
        <v>86</v>
      </c>
      <c r="BK286" s="231">
        <f>ROUND(I286*H286,2)</f>
        <v>0</v>
      </c>
      <c r="BL286" s="17" t="s">
        <v>146</v>
      </c>
      <c r="BM286" s="230" t="s">
        <v>1255</v>
      </c>
    </row>
    <row r="287" s="2" customFormat="1" ht="37.8" customHeight="1">
      <c r="A287" s="38"/>
      <c r="B287" s="39"/>
      <c r="C287" s="218" t="s">
        <v>329</v>
      </c>
      <c r="D287" s="218" t="s">
        <v>142</v>
      </c>
      <c r="E287" s="219" t="s">
        <v>1256</v>
      </c>
      <c r="F287" s="220" t="s">
        <v>1257</v>
      </c>
      <c r="G287" s="221" t="s">
        <v>213</v>
      </c>
      <c r="H287" s="222">
        <v>1</v>
      </c>
      <c r="I287" s="223"/>
      <c r="J287" s="224">
        <f>ROUND(I287*H287,2)</f>
        <v>0</v>
      </c>
      <c r="K287" s="225"/>
      <c r="L287" s="44"/>
      <c r="M287" s="226" t="s">
        <v>1</v>
      </c>
      <c r="N287" s="227" t="s">
        <v>43</v>
      </c>
      <c r="O287" s="91"/>
      <c r="P287" s="228">
        <f>O287*H287</f>
        <v>0</v>
      </c>
      <c r="Q287" s="228">
        <v>0</v>
      </c>
      <c r="R287" s="228">
        <f>Q287*H287</f>
        <v>0</v>
      </c>
      <c r="S287" s="228">
        <v>0.068000000000000005</v>
      </c>
      <c r="T287" s="228">
        <f>S287*H287</f>
        <v>0.068000000000000005</v>
      </c>
      <c r="U287" s="229" t="s">
        <v>1</v>
      </c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146</v>
      </c>
      <c r="AT287" s="230" t="s">
        <v>142</v>
      </c>
      <c r="AU287" s="230" t="s">
        <v>88</v>
      </c>
      <c r="AY287" s="17" t="s">
        <v>140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86</v>
      </c>
      <c r="BK287" s="231">
        <f>ROUND(I287*H287,2)</f>
        <v>0</v>
      </c>
      <c r="BL287" s="17" t="s">
        <v>146</v>
      </c>
      <c r="BM287" s="230" t="s">
        <v>1258</v>
      </c>
    </row>
    <row r="288" s="2" customFormat="1" ht="24.15" customHeight="1">
      <c r="A288" s="38"/>
      <c r="B288" s="39"/>
      <c r="C288" s="218" t="s">
        <v>333</v>
      </c>
      <c r="D288" s="218" t="s">
        <v>142</v>
      </c>
      <c r="E288" s="219" t="s">
        <v>1259</v>
      </c>
      <c r="F288" s="220" t="s">
        <v>1260</v>
      </c>
      <c r="G288" s="221" t="s">
        <v>154</v>
      </c>
      <c r="H288" s="222">
        <v>10</v>
      </c>
      <c r="I288" s="223"/>
      <c r="J288" s="224">
        <f>ROUND(I288*H288,2)</f>
        <v>0</v>
      </c>
      <c r="K288" s="225"/>
      <c r="L288" s="44"/>
      <c r="M288" s="226" t="s">
        <v>1</v>
      </c>
      <c r="N288" s="227" t="s">
        <v>43</v>
      </c>
      <c r="O288" s="91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8">
        <f>S288*H288</f>
        <v>0</v>
      </c>
      <c r="U288" s="229" t="s">
        <v>1</v>
      </c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0" t="s">
        <v>146</v>
      </c>
      <c r="AT288" s="230" t="s">
        <v>142</v>
      </c>
      <c r="AU288" s="230" t="s">
        <v>88</v>
      </c>
      <c r="AY288" s="17" t="s">
        <v>140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7" t="s">
        <v>86</v>
      </c>
      <c r="BK288" s="231">
        <f>ROUND(I288*H288,2)</f>
        <v>0</v>
      </c>
      <c r="BL288" s="17" t="s">
        <v>146</v>
      </c>
      <c r="BM288" s="230" t="s">
        <v>1261</v>
      </c>
    </row>
    <row r="289" s="2" customFormat="1">
      <c r="A289" s="38"/>
      <c r="B289" s="39"/>
      <c r="C289" s="40"/>
      <c r="D289" s="234" t="s">
        <v>273</v>
      </c>
      <c r="E289" s="40"/>
      <c r="F289" s="266" t="s">
        <v>1262</v>
      </c>
      <c r="G289" s="40"/>
      <c r="H289" s="40"/>
      <c r="I289" s="267"/>
      <c r="J289" s="40"/>
      <c r="K289" s="40"/>
      <c r="L289" s="44"/>
      <c r="M289" s="268"/>
      <c r="N289" s="269"/>
      <c r="O289" s="91"/>
      <c r="P289" s="91"/>
      <c r="Q289" s="91"/>
      <c r="R289" s="91"/>
      <c r="S289" s="91"/>
      <c r="T289" s="91"/>
      <c r="U289" s="92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273</v>
      </c>
      <c r="AU289" s="17" t="s">
        <v>88</v>
      </c>
    </row>
    <row r="290" s="12" customFormat="1" ht="22.8" customHeight="1">
      <c r="A290" s="12"/>
      <c r="B290" s="202"/>
      <c r="C290" s="203"/>
      <c r="D290" s="204" t="s">
        <v>77</v>
      </c>
      <c r="E290" s="216" t="s">
        <v>245</v>
      </c>
      <c r="F290" s="216" t="s">
        <v>996</v>
      </c>
      <c r="G290" s="203"/>
      <c r="H290" s="203"/>
      <c r="I290" s="206"/>
      <c r="J290" s="217">
        <f>BK290</f>
        <v>0</v>
      </c>
      <c r="K290" s="203"/>
      <c r="L290" s="208"/>
      <c r="M290" s="209"/>
      <c r="N290" s="210"/>
      <c r="O290" s="210"/>
      <c r="P290" s="211">
        <f>SUM(P291:P302)</f>
        <v>0</v>
      </c>
      <c r="Q290" s="210"/>
      <c r="R290" s="211">
        <f>SUM(R291:R302)</f>
        <v>0</v>
      </c>
      <c r="S290" s="210"/>
      <c r="T290" s="211">
        <f>SUM(T291:T302)</f>
        <v>0</v>
      </c>
      <c r="U290" s="2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3" t="s">
        <v>86</v>
      </c>
      <c r="AT290" s="214" t="s">
        <v>77</v>
      </c>
      <c r="AU290" s="214" t="s">
        <v>86</v>
      </c>
      <c r="AY290" s="213" t="s">
        <v>140</v>
      </c>
      <c r="BK290" s="215">
        <f>SUM(BK291:BK302)</f>
        <v>0</v>
      </c>
    </row>
    <row r="291" s="2" customFormat="1" ht="24.15" customHeight="1">
      <c r="A291" s="38"/>
      <c r="B291" s="39"/>
      <c r="C291" s="218" t="s">
        <v>340</v>
      </c>
      <c r="D291" s="218" t="s">
        <v>142</v>
      </c>
      <c r="E291" s="219" t="s">
        <v>1263</v>
      </c>
      <c r="F291" s="220" t="s">
        <v>1264</v>
      </c>
      <c r="G291" s="221" t="s">
        <v>177</v>
      </c>
      <c r="H291" s="222">
        <v>113.62300000000001</v>
      </c>
      <c r="I291" s="223"/>
      <c r="J291" s="224">
        <f>ROUND(I291*H291,2)</f>
        <v>0</v>
      </c>
      <c r="K291" s="225"/>
      <c r="L291" s="44"/>
      <c r="M291" s="226" t="s">
        <v>1</v>
      </c>
      <c r="N291" s="227" t="s">
        <v>43</v>
      </c>
      <c r="O291" s="91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8">
        <f>S291*H291</f>
        <v>0</v>
      </c>
      <c r="U291" s="229" t="s">
        <v>1</v>
      </c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0" t="s">
        <v>146</v>
      </c>
      <c r="AT291" s="230" t="s">
        <v>142</v>
      </c>
      <c r="AU291" s="230" t="s">
        <v>88</v>
      </c>
      <c r="AY291" s="17" t="s">
        <v>140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86</v>
      </c>
      <c r="BK291" s="231">
        <f>ROUND(I291*H291,2)</f>
        <v>0</v>
      </c>
      <c r="BL291" s="17" t="s">
        <v>146</v>
      </c>
      <c r="BM291" s="230" t="s">
        <v>1265</v>
      </c>
    </row>
    <row r="292" s="2" customFormat="1" ht="24.15" customHeight="1">
      <c r="A292" s="38"/>
      <c r="B292" s="39"/>
      <c r="C292" s="218" t="s">
        <v>521</v>
      </c>
      <c r="D292" s="218" t="s">
        <v>142</v>
      </c>
      <c r="E292" s="219" t="s">
        <v>518</v>
      </c>
      <c r="F292" s="220" t="s">
        <v>519</v>
      </c>
      <c r="G292" s="221" t="s">
        <v>177</v>
      </c>
      <c r="H292" s="222">
        <v>113.62300000000001</v>
      </c>
      <c r="I292" s="223"/>
      <c r="J292" s="224">
        <f>ROUND(I292*H292,2)</f>
        <v>0</v>
      </c>
      <c r="K292" s="225"/>
      <c r="L292" s="44"/>
      <c r="M292" s="226" t="s">
        <v>1</v>
      </c>
      <c r="N292" s="227" t="s">
        <v>43</v>
      </c>
      <c r="O292" s="91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8">
        <f>S292*H292</f>
        <v>0</v>
      </c>
      <c r="U292" s="229" t="s">
        <v>1</v>
      </c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0" t="s">
        <v>146</v>
      </c>
      <c r="AT292" s="230" t="s">
        <v>142</v>
      </c>
      <c r="AU292" s="230" t="s">
        <v>88</v>
      </c>
      <c r="AY292" s="17" t="s">
        <v>140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86</v>
      </c>
      <c r="BK292" s="231">
        <f>ROUND(I292*H292,2)</f>
        <v>0</v>
      </c>
      <c r="BL292" s="17" t="s">
        <v>146</v>
      </c>
      <c r="BM292" s="230" t="s">
        <v>1266</v>
      </c>
    </row>
    <row r="293" s="2" customFormat="1" ht="24.15" customHeight="1">
      <c r="A293" s="38"/>
      <c r="B293" s="39"/>
      <c r="C293" s="218" t="s">
        <v>526</v>
      </c>
      <c r="D293" s="218" t="s">
        <v>142</v>
      </c>
      <c r="E293" s="219" t="s">
        <v>522</v>
      </c>
      <c r="F293" s="220" t="s">
        <v>523</v>
      </c>
      <c r="G293" s="221" t="s">
        <v>177</v>
      </c>
      <c r="H293" s="222">
        <v>2158.837</v>
      </c>
      <c r="I293" s="223"/>
      <c r="J293" s="224">
        <f>ROUND(I293*H293,2)</f>
        <v>0</v>
      </c>
      <c r="K293" s="225"/>
      <c r="L293" s="44"/>
      <c r="M293" s="226" t="s">
        <v>1</v>
      </c>
      <c r="N293" s="227" t="s">
        <v>43</v>
      </c>
      <c r="O293" s="91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8">
        <f>S293*H293</f>
        <v>0</v>
      </c>
      <c r="U293" s="229" t="s">
        <v>1</v>
      </c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0" t="s">
        <v>146</v>
      </c>
      <c r="AT293" s="230" t="s">
        <v>142</v>
      </c>
      <c r="AU293" s="230" t="s">
        <v>88</v>
      </c>
      <c r="AY293" s="17" t="s">
        <v>140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86</v>
      </c>
      <c r="BK293" s="231">
        <f>ROUND(I293*H293,2)</f>
        <v>0</v>
      </c>
      <c r="BL293" s="17" t="s">
        <v>146</v>
      </c>
      <c r="BM293" s="230" t="s">
        <v>1267</v>
      </c>
    </row>
    <row r="294" s="13" customFormat="1">
      <c r="A294" s="13"/>
      <c r="B294" s="232"/>
      <c r="C294" s="233"/>
      <c r="D294" s="234" t="s">
        <v>156</v>
      </c>
      <c r="E294" s="233"/>
      <c r="F294" s="236" t="s">
        <v>1268</v>
      </c>
      <c r="G294" s="233"/>
      <c r="H294" s="237">
        <v>2158.837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1"/>
      <c r="U294" s="242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156</v>
      </c>
      <c r="AU294" s="243" t="s">
        <v>88</v>
      </c>
      <c r="AV294" s="13" t="s">
        <v>88</v>
      </c>
      <c r="AW294" s="13" t="s">
        <v>4</v>
      </c>
      <c r="AX294" s="13" t="s">
        <v>86</v>
      </c>
      <c r="AY294" s="243" t="s">
        <v>140</v>
      </c>
    </row>
    <row r="295" s="2" customFormat="1" ht="24.15" customHeight="1">
      <c r="A295" s="38"/>
      <c r="B295" s="39"/>
      <c r="C295" s="218" t="s">
        <v>528</v>
      </c>
      <c r="D295" s="218" t="s">
        <v>142</v>
      </c>
      <c r="E295" s="219" t="s">
        <v>270</v>
      </c>
      <c r="F295" s="220" t="s">
        <v>271</v>
      </c>
      <c r="G295" s="221" t="s">
        <v>177</v>
      </c>
      <c r="H295" s="222">
        <v>1.1299999999999999</v>
      </c>
      <c r="I295" s="223"/>
      <c r="J295" s="224">
        <f>ROUND(I295*H295,2)</f>
        <v>0</v>
      </c>
      <c r="K295" s="225"/>
      <c r="L295" s="44"/>
      <c r="M295" s="226" t="s">
        <v>1</v>
      </c>
      <c r="N295" s="227" t="s">
        <v>43</v>
      </c>
      <c r="O295" s="91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8">
        <f>S295*H295</f>
        <v>0</v>
      </c>
      <c r="U295" s="229" t="s">
        <v>1</v>
      </c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146</v>
      </c>
      <c r="AT295" s="230" t="s">
        <v>142</v>
      </c>
      <c r="AU295" s="230" t="s">
        <v>88</v>
      </c>
      <c r="AY295" s="17" t="s">
        <v>140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86</v>
      </c>
      <c r="BK295" s="231">
        <f>ROUND(I295*H295,2)</f>
        <v>0</v>
      </c>
      <c r="BL295" s="17" t="s">
        <v>146</v>
      </c>
      <c r="BM295" s="230" t="s">
        <v>1269</v>
      </c>
    </row>
    <row r="296" s="2" customFormat="1">
      <c r="A296" s="38"/>
      <c r="B296" s="39"/>
      <c r="C296" s="40"/>
      <c r="D296" s="234" t="s">
        <v>273</v>
      </c>
      <c r="E296" s="40"/>
      <c r="F296" s="266" t="s">
        <v>274</v>
      </c>
      <c r="G296" s="40"/>
      <c r="H296" s="40"/>
      <c r="I296" s="267"/>
      <c r="J296" s="40"/>
      <c r="K296" s="40"/>
      <c r="L296" s="44"/>
      <c r="M296" s="268"/>
      <c r="N296" s="269"/>
      <c r="O296" s="91"/>
      <c r="P296" s="91"/>
      <c r="Q296" s="91"/>
      <c r="R296" s="91"/>
      <c r="S296" s="91"/>
      <c r="T296" s="91"/>
      <c r="U296" s="92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273</v>
      </c>
      <c r="AU296" s="17" t="s">
        <v>88</v>
      </c>
    </row>
    <row r="297" s="13" customFormat="1">
      <c r="A297" s="13"/>
      <c r="B297" s="232"/>
      <c r="C297" s="233"/>
      <c r="D297" s="234" t="s">
        <v>156</v>
      </c>
      <c r="E297" s="235" t="s">
        <v>1</v>
      </c>
      <c r="F297" s="236" t="s">
        <v>1270</v>
      </c>
      <c r="G297" s="233"/>
      <c r="H297" s="237">
        <v>1.1299999999999999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1"/>
      <c r="U297" s="242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156</v>
      </c>
      <c r="AU297" s="243" t="s">
        <v>88</v>
      </c>
      <c r="AV297" s="13" t="s">
        <v>88</v>
      </c>
      <c r="AW297" s="13" t="s">
        <v>34</v>
      </c>
      <c r="AX297" s="13" t="s">
        <v>86</v>
      </c>
      <c r="AY297" s="243" t="s">
        <v>140</v>
      </c>
    </row>
    <row r="298" s="2" customFormat="1" ht="24.15" customHeight="1">
      <c r="A298" s="38"/>
      <c r="B298" s="39"/>
      <c r="C298" s="218" t="s">
        <v>532</v>
      </c>
      <c r="D298" s="218" t="s">
        <v>142</v>
      </c>
      <c r="E298" s="219" t="s">
        <v>276</v>
      </c>
      <c r="F298" s="220" t="s">
        <v>277</v>
      </c>
      <c r="G298" s="221" t="s">
        <v>177</v>
      </c>
      <c r="H298" s="222">
        <v>14.058</v>
      </c>
      <c r="I298" s="223"/>
      <c r="J298" s="224">
        <f>ROUND(I298*H298,2)</f>
        <v>0</v>
      </c>
      <c r="K298" s="225"/>
      <c r="L298" s="44"/>
      <c r="M298" s="226" t="s">
        <v>1</v>
      </c>
      <c r="N298" s="227" t="s">
        <v>43</v>
      </c>
      <c r="O298" s="91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8">
        <f>S298*H298</f>
        <v>0</v>
      </c>
      <c r="U298" s="229" t="s">
        <v>1</v>
      </c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146</v>
      </c>
      <c r="AT298" s="230" t="s">
        <v>142</v>
      </c>
      <c r="AU298" s="230" t="s">
        <v>88</v>
      </c>
      <c r="AY298" s="17" t="s">
        <v>140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86</v>
      </c>
      <c r="BK298" s="231">
        <f>ROUND(I298*H298,2)</f>
        <v>0</v>
      </c>
      <c r="BL298" s="17" t="s">
        <v>146</v>
      </c>
      <c r="BM298" s="230" t="s">
        <v>1271</v>
      </c>
    </row>
    <row r="299" s="13" customFormat="1">
      <c r="A299" s="13"/>
      <c r="B299" s="232"/>
      <c r="C299" s="233"/>
      <c r="D299" s="234" t="s">
        <v>156</v>
      </c>
      <c r="E299" s="235" t="s">
        <v>1</v>
      </c>
      <c r="F299" s="236" t="s">
        <v>1272</v>
      </c>
      <c r="G299" s="233"/>
      <c r="H299" s="237">
        <v>14.058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1"/>
      <c r="U299" s="242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156</v>
      </c>
      <c r="AU299" s="243" t="s">
        <v>88</v>
      </c>
      <c r="AV299" s="13" t="s">
        <v>88</v>
      </c>
      <c r="AW299" s="13" t="s">
        <v>34</v>
      </c>
      <c r="AX299" s="13" t="s">
        <v>86</v>
      </c>
      <c r="AY299" s="243" t="s">
        <v>140</v>
      </c>
    </row>
    <row r="300" s="2" customFormat="1" ht="24.15" customHeight="1">
      <c r="A300" s="38"/>
      <c r="B300" s="39"/>
      <c r="C300" s="218" t="s">
        <v>535</v>
      </c>
      <c r="D300" s="218" t="s">
        <v>142</v>
      </c>
      <c r="E300" s="219" t="s">
        <v>1273</v>
      </c>
      <c r="F300" s="220" t="s">
        <v>1274</v>
      </c>
      <c r="G300" s="221" t="s">
        <v>177</v>
      </c>
      <c r="H300" s="222">
        <v>13.218999999999999</v>
      </c>
      <c r="I300" s="223"/>
      <c r="J300" s="224">
        <f>ROUND(I300*H300,2)</f>
        <v>0</v>
      </c>
      <c r="K300" s="225"/>
      <c r="L300" s="44"/>
      <c r="M300" s="226" t="s">
        <v>1</v>
      </c>
      <c r="N300" s="227" t="s">
        <v>43</v>
      </c>
      <c r="O300" s="91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8">
        <f>S300*H300</f>
        <v>0</v>
      </c>
      <c r="U300" s="229" t="s">
        <v>1</v>
      </c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146</v>
      </c>
      <c r="AT300" s="230" t="s">
        <v>142</v>
      </c>
      <c r="AU300" s="230" t="s">
        <v>88</v>
      </c>
      <c r="AY300" s="17" t="s">
        <v>140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86</v>
      </c>
      <c r="BK300" s="231">
        <f>ROUND(I300*H300,2)</f>
        <v>0</v>
      </c>
      <c r="BL300" s="17" t="s">
        <v>146</v>
      </c>
      <c r="BM300" s="230" t="s">
        <v>1275</v>
      </c>
    </row>
    <row r="301" s="2" customFormat="1" ht="37.8" customHeight="1">
      <c r="A301" s="38"/>
      <c r="B301" s="39"/>
      <c r="C301" s="218" t="s">
        <v>541</v>
      </c>
      <c r="D301" s="218" t="s">
        <v>142</v>
      </c>
      <c r="E301" s="219" t="s">
        <v>296</v>
      </c>
      <c r="F301" s="220" t="s">
        <v>297</v>
      </c>
      <c r="G301" s="221" t="s">
        <v>177</v>
      </c>
      <c r="H301" s="222">
        <v>45.837000000000003</v>
      </c>
      <c r="I301" s="223"/>
      <c r="J301" s="224">
        <f>ROUND(I301*H301,2)</f>
        <v>0</v>
      </c>
      <c r="K301" s="225"/>
      <c r="L301" s="44"/>
      <c r="M301" s="226" t="s">
        <v>1</v>
      </c>
      <c r="N301" s="227" t="s">
        <v>43</v>
      </c>
      <c r="O301" s="91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8">
        <f>S301*H301</f>
        <v>0</v>
      </c>
      <c r="U301" s="229" t="s">
        <v>1</v>
      </c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146</v>
      </c>
      <c r="AT301" s="230" t="s">
        <v>142</v>
      </c>
      <c r="AU301" s="230" t="s">
        <v>88</v>
      </c>
      <c r="AY301" s="17" t="s">
        <v>140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86</v>
      </c>
      <c r="BK301" s="231">
        <f>ROUND(I301*H301,2)</f>
        <v>0</v>
      </c>
      <c r="BL301" s="17" t="s">
        <v>146</v>
      </c>
      <c r="BM301" s="230" t="s">
        <v>1276</v>
      </c>
    </row>
    <row r="302" s="2" customFormat="1" ht="24.15" customHeight="1">
      <c r="A302" s="38"/>
      <c r="B302" s="39"/>
      <c r="C302" s="218" t="s">
        <v>547</v>
      </c>
      <c r="D302" s="218" t="s">
        <v>142</v>
      </c>
      <c r="E302" s="219" t="s">
        <v>529</v>
      </c>
      <c r="F302" s="220" t="s">
        <v>1277</v>
      </c>
      <c r="G302" s="221" t="s">
        <v>177</v>
      </c>
      <c r="H302" s="222">
        <v>39.378999999999998</v>
      </c>
      <c r="I302" s="223"/>
      <c r="J302" s="224">
        <f>ROUND(I302*H302,2)</f>
        <v>0</v>
      </c>
      <c r="K302" s="225"/>
      <c r="L302" s="44"/>
      <c r="M302" s="226" t="s">
        <v>1</v>
      </c>
      <c r="N302" s="227" t="s">
        <v>43</v>
      </c>
      <c r="O302" s="91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8">
        <f>S302*H302</f>
        <v>0</v>
      </c>
      <c r="U302" s="229" t="s">
        <v>1</v>
      </c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0" t="s">
        <v>146</v>
      </c>
      <c r="AT302" s="230" t="s">
        <v>142</v>
      </c>
      <c r="AU302" s="230" t="s">
        <v>88</v>
      </c>
      <c r="AY302" s="17" t="s">
        <v>140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86</v>
      </c>
      <c r="BK302" s="231">
        <f>ROUND(I302*H302,2)</f>
        <v>0</v>
      </c>
      <c r="BL302" s="17" t="s">
        <v>146</v>
      </c>
      <c r="BM302" s="230" t="s">
        <v>1278</v>
      </c>
    </row>
    <row r="303" s="12" customFormat="1" ht="22.8" customHeight="1">
      <c r="A303" s="12"/>
      <c r="B303" s="202"/>
      <c r="C303" s="203"/>
      <c r="D303" s="204" t="s">
        <v>77</v>
      </c>
      <c r="E303" s="216" t="s">
        <v>300</v>
      </c>
      <c r="F303" s="216" t="s">
        <v>301</v>
      </c>
      <c r="G303" s="203"/>
      <c r="H303" s="203"/>
      <c r="I303" s="206"/>
      <c r="J303" s="217">
        <f>BK303</f>
        <v>0</v>
      </c>
      <c r="K303" s="203"/>
      <c r="L303" s="208"/>
      <c r="M303" s="209"/>
      <c r="N303" s="210"/>
      <c r="O303" s="210"/>
      <c r="P303" s="211">
        <f>P304</f>
        <v>0</v>
      </c>
      <c r="Q303" s="210"/>
      <c r="R303" s="211">
        <f>R304</f>
        <v>0</v>
      </c>
      <c r="S303" s="210"/>
      <c r="T303" s="211">
        <f>T304</f>
        <v>0</v>
      </c>
      <c r="U303" s="2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3" t="s">
        <v>86</v>
      </c>
      <c r="AT303" s="214" t="s">
        <v>77</v>
      </c>
      <c r="AU303" s="214" t="s">
        <v>86</v>
      </c>
      <c r="AY303" s="213" t="s">
        <v>140</v>
      </c>
      <c r="BK303" s="215">
        <f>BK304</f>
        <v>0</v>
      </c>
    </row>
    <row r="304" s="2" customFormat="1" ht="14.4" customHeight="1">
      <c r="A304" s="38"/>
      <c r="B304" s="39"/>
      <c r="C304" s="218" t="s">
        <v>552</v>
      </c>
      <c r="D304" s="218" t="s">
        <v>142</v>
      </c>
      <c r="E304" s="219" t="s">
        <v>1279</v>
      </c>
      <c r="F304" s="220" t="s">
        <v>1280</v>
      </c>
      <c r="G304" s="221" t="s">
        <v>177</v>
      </c>
      <c r="H304" s="222">
        <v>119.599</v>
      </c>
      <c r="I304" s="223"/>
      <c r="J304" s="224">
        <f>ROUND(I304*H304,2)</f>
        <v>0</v>
      </c>
      <c r="K304" s="225"/>
      <c r="L304" s="44"/>
      <c r="M304" s="226" t="s">
        <v>1</v>
      </c>
      <c r="N304" s="227" t="s">
        <v>43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8">
        <f>S304*H304</f>
        <v>0</v>
      </c>
      <c r="U304" s="229" t="s">
        <v>1</v>
      </c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146</v>
      </c>
      <c r="AT304" s="230" t="s">
        <v>142</v>
      </c>
      <c r="AU304" s="230" t="s">
        <v>88</v>
      </c>
      <c r="AY304" s="17" t="s">
        <v>140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86</v>
      </c>
      <c r="BK304" s="231">
        <f>ROUND(I304*H304,2)</f>
        <v>0</v>
      </c>
      <c r="BL304" s="17" t="s">
        <v>146</v>
      </c>
      <c r="BM304" s="230" t="s">
        <v>1281</v>
      </c>
    </row>
    <row r="305" s="12" customFormat="1" ht="22.8" customHeight="1">
      <c r="A305" s="12"/>
      <c r="B305" s="202"/>
      <c r="C305" s="203"/>
      <c r="D305" s="204" t="s">
        <v>77</v>
      </c>
      <c r="E305" s="216" t="s">
        <v>1034</v>
      </c>
      <c r="F305" s="216" t="s">
        <v>1035</v>
      </c>
      <c r="G305" s="203"/>
      <c r="H305" s="203"/>
      <c r="I305" s="206"/>
      <c r="J305" s="217">
        <f>BK305</f>
        <v>0</v>
      </c>
      <c r="K305" s="203"/>
      <c r="L305" s="208"/>
      <c r="M305" s="209"/>
      <c r="N305" s="210"/>
      <c r="O305" s="210"/>
      <c r="P305" s="211">
        <f>SUM(P306:P310)</f>
        <v>0</v>
      </c>
      <c r="Q305" s="210"/>
      <c r="R305" s="211">
        <f>SUM(R306:R310)</f>
        <v>0</v>
      </c>
      <c r="S305" s="210"/>
      <c r="T305" s="211">
        <f>SUM(T306:T310)</f>
        <v>0</v>
      </c>
      <c r="U305" s="2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3" t="s">
        <v>86</v>
      </c>
      <c r="AT305" s="214" t="s">
        <v>77</v>
      </c>
      <c r="AU305" s="214" t="s">
        <v>86</v>
      </c>
      <c r="AY305" s="213" t="s">
        <v>140</v>
      </c>
      <c r="BK305" s="215">
        <f>SUM(BK306:BK310)</f>
        <v>0</v>
      </c>
    </row>
    <row r="306" s="2" customFormat="1" ht="24.15" customHeight="1">
      <c r="A306" s="38"/>
      <c r="B306" s="39"/>
      <c r="C306" s="218" t="s">
        <v>557</v>
      </c>
      <c r="D306" s="218" t="s">
        <v>142</v>
      </c>
      <c r="E306" s="219" t="s">
        <v>1282</v>
      </c>
      <c r="F306" s="220" t="s">
        <v>1283</v>
      </c>
      <c r="G306" s="221" t="s">
        <v>343</v>
      </c>
      <c r="H306" s="222">
        <v>4</v>
      </c>
      <c r="I306" s="223"/>
      <c r="J306" s="224">
        <f>ROUND(I306*H306,2)</f>
        <v>0</v>
      </c>
      <c r="K306" s="225"/>
      <c r="L306" s="44"/>
      <c r="M306" s="226" t="s">
        <v>1</v>
      </c>
      <c r="N306" s="227" t="s">
        <v>43</v>
      </c>
      <c r="O306" s="91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8">
        <f>S306*H306</f>
        <v>0</v>
      </c>
      <c r="U306" s="229" t="s">
        <v>1</v>
      </c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146</v>
      </c>
      <c r="AT306" s="230" t="s">
        <v>142</v>
      </c>
      <c r="AU306" s="230" t="s">
        <v>88</v>
      </c>
      <c r="AY306" s="17" t="s">
        <v>140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86</v>
      </c>
      <c r="BK306" s="231">
        <f>ROUND(I306*H306,2)</f>
        <v>0</v>
      </c>
      <c r="BL306" s="17" t="s">
        <v>146</v>
      </c>
      <c r="BM306" s="230" t="s">
        <v>1284</v>
      </c>
    </row>
    <row r="307" s="2" customFormat="1">
      <c r="A307" s="38"/>
      <c r="B307" s="39"/>
      <c r="C307" s="40"/>
      <c r="D307" s="234" t="s">
        <v>273</v>
      </c>
      <c r="E307" s="40"/>
      <c r="F307" s="266" t="s">
        <v>1285</v>
      </c>
      <c r="G307" s="40"/>
      <c r="H307" s="40"/>
      <c r="I307" s="267"/>
      <c r="J307" s="40"/>
      <c r="K307" s="40"/>
      <c r="L307" s="44"/>
      <c r="M307" s="268"/>
      <c r="N307" s="269"/>
      <c r="O307" s="91"/>
      <c r="P307" s="91"/>
      <c r="Q307" s="91"/>
      <c r="R307" s="91"/>
      <c r="S307" s="91"/>
      <c r="T307" s="91"/>
      <c r="U307" s="92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273</v>
      </c>
      <c r="AU307" s="17" t="s">
        <v>88</v>
      </c>
    </row>
    <row r="308" s="2" customFormat="1" ht="14.4" customHeight="1">
      <c r="A308" s="38"/>
      <c r="B308" s="39"/>
      <c r="C308" s="218" t="s">
        <v>561</v>
      </c>
      <c r="D308" s="218" t="s">
        <v>142</v>
      </c>
      <c r="E308" s="219" t="s">
        <v>1286</v>
      </c>
      <c r="F308" s="220" t="s">
        <v>1287</v>
      </c>
      <c r="G308" s="221" t="s">
        <v>343</v>
      </c>
      <c r="H308" s="222">
        <v>1</v>
      </c>
      <c r="I308" s="223"/>
      <c r="J308" s="224">
        <f>ROUND(I308*H308,2)</f>
        <v>0</v>
      </c>
      <c r="K308" s="225"/>
      <c r="L308" s="44"/>
      <c r="M308" s="226" t="s">
        <v>1</v>
      </c>
      <c r="N308" s="227" t="s">
        <v>43</v>
      </c>
      <c r="O308" s="91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8">
        <f>S308*H308</f>
        <v>0</v>
      </c>
      <c r="U308" s="229" t="s">
        <v>1</v>
      </c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0" t="s">
        <v>146</v>
      </c>
      <c r="AT308" s="230" t="s">
        <v>142</v>
      </c>
      <c r="AU308" s="230" t="s">
        <v>88</v>
      </c>
      <c r="AY308" s="17" t="s">
        <v>140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86</v>
      </c>
      <c r="BK308" s="231">
        <f>ROUND(I308*H308,2)</f>
        <v>0</v>
      </c>
      <c r="BL308" s="17" t="s">
        <v>146</v>
      </c>
      <c r="BM308" s="230" t="s">
        <v>1288</v>
      </c>
    </row>
    <row r="309" s="2" customFormat="1">
      <c r="A309" s="38"/>
      <c r="B309" s="39"/>
      <c r="C309" s="40"/>
      <c r="D309" s="234" t="s">
        <v>273</v>
      </c>
      <c r="E309" s="40"/>
      <c r="F309" s="266" t="s">
        <v>1289</v>
      </c>
      <c r="G309" s="40"/>
      <c r="H309" s="40"/>
      <c r="I309" s="267"/>
      <c r="J309" s="40"/>
      <c r="K309" s="40"/>
      <c r="L309" s="44"/>
      <c r="M309" s="268"/>
      <c r="N309" s="269"/>
      <c r="O309" s="91"/>
      <c r="P309" s="91"/>
      <c r="Q309" s="91"/>
      <c r="R309" s="91"/>
      <c r="S309" s="91"/>
      <c r="T309" s="91"/>
      <c r="U309" s="92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273</v>
      </c>
      <c r="AU309" s="17" t="s">
        <v>88</v>
      </c>
    </row>
    <row r="310" s="2" customFormat="1" ht="24.15" customHeight="1">
      <c r="A310" s="38"/>
      <c r="B310" s="39"/>
      <c r="C310" s="218" t="s">
        <v>567</v>
      </c>
      <c r="D310" s="218" t="s">
        <v>142</v>
      </c>
      <c r="E310" s="219" t="s">
        <v>1044</v>
      </c>
      <c r="F310" s="220" t="s">
        <v>1290</v>
      </c>
      <c r="G310" s="221" t="s">
        <v>213</v>
      </c>
      <c r="H310" s="222">
        <v>1</v>
      </c>
      <c r="I310" s="223"/>
      <c r="J310" s="224">
        <f>ROUND(I310*H310,2)</f>
        <v>0</v>
      </c>
      <c r="K310" s="225"/>
      <c r="L310" s="44"/>
      <c r="M310" s="226" t="s">
        <v>1</v>
      </c>
      <c r="N310" s="227" t="s">
        <v>43</v>
      </c>
      <c r="O310" s="91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8">
        <f>S310*H310</f>
        <v>0</v>
      </c>
      <c r="U310" s="229" t="s">
        <v>1</v>
      </c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146</v>
      </c>
      <c r="AT310" s="230" t="s">
        <v>142</v>
      </c>
      <c r="AU310" s="230" t="s">
        <v>88</v>
      </c>
      <c r="AY310" s="17" t="s">
        <v>140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86</v>
      </c>
      <c r="BK310" s="231">
        <f>ROUND(I310*H310,2)</f>
        <v>0</v>
      </c>
      <c r="BL310" s="17" t="s">
        <v>146</v>
      </c>
      <c r="BM310" s="230" t="s">
        <v>1291</v>
      </c>
    </row>
    <row r="311" s="12" customFormat="1" ht="22.8" customHeight="1">
      <c r="A311" s="12"/>
      <c r="B311" s="202"/>
      <c r="C311" s="203"/>
      <c r="D311" s="204" t="s">
        <v>77</v>
      </c>
      <c r="E311" s="216" t="s">
        <v>308</v>
      </c>
      <c r="F311" s="216" t="s">
        <v>309</v>
      </c>
      <c r="G311" s="203"/>
      <c r="H311" s="203"/>
      <c r="I311" s="206"/>
      <c r="J311" s="217">
        <f>BK311</f>
        <v>0</v>
      </c>
      <c r="K311" s="203"/>
      <c r="L311" s="208"/>
      <c r="M311" s="209"/>
      <c r="N311" s="210"/>
      <c r="O311" s="210"/>
      <c r="P311" s="211">
        <f>SUM(P312:P327)</f>
        <v>0</v>
      </c>
      <c r="Q311" s="210"/>
      <c r="R311" s="211">
        <f>SUM(R312:R327)</f>
        <v>0.87099072</v>
      </c>
      <c r="S311" s="210"/>
      <c r="T311" s="211">
        <f>SUM(T312:T327)</f>
        <v>0</v>
      </c>
      <c r="U311" s="2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3" t="s">
        <v>88</v>
      </c>
      <c r="AT311" s="214" t="s">
        <v>77</v>
      </c>
      <c r="AU311" s="214" t="s">
        <v>86</v>
      </c>
      <c r="AY311" s="213" t="s">
        <v>140</v>
      </c>
      <c r="BK311" s="215">
        <f>SUM(BK312:BK327)</f>
        <v>0</v>
      </c>
    </row>
    <row r="312" s="2" customFormat="1" ht="24.15" customHeight="1">
      <c r="A312" s="38"/>
      <c r="B312" s="39"/>
      <c r="C312" s="218" t="s">
        <v>571</v>
      </c>
      <c r="D312" s="218" t="s">
        <v>142</v>
      </c>
      <c r="E312" s="219" t="s">
        <v>311</v>
      </c>
      <c r="F312" s="220" t="s">
        <v>312</v>
      </c>
      <c r="G312" s="221" t="s">
        <v>145</v>
      </c>
      <c r="H312" s="222">
        <v>138.90000000000001</v>
      </c>
      <c r="I312" s="223"/>
      <c r="J312" s="224">
        <f>ROUND(I312*H312,2)</f>
        <v>0</v>
      </c>
      <c r="K312" s="225"/>
      <c r="L312" s="44"/>
      <c r="M312" s="226" t="s">
        <v>1</v>
      </c>
      <c r="N312" s="227" t="s">
        <v>43</v>
      </c>
      <c r="O312" s="91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8">
        <f>S312*H312</f>
        <v>0</v>
      </c>
      <c r="U312" s="229" t="s">
        <v>1</v>
      </c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0" t="s">
        <v>215</v>
      </c>
      <c r="AT312" s="230" t="s">
        <v>142</v>
      </c>
      <c r="AU312" s="230" t="s">
        <v>88</v>
      </c>
      <c r="AY312" s="17" t="s">
        <v>140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7" t="s">
        <v>86</v>
      </c>
      <c r="BK312" s="231">
        <f>ROUND(I312*H312,2)</f>
        <v>0</v>
      </c>
      <c r="BL312" s="17" t="s">
        <v>215</v>
      </c>
      <c r="BM312" s="230" t="s">
        <v>1292</v>
      </c>
    </row>
    <row r="313" s="2" customFormat="1" ht="14.4" customHeight="1">
      <c r="A313" s="38"/>
      <c r="B313" s="39"/>
      <c r="C313" s="244" t="s">
        <v>576</v>
      </c>
      <c r="D313" s="244" t="s">
        <v>195</v>
      </c>
      <c r="E313" s="245" t="s">
        <v>1293</v>
      </c>
      <c r="F313" s="246" t="s">
        <v>1294</v>
      </c>
      <c r="G313" s="247" t="s">
        <v>177</v>
      </c>
      <c r="H313" s="248">
        <v>0.049000000000000002</v>
      </c>
      <c r="I313" s="249"/>
      <c r="J313" s="250">
        <f>ROUND(I313*H313,2)</f>
        <v>0</v>
      </c>
      <c r="K313" s="251"/>
      <c r="L313" s="252"/>
      <c r="M313" s="253" t="s">
        <v>1</v>
      </c>
      <c r="N313" s="254" t="s">
        <v>43</v>
      </c>
      <c r="O313" s="91"/>
      <c r="P313" s="228">
        <f>O313*H313</f>
        <v>0</v>
      </c>
      <c r="Q313" s="228">
        <v>1</v>
      </c>
      <c r="R313" s="228">
        <f>Q313*H313</f>
        <v>0.049000000000000002</v>
      </c>
      <c r="S313" s="228">
        <v>0</v>
      </c>
      <c r="T313" s="228">
        <f>S313*H313</f>
        <v>0</v>
      </c>
      <c r="U313" s="229" t="s">
        <v>1</v>
      </c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291</v>
      </c>
      <c r="AT313" s="230" t="s">
        <v>195</v>
      </c>
      <c r="AU313" s="230" t="s">
        <v>88</v>
      </c>
      <c r="AY313" s="17" t="s">
        <v>140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86</v>
      </c>
      <c r="BK313" s="231">
        <f>ROUND(I313*H313,2)</f>
        <v>0</v>
      </c>
      <c r="BL313" s="17" t="s">
        <v>215</v>
      </c>
      <c r="BM313" s="230" t="s">
        <v>1295</v>
      </c>
    </row>
    <row r="314" s="2" customFormat="1">
      <c r="A314" s="38"/>
      <c r="B314" s="39"/>
      <c r="C314" s="40"/>
      <c r="D314" s="234" t="s">
        <v>273</v>
      </c>
      <c r="E314" s="40"/>
      <c r="F314" s="266" t="s">
        <v>1296</v>
      </c>
      <c r="G314" s="40"/>
      <c r="H314" s="40"/>
      <c r="I314" s="267"/>
      <c r="J314" s="40"/>
      <c r="K314" s="40"/>
      <c r="L314" s="44"/>
      <c r="M314" s="268"/>
      <c r="N314" s="269"/>
      <c r="O314" s="91"/>
      <c r="P314" s="91"/>
      <c r="Q314" s="91"/>
      <c r="R314" s="91"/>
      <c r="S314" s="91"/>
      <c r="T314" s="91"/>
      <c r="U314" s="92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273</v>
      </c>
      <c r="AU314" s="17" t="s">
        <v>88</v>
      </c>
    </row>
    <row r="315" s="13" customFormat="1">
      <c r="A315" s="13"/>
      <c r="B315" s="232"/>
      <c r="C315" s="233"/>
      <c r="D315" s="234" t="s">
        <v>156</v>
      </c>
      <c r="E315" s="235" t="s">
        <v>1</v>
      </c>
      <c r="F315" s="236" t="s">
        <v>1297</v>
      </c>
      <c r="G315" s="233"/>
      <c r="H315" s="237">
        <v>0.049000000000000002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1"/>
      <c r="U315" s="242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156</v>
      </c>
      <c r="AU315" s="243" t="s">
        <v>88</v>
      </c>
      <c r="AV315" s="13" t="s">
        <v>88</v>
      </c>
      <c r="AW315" s="13" t="s">
        <v>34</v>
      </c>
      <c r="AX315" s="13" t="s">
        <v>86</v>
      </c>
      <c r="AY315" s="243" t="s">
        <v>140</v>
      </c>
    </row>
    <row r="316" s="2" customFormat="1" ht="24.15" customHeight="1">
      <c r="A316" s="38"/>
      <c r="B316" s="39"/>
      <c r="C316" s="218" t="s">
        <v>580</v>
      </c>
      <c r="D316" s="218" t="s">
        <v>142</v>
      </c>
      <c r="E316" s="219" t="s">
        <v>1298</v>
      </c>
      <c r="F316" s="220" t="s">
        <v>1299</v>
      </c>
      <c r="G316" s="221" t="s">
        <v>145</v>
      </c>
      <c r="H316" s="222">
        <v>22.094999999999999</v>
      </c>
      <c r="I316" s="223"/>
      <c r="J316" s="224">
        <f>ROUND(I316*H316,2)</f>
        <v>0</v>
      </c>
      <c r="K316" s="225"/>
      <c r="L316" s="44"/>
      <c r="M316" s="226" t="s">
        <v>1</v>
      </c>
      <c r="N316" s="227" t="s">
        <v>43</v>
      </c>
      <c r="O316" s="91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8">
        <f>S316*H316</f>
        <v>0</v>
      </c>
      <c r="U316" s="229" t="s">
        <v>1</v>
      </c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0" t="s">
        <v>215</v>
      </c>
      <c r="AT316" s="230" t="s">
        <v>142</v>
      </c>
      <c r="AU316" s="230" t="s">
        <v>88</v>
      </c>
      <c r="AY316" s="17" t="s">
        <v>140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86</v>
      </c>
      <c r="BK316" s="231">
        <f>ROUND(I316*H316,2)</f>
        <v>0</v>
      </c>
      <c r="BL316" s="17" t="s">
        <v>215</v>
      </c>
      <c r="BM316" s="230" t="s">
        <v>1300</v>
      </c>
    </row>
    <row r="317" s="13" customFormat="1">
      <c r="A317" s="13"/>
      <c r="B317" s="232"/>
      <c r="C317" s="233"/>
      <c r="D317" s="234" t="s">
        <v>156</v>
      </c>
      <c r="E317" s="235" t="s">
        <v>1</v>
      </c>
      <c r="F317" s="236" t="s">
        <v>1301</v>
      </c>
      <c r="G317" s="233"/>
      <c r="H317" s="237">
        <v>22.094999999999999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1"/>
      <c r="U317" s="242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156</v>
      </c>
      <c r="AU317" s="243" t="s">
        <v>88</v>
      </c>
      <c r="AV317" s="13" t="s">
        <v>88</v>
      </c>
      <c r="AW317" s="13" t="s">
        <v>34</v>
      </c>
      <c r="AX317" s="13" t="s">
        <v>86</v>
      </c>
      <c r="AY317" s="243" t="s">
        <v>140</v>
      </c>
    </row>
    <row r="318" s="2" customFormat="1" ht="14.4" customHeight="1">
      <c r="A318" s="38"/>
      <c r="B318" s="39"/>
      <c r="C318" s="244" t="s">
        <v>586</v>
      </c>
      <c r="D318" s="244" t="s">
        <v>195</v>
      </c>
      <c r="E318" s="245" t="s">
        <v>1293</v>
      </c>
      <c r="F318" s="246" t="s">
        <v>1294</v>
      </c>
      <c r="G318" s="247" t="s">
        <v>177</v>
      </c>
      <c r="H318" s="248">
        <v>0.0080000000000000002</v>
      </c>
      <c r="I318" s="249"/>
      <c r="J318" s="250">
        <f>ROUND(I318*H318,2)</f>
        <v>0</v>
      </c>
      <c r="K318" s="251"/>
      <c r="L318" s="252"/>
      <c r="M318" s="253" t="s">
        <v>1</v>
      </c>
      <c r="N318" s="254" t="s">
        <v>43</v>
      </c>
      <c r="O318" s="91"/>
      <c r="P318" s="228">
        <f>O318*H318</f>
        <v>0</v>
      </c>
      <c r="Q318" s="228">
        <v>1</v>
      </c>
      <c r="R318" s="228">
        <f>Q318*H318</f>
        <v>0.0080000000000000002</v>
      </c>
      <c r="S318" s="228">
        <v>0</v>
      </c>
      <c r="T318" s="228">
        <f>S318*H318</f>
        <v>0</v>
      </c>
      <c r="U318" s="229" t="s">
        <v>1</v>
      </c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291</v>
      </c>
      <c r="AT318" s="230" t="s">
        <v>195</v>
      </c>
      <c r="AU318" s="230" t="s">
        <v>88</v>
      </c>
      <c r="AY318" s="17" t="s">
        <v>140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86</v>
      </c>
      <c r="BK318" s="231">
        <f>ROUND(I318*H318,2)</f>
        <v>0</v>
      </c>
      <c r="BL318" s="17" t="s">
        <v>215</v>
      </c>
      <c r="BM318" s="230" t="s">
        <v>1302</v>
      </c>
    </row>
    <row r="319" s="2" customFormat="1">
      <c r="A319" s="38"/>
      <c r="B319" s="39"/>
      <c r="C319" s="40"/>
      <c r="D319" s="234" t="s">
        <v>273</v>
      </c>
      <c r="E319" s="40"/>
      <c r="F319" s="266" t="s">
        <v>1296</v>
      </c>
      <c r="G319" s="40"/>
      <c r="H319" s="40"/>
      <c r="I319" s="267"/>
      <c r="J319" s="40"/>
      <c r="K319" s="40"/>
      <c r="L319" s="44"/>
      <c r="M319" s="268"/>
      <c r="N319" s="269"/>
      <c r="O319" s="91"/>
      <c r="P319" s="91"/>
      <c r="Q319" s="91"/>
      <c r="R319" s="91"/>
      <c r="S319" s="91"/>
      <c r="T319" s="91"/>
      <c r="U319" s="92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273</v>
      </c>
      <c r="AU319" s="17" t="s">
        <v>88</v>
      </c>
    </row>
    <row r="320" s="13" customFormat="1">
      <c r="A320" s="13"/>
      <c r="B320" s="232"/>
      <c r="C320" s="233"/>
      <c r="D320" s="234" t="s">
        <v>156</v>
      </c>
      <c r="E320" s="235" t="s">
        <v>1</v>
      </c>
      <c r="F320" s="236" t="s">
        <v>1303</v>
      </c>
      <c r="G320" s="233"/>
      <c r="H320" s="237">
        <v>0.0080000000000000002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1"/>
      <c r="U320" s="242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156</v>
      </c>
      <c r="AU320" s="243" t="s">
        <v>88</v>
      </c>
      <c r="AV320" s="13" t="s">
        <v>88</v>
      </c>
      <c r="AW320" s="13" t="s">
        <v>34</v>
      </c>
      <c r="AX320" s="13" t="s">
        <v>86</v>
      </c>
      <c r="AY320" s="243" t="s">
        <v>140</v>
      </c>
    </row>
    <row r="321" s="2" customFormat="1" ht="24.15" customHeight="1">
      <c r="A321" s="38"/>
      <c r="B321" s="39"/>
      <c r="C321" s="218" t="s">
        <v>590</v>
      </c>
      <c r="D321" s="218" t="s">
        <v>142</v>
      </c>
      <c r="E321" s="219" t="s">
        <v>1304</v>
      </c>
      <c r="F321" s="220" t="s">
        <v>1305</v>
      </c>
      <c r="G321" s="221" t="s">
        <v>145</v>
      </c>
      <c r="H321" s="222">
        <v>138.90000000000001</v>
      </c>
      <c r="I321" s="223"/>
      <c r="J321" s="224">
        <f>ROUND(I321*H321,2)</f>
        <v>0</v>
      </c>
      <c r="K321" s="225"/>
      <c r="L321" s="44"/>
      <c r="M321" s="226" t="s">
        <v>1</v>
      </c>
      <c r="N321" s="227" t="s">
        <v>43</v>
      </c>
      <c r="O321" s="91"/>
      <c r="P321" s="228">
        <f>O321*H321</f>
        <v>0</v>
      </c>
      <c r="Q321" s="228">
        <v>0.00040000000000000002</v>
      </c>
      <c r="R321" s="228">
        <f>Q321*H321</f>
        <v>0.055560000000000005</v>
      </c>
      <c r="S321" s="228">
        <v>0</v>
      </c>
      <c r="T321" s="228">
        <f>S321*H321</f>
        <v>0</v>
      </c>
      <c r="U321" s="229" t="s">
        <v>1</v>
      </c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0" t="s">
        <v>215</v>
      </c>
      <c r="AT321" s="230" t="s">
        <v>142</v>
      </c>
      <c r="AU321" s="230" t="s">
        <v>88</v>
      </c>
      <c r="AY321" s="17" t="s">
        <v>140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86</v>
      </c>
      <c r="BK321" s="231">
        <f>ROUND(I321*H321,2)</f>
        <v>0</v>
      </c>
      <c r="BL321" s="17" t="s">
        <v>215</v>
      </c>
      <c r="BM321" s="230" t="s">
        <v>1306</v>
      </c>
    </row>
    <row r="322" s="2" customFormat="1" ht="14.4" customHeight="1">
      <c r="A322" s="38"/>
      <c r="B322" s="39"/>
      <c r="C322" s="244" t="s">
        <v>598</v>
      </c>
      <c r="D322" s="244" t="s">
        <v>195</v>
      </c>
      <c r="E322" s="245" t="s">
        <v>1307</v>
      </c>
      <c r="F322" s="246" t="s">
        <v>1308</v>
      </c>
      <c r="G322" s="247" t="s">
        <v>145</v>
      </c>
      <c r="H322" s="248">
        <v>166.68000000000001</v>
      </c>
      <c r="I322" s="249"/>
      <c r="J322" s="250">
        <f>ROUND(I322*H322,2)</f>
        <v>0</v>
      </c>
      <c r="K322" s="251"/>
      <c r="L322" s="252"/>
      <c r="M322" s="253" t="s">
        <v>1</v>
      </c>
      <c r="N322" s="254" t="s">
        <v>43</v>
      </c>
      <c r="O322" s="91"/>
      <c r="P322" s="228">
        <f>O322*H322</f>
        <v>0</v>
      </c>
      <c r="Q322" s="228">
        <v>0.0038800000000000002</v>
      </c>
      <c r="R322" s="228">
        <f>Q322*H322</f>
        <v>0.64671840000000003</v>
      </c>
      <c r="S322" s="228">
        <v>0</v>
      </c>
      <c r="T322" s="228">
        <f>S322*H322</f>
        <v>0</v>
      </c>
      <c r="U322" s="229" t="s">
        <v>1</v>
      </c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0" t="s">
        <v>291</v>
      </c>
      <c r="AT322" s="230" t="s">
        <v>195</v>
      </c>
      <c r="AU322" s="230" t="s">
        <v>88</v>
      </c>
      <c r="AY322" s="17" t="s">
        <v>140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86</v>
      </c>
      <c r="BK322" s="231">
        <f>ROUND(I322*H322,2)</f>
        <v>0</v>
      </c>
      <c r="BL322" s="17" t="s">
        <v>215</v>
      </c>
      <c r="BM322" s="230" t="s">
        <v>1309</v>
      </c>
    </row>
    <row r="323" s="13" customFormat="1">
      <c r="A323" s="13"/>
      <c r="B323" s="232"/>
      <c r="C323" s="233"/>
      <c r="D323" s="234" t="s">
        <v>156</v>
      </c>
      <c r="E323" s="233"/>
      <c r="F323" s="236" t="s">
        <v>1310</v>
      </c>
      <c r="G323" s="233"/>
      <c r="H323" s="237">
        <v>166.68000000000001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1"/>
      <c r="U323" s="242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156</v>
      </c>
      <c r="AU323" s="243" t="s">
        <v>88</v>
      </c>
      <c r="AV323" s="13" t="s">
        <v>88</v>
      </c>
      <c r="AW323" s="13" t="s">
        <v>4</v>
      </c>
      <c r="AX323" s="13" t="s">
        <v>86</v>
      </c>
      <c r="AY323" s="243" t="s">
        <v>140</v>
      </c>
    </row>
    <row r="324" s="2" customFormat="1" ht="24.15" customHeight="1">
      <c r="A324" s="38"/>
      <c r="B324" s="39"/>
      <c r="C324" s="218" t="s">
        <v>603</v>
      </c>
      <c r="D324" s="218" t="s">
        <v>142</v>
      </c>
      <c r="E324" s="219" t="s">
        <v>1311</v>
      </c>
      <c r="F324" s="220" t="s">
        <v>1312</v>
      </c>
      <c r="G324" s="221" t="s">
        <v>145</v>
      </c>
      <c r="H324" s="222">
        <v>22.094999999999999</v>
      </c>
      <c r="I324" s="223"/>
      <c r="J324" s="224">
        <f>ROUND(I324*H324,2)</f>
        <v>0</v>
      </c>
      <c r="K324" s="225"/>
      <c r="L324" s="44"/>
      <c r="M324" s="226" t="s">
        <v>1</v>
      </c>
      <c r="N324" s="227" t="s">
        <v>43</v>
      </c>
      <c r="O324" s="91"/>
      <c r="P324" s="228">
        <f>O324*H324</f>
        <v>0</v>
      </c>
      <c r="Q324" s="228">
        <v>0.00040000000000000002</v>
      </c>
      <c r="R324" s="228">
        <f>Q324*H324</f>
        <v>0.0088380000000000004</v>
      </c>
      <c r="S324" s="228">
        <v>0</v>
      </c>
      <c r="T324" s="228">
        <f>S324*H324</f>
        <v>0</v>
      </c>
      <c r="U324" s="229" t="s">
        <v>1</v>
      </c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215</v>
      </c>
      <c r="AT324" s="230" t="s">
        <v>142</v>
      </c>
      <c r="AU324" s="230" t="s">
        <v>88</v>
      </c>
      <c r="AY324" s="17" t="s">
        <v>140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86</v>
      </c>
      <c r="BK324" s="231">
        <f>ROUND(I324*H324,2)</f>
        <v>0</v>
      </c>
      <c r="BL324" s="17" t="s">
        <v>215</v>
      </c>
      <c r="BM324" s="230" t="s">
        <v>1313</v>
      </c>
    </row>
    <row r="325" s="2" customFormat="1" ht="14.4" customHeight="1">
      <c r="A325" s="38"/>
      <c r="B325" s="39"/>
      <c r="C325" s="244" t="s">
        <v>607</v>
      </c>
      <c r="D325" s="244" t="s">
        <v>195</v>
      </c>
      <c r="E325" s="245" t="s">
        <v>1307</v>
      </c>
      <c r="F325" s="246" t="s">
        <v>1308</v>
      </c>
      <c r="G325" s="247" t="s">
        <v>145</v>
      </c>
      <c r="H325" s="248">
        <v>26.513999999999999</v>
      </c>
      <c r="I325" s="249"/>
      <c r="J325" s="250">
        <f>ROUND(I325*H325,2)</f>
        <v>0</v>
      </c>
      <c r="K325" s="251"/>
      <c r="L325" s="252"/>
      <c r="M325" s="253" t="s">
        <v>1</v>
      </c>
      <c r="N325" s="254" t="s">
        <v>43</v>
      </c>
      <c r="O325" s="91"/>
      <c r="P325" s="228">
        <f>O325*H325</f>
        <v>0</v>
      </c>
      <c r="Q325" s="228">
        <v>0.0038800000000000002</v>
      </c>
      <c r="R325" s="228">
        <f>Q325*H325</f>
        <v>0.10287432000000001</v>
      </c>
      <c r="S325" s="228">
        <v>0</v>
      </c>
      <c r="T325" s="228">
        <f>S325*H325</f>
        <v>0</v>
      </c>
      <c r="U325" s="229" t="s">
        <v>1</v>
      </c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0" t="s">
        <v>291</v>
      </c>
      <c r="AT325" s="230" t="s">
        <v>195</v>
      </c>
      <c r="AU325" s="230" t="s">
        <v>88</v>
      </c>
      <c r="AY325" s="17" t="s">
        <v>140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86</v>
      </c>
      <c r="BK325" s="231">
        <f>ROUND(I325*H325,2)</f>
        <v>0</v>
      </c>
      <c r="BL325" s="17" t="s">
        <v>215</v>
      </c>
      <c r="BM325" s="230" t="s">
        <v>1314</v>
      </c>
    </row>
    <row r="326" s="13" customFormat="1">
      <c r="A326" s="13"/>
      <c r="B326" s="232"/>
      <c r="C326" s="233"/>
      <c r="D326" s="234" t="s">
        <v>156</v>
      </c>
      <c r="E326" s="233"/>
      <c r="F326" s="236" t="s">
        <v>1315</v>
      </c>
      <c r="G326" s="233"/>
      <c r="H326" s="237">
        <v>26.513999999999999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1"/>
      <c r="U326" s="242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156</v>
      </c>
      <c r="AU326" s="243" t="s">
        <v>88</v>
      </c>
      <c r="AV326" s="13" t="s">
        <v>88</v>
      </c>
      <c r="AW326" s="13" t="s">
        <v>4</v>
      </c>
      <c r="AX326" s="13" t="s">
        <v>86</v>
      </c>
      <c r="AY326" s="243" t="s">
        <v>140</v>
      </c>
    </row>
    <row r="327" s="2" customFormat="1" ht="24.15" customHeight="1">
      <c r="A327" s="38"/>
      <c r="B327" s="39"/>
      <c r="C327" s="218" t="s">
        <v>612</v>
      </c>
      <c r="D327" s="218" t="s">
        <v>142</v>
      </c>
      <c r="E327" s="219" t="s">
        <v>334</v>
      </c>
      <c r="F327" s="220" t="s">
        <v>335</v>
      </c>
      <c r="G327" s="221" t="s">
        <v>336</v>
      </c>
      <c r="H327" s="270"/>
      <c r="I327" s="223"/>
      <c r="J327" s="224">
        <f>ROUND(I327*H327,2)</f>
        <v>0</v>
      </c>
      <c r="K327" s="225"/>
      <c r="L327" s="44"/>
      <c r="M327" s="226" t="s">
        <v>1</v>
      </c>
      <c r="N327" s="227" t="s">
        <v>43</v>
      </c>
      <c r="O327" s="91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8">
        <f>S327*H327</f>
        <v>0</v>
      </c>
      <c r="U327" s="229" t="s">
        <v>1</v>
      </c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215</v>
      </c>
      <c r="AT327" s="230" t="s">
        <v>142</v>
      </c>
      <c r="AU327" s="230" t="s">
        <v>88</v>
      </c>
      <c r="AY327" s="17" t="s">
        <v>140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86</v>
      </c>
      <c r="BK327" s="231">
        <f>ROUND(I327*H327,2)</f>
        <v>0</v>
      </c>
      <c r="BL327" s="17" t="s">
        <v>215</v>
      </c>
      <c r="BM327" s="230" t="s">
        <v>1316</v>
      </c>
    </row>
    <row r="328" s="12" customFormat="1" ht="22.8" customHeight="1">
      <c r="A328" s="12"/>
      <c r="B328" s="202"/>
      <c r="C328" s="203"/>
      <c r="D328" s="204" t="s">
        <v>77</v>
      </c>
      <c r="E328" s="216" t="s">
        <v>1317</v>
      </c>
      <c r="F328" s="216" t="s">
        <v>1318</v>
      </c>
      <c r="G328" s="203"/>
      <c r="H328" s="203"/>
      <c r="I328" s="206"/>
      <c r="J328" s="217">
        <f>BK328</f>
        <v>0</v>
      </c>
      <c r="K328" s="203"/>
      <c r="L328" s="208"/>
      <c r="M328" s="209"/>
      <c r="N328" s="210"/>
      <c r="O328" s="210"/>
      <c r="P328" s="211">
        <f>SUM(P329:P332)</f>
        <v>0</v>
      </c>
      <c r="Q328" s="210"/>
      <c r="R328" s="211">
        <f>SUM(R329:R332)</f>
        <v>0.35419499999999998</v>
      </c>
      <c r="S328" s="210"/>
      <c r="T328" s="211">
        <f>SUM(T329:T332)</f>
        <v>0</v>
      </c>
      <c r="U328" s="2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3" t="s">
        <v>88</v>
      </c>
      <c r="AT328" s="214" t="s">
        <v>77</v>
      </c>
      <c r="AU328" s="214" t="s">
        <v>86</v>
      </c>
      <c r="AY328" s="213" t="s">
        <v>140</v>
      </c>
      <c r="BK328" s="215">
        <f>SUM(BK329:BK332)</f>
        <v>0</v>
      </c>
    </row>
    <row r="329" s="2" customFormat="1" ht="24.15" customHeight="1">
      <c r="A329" s="38"/>
      <c r="B329" s="39"/>
      <c r="C329" s="218" t="s">
        <v>616</v>
      </c>
      <c r="D329" s="218" t="s">
        <v>142</v>
      </c>
      <c r="E329" s="219" t="s">
        <v>1319</v>
      </c>
      <c r="F329" s="220" t="s">
        <v>1320</v>
      </c>
      <c r="G329" s="221" t="s">
        <v>145</v>
      </c>
      <c r="H329" s="222">
        <v>138.90000000000001</v>
      </c>
      <c r="I329" s="223"/>
      <c r="J329" s="224">
        <f>ROUND(I329*H329,2)</f>
        <v>0</v>
      </c>
      <c r="K329" s="225"/>
      <c r="L329" s="44"/>
      <c r="M329" s="226" t="s">
        <v>1</v>
      </c>
      <c r="N329" s="227" t="s">
        <v>43</v>
      </c>
      <c r="O329" s="91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8">
        <f>S329*H329</f>
        <v>0</v>
      </c>
      <c r="U329" s="229" t="s">
        <v>1</v>
      </c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215</v>
      </c>
      <c r="AT329" s="230" t="s">
        <v>142</v>
      </c>
      <c r="AU329" s="230" t="s">
        <v>88</v>
      </c>
      <c r="AY329" s="17" t="s">
        <v>140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86</v>
      </c>
      <c r="BK329" s="231">
        <f>ROUND(I329*H329,2)</f>
        <v>0</v>
      </c>
      <c r="BL329" s="17" t="s">
        <v>215</v>
      </c>
      <c r="BM329" s="230" t="s">
        <v>1321</v>
      </c>
    </row>
    <row r="330" s="2" customFormat="1" ht="24.15" customHeight="1">
      <c r="A330" s="38"/>
      <c r="B330" s="39"/>
      <c r="C330" s="244" t="s">
        <v>622</v>
      </c>
      <c r="D330" s="244" t="s">
        <v>195</v>
      </c>
      <c r="E330" s="245" t="s">
        <v>1322</v>
      </c>
      <c r="F330" s="246" t="s">
        <v>1323</v>
      </c>
      <c r="G330" s="247" t="s">
        <v>145</v>
      </c>
      <c r="H330" s="248">
        <v>141.678</v>
      </c>
      <c r="I330" s="249"/>
      <c r="J330" s="250">
        <f>ROUND(I330*H330,2)</f>
        <v>0</v>
      </c>
      <c r="K330" s="251"/>
      <c r="L330" s="252"/>
      <c r="M330" s="253" t="s">
        <v>1</v>
      </c>
      <c r="N330" s="254" t="s">
        <v>43</v>
      </c>
      <c r="O330" s="91"/>
      <c r="P330" s="228">
        <f>O330*H330</f>
        <v>0</v>
      </c>
      <c r="Q330" s="228">
        <v>0.0025000000000000001</v>
      </c>
      <c r="R330" s="228">
        <f>Q330*H330</f>
        <v>0.35419499999999998</v>
      </c>
      <c r="S330" s="228">
        <v>0</v>
      </c>
      <c r="T330" s="228">
        <f>S330*H330</f>
        <v>0</v>
      </c>
      <c r="U330" s="229" t="s">
        <v>1</v>
      </c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0" t="s">
        <v>291</v>
      </c>
      <c r="AT330" s="230" t="s">
        <v>195</v>
      </c>
      <c r="AU330" s="230" t="s">
        <v>88</v>
      </c>
      <c r="AY330" s="17" t="s">
        <v>140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86</v>
      </c>
      <c r="BK330" s="231">
        <f>ROUND(I330*H330,2)</f>
        <v>0</v>
      </c>
      <c r="BL330" s="17" t="s">
        <v>215</v>
      </c>
      <c r="BM330" s="230" t="s">
        <v>1324</v>
      </c>
    </row>
    <row r="331" s="13" customFormat="1">
      <c r="A331" s="13"/>
      <c r="B331" s="232"/>
      <c r="C331" s="233"/>
      <c r="D331" s="234" t="s">
        <v>156</v>
      </c>
      <c r="E331" s="233"/>
      <c r="F331" s="236" t="s">
        <v>1325</v>
      </c>
      <c r="G331" s="233"/>
      <c r="H331" s="237">
        <v>141.678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1"/>
      <c r="U331" s="242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156</v>
      </c>
      <c r="AU331" s="243" t="s">
        <v>88</v>
      </c>
      <c r="AV331" s="13" t="s">
        <v>88</v>
      </c>
      <c r="AW331" s="13" t="s">
        <v>4</v>
      </c>
      <c r="AX331" s="13" t="s">
        <v>86</v>
      </c>
      <c r="AY331" s="243" t="s">
        <v>140</v>
      </c>
    </row>
    <row r="332" s="2" customFormat="1" ht="24.15" customHeight="1">
      <c r="A332" s="38"/>
      <c r="B332" s="39"/>
      <c r="C332" s="218" t="s">
        <v>458</v>
      </c>
      <c r="D332" s="218" t="s">
        <v>142</v>
      </c>
      <c r="E332" s="219" t="s">
        <v>1326</v>
      </c>
      <c r="F332" s="220" t="s">
        <v>1327</v>
      </c>
      <c r="G332" s="221" t="s">
        <v>336</v>
      </c>
      <c r="H332" s="270"/>
      <c r="I332" s="223"/>
      <c r="J332" s="224">
        <f>ROUND(I332*H332,2)</f>
        <v>0</v>
      </c>
      <c r="K332" s="225"/>
      <c r="L332" s="44"/>
      <c r="M332" s="226" t="s">
        <v>1</v>
      </c>
      <c r="N332" s="227" t="s">
        <v>43</v>
      </c>
      <c r="O332" s="91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8">
        <f>S332*H332</f>
        <v>0</v>
      </c>
      <c r="U332" s="229" t="s">
        <v>1</v>
      </c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0" t="s">
        <v>215</v>
      </c>
      <c r="AT332" s="230" t="s">
        <v>142</v>
      </c>
      <c r="AU332" s="230" t="s">
        <v>88</v>
      </c>
      <c r="AY332" s="17" t="s">
        <v>140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86</v>
      </c>
      <c r="BK332" s="231">
        <f>ROUND(I332*H332,2)</f>
        <v>0</v>
      </c>
      <c r="BL332" s="17" t="s">
        <v>215</v>
      </c>
      <c r="BM332" s="230" t="s">
        <v>1328</v>
      </c>
    </row>
    <row r="333" s="12" customFormat="1" ht="22.8" customHeight="1">
      <c r="A333" s="12"/>
      <c r="B333" s="202"/>
      <c r="C333" s="203"/>
      <c r="D333" s="204" t="s">
        <v>77</v>
      </c>
      <c r="E333" s="216" t="s">
        <v>1329</v>
      </c>
      <c r="F333" s="216" t="s">
        <v>1330</v>
      </c>
      <c r="G333" s="203"/>
      <c r="H333" s="203"/>
      <c r="I333" s="206"/>
      <c r="J333" s="217">
        <f>BK333</f>
        <v>0</v>
      </c>
      <c r="K333" s="203"/>
      <c r="L333" s="208"/>
      <c r="M333" s="209"/>
      <c r="N333" s="210"/>
      <c r="O333" s="210"/>
      <c r="P333" s="211">
        <f>SUM(P334:P342)</f>
        <v>0</v>
      </c>
      <c r="Q333" s="210"/>
      <c r="R333" s="211">
        <f>SUM(R334:R342)</f>
        <v>0.0054800000000000005</v>
      </c>
      <c r="S333" s="210"/>
      <c r="T333" s="211">
        <f>SUM(T334:T342)</f>
        <v>0.03065</v>
      </c>
      <c r="U333" s="2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3" t="s">
        <v>88</v>
      </c>
      <c r="AT333" s="214" t="s">
        <v>77</v>
      </c>
      <c r="AU333" s="214" t="s">
        <v>86</v>
      </c>
      <c r="AY333" s="213" t="s">
        <v>140</v>
      </c>
      <c r="BK333" s="215">
        <f>SUM(BK334:BK342)</f>
        <v>0</v>
      </c>
    </row>
    <row r="334" s="2" customFormat="1" ht="37.8" customHeight="1">
      <c r="A334" s="38"/>
      <c r="B334" s="39"/>
      <c r="C334" s="218" t="s">
        <v>633</v>
      </c>
      <c r="D334" s="218" t="s">
        <v>142</v>
      </c>
      <c r="E334" s="219" t="s">
        <v>1331</v>
      </c>
      <c r="F334" s="220" t="s">
        <v>1332</v>
      </c>
      <c r="G334" s="221" t="s">
        <v>213</v>
      </c>
      <c r="H334" s="222">
        <v>1</v>
      </c>
      <c r="I334" s="223"/>
      <c r="J334" s="224">
        <f>ROUND(I334*H334,2)</f>
        <v>0</v>
      </c>
      <c r="K334" s="225"/>
      <c r="L334" s="44"/>
      <c r="M334" s="226" t="s">
        <v>1</v>
      </c>
      <c r="N334" s="227" t="s">
        <v>43</v>
      </c>
      <c r="O334" s="91"/>
      <c r="P334" s="228">
        <f>O334*H334</f>
        <v>0</v>
      </c>
      <c r="Q334" s="228">
        <v>0</v>
      </c>
      <c r="R334" s="228">
        <f>Q334*H334</f>
        <v>0</v>
      </c>
      <c r="S334" s="228">
        <v>0.03065</v>
      </c>
      <c r="T334" s="228">
        <f>S334*H334</f>
        <v>0.03065</v>
      </c>
      <c r="U334" s="229" t="s">
        <v>1</v>
      </c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0" t="s">
        <v>215</v>
      </c>
      <c r="AT334" s="230" t="s">
        <v>142</v>
      </c>
      <c r="AU334" s="230" t="s">
        <v>88</v>
      </c>
      <c r="AY334" s="17" t="s">
        <v>140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7" t="s">
        <v>86</v>
      </c>
      <c r="BK334" s="231">
        <f>ROUND(I334*H334,2)</f>
        <v>0</v>
      </c>
      <c r="BL334" s="17" t="s">
        <v>215</v>
      </c>
      <c r="BM334" s="230" t="s">
        <v>1333</v>
      </c>
    </row>
    <row r="335" s="2" customFormat="1" ht="49.05" customHeight="1">
      <c r="A335" s="38"/>
      <c r="B335" s="39"/>
      <c r="C335" s="218" t="s">
        <v>638</v>
      </c>
      <c r="D335" s="218" t="s">
        <v>142</v>
      </c>
      <c r="E335" s="219" t="s">
        <v>1334</v>
      </c>
      <c r="F335" s="220" t="s">
        <v>1335</v>
      </c>
      <c r="G335" s="221" t="s">
        <v>433</v>
      </c>
      <c r="H335" s="222">
        <v>2</v>
      </c>
      <c r="I335" s="223"/>
      <c r="J335" s="224">
        <f>ROUND(I335*H335,2)</f>
        <v>0</v>
      </c>
      <c r="K335" s="225"/>
      <c r="L335" s="44"/>
      <c r="M335" s="226" t="s">
        <v>1</v>
      </c>
      <c r="N335" s="227" t="s">
        <v>43</v>
      </c>
      <c r="O335" s="91"/>
      <c r="P335" s="228">
        <f>O335*H335</f>
        <v>0</v>
      </c>
      <c r="Q335" s="228">
        <v>0.00109</v>
      </c>
      <c r="R335" s="228">
        <f>Q335*H335</f>
        <v>0.0021800000000000001</v>
      </c>
      <c r="S335" s="228">
        <v>0</v>
      </c>
      <c r="T335" s="228">
        <f>S335*H335</f>
        <v>0</v>
      </c>
      <c r="U335" s="229" t="s">
        <v>1</v>
      </c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215</v>
      </c>
      <c r="AT335" s="230" t="s">
        <v>142</v>
      </c>
      <c r="AU335" s="230" t="s">
        <v>88</v>
      </c>
      <c r="AY335" s="17" t="s">
        <v>140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86</v>
      </c>
      <c r="BK335" s="231">
        <f>ROUND(I335*H335,2)</f>
        <v>0</v>
      </c>
      <c r="BL335" s="17" t="s">
        <v>215</v>
      </c>
      <c r="BM335" s="230" t="s">
        <v>1336</v>
      </c>
    </row>
    <row r="336" s="2" customFormat="1">
      <c r="A336" s="38"/>
      <c r="B336" s="39"/>
      <c r="C336" s="40"/>
      <c r="D336" s="234" t="s">
        <v>273</v>
      </c>
      <c r="E336" s="40"/>
      <c r="F336" s="266" t="s">
        <v>1337</v>
      </c>
      <c r="G336" s="40"/>
      <c r="H336" s="40"/>
      <c r="I336" s="267"/>
      <c r="J336" s="40"/>
      <c r="K336" s="40"/>
      <c r="L336" s="44"/>
      <c r="M336" s="268"/>
      <c r="N336" s="269"/>
      <c r="O336" s="91"/>
      <c r="P336" s="91"/>
      <c r="Q336" s="91"/>
      <c r="R336" s="91"/>
      <c r="S336" s="91"/>
      <c r="T336" s="91"/>
      <c r="U336" s="92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273</v>
      </c>
      <c r="AU336" s="17" t="s">
        <v>88</v>
      </c>
    </row>
    <row r="337" s="13" customFormat="1">
      <c r="A337" s="13"/>
      <c r="B337" s="232"/>
      <c r="C337" s="233"/>
      <c r="D337" s="234" t="s">
        <v>156</v>
      </c>
      <c r="E337" s="235" t="s">
        <v>1</v>
      </c>
      <c r="F337" s="236" t="s">
        <v>1338</v>
      </c>
      <c r="G337" s="233"/>
      <c r="H337" s="237">
        <v>2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1"/>
      <c r="U337" s="242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156</v>
      </c>
      <c r="AU337" s="243" t="s">
        <v>88</v>
      </c>
      <c r="AV337" s="13" t="s">
        <v>88</v>
      </c>
      <c r="AW337" s="13" t="s">
        <v>34</v>
      </c>
      <c r="AX337" s="13" t="s">
        <v>86</v>
      </c>
      <c r="AY337" s="243" t="s">
        <v>140</v>
      </c>
    </row>
    <row r="338" s="2" customFormat="1" ht="62.7" customHeight="1">
      <c r="A338" s="38"/>
      <c r="B338" s="39"/>
      <c r="C338" s="218" t="s">
        <v>644</v>
      </c>
      <c r="D338" s="218" t="s">
        <v>142</v>
      </c>
      <c r="E338" s="219" t="s">
        <v>1339</v>
      </c>
      <c r="F338" s="220" t="s">
        <v>1340</v>
      </c>
      <c r="G338" s="221" t="s">
        <v>433</v>
      </c>
      <c r="H338" s="222">
        <v>1</v>
      </c>
      <c r="I338" s="223"/>
      <c r="J338" s="224">
        <f>ROUND(I338*H338,2)</f>
        <v>0</v>
      </c>
      <c r="K338" s="225"/>
      <c r="L338" s="44"/>
      <c r="M338" s="226" t="s">
        <v>1</v>
      </c>
      <c r="N338" s="227" t="s">
        <v>43</v>
      </c>
      <c r="O338" s="91"/>
      <c r="P338" s="228">
        <f>O338*H338</f>
        <v>0</v>
      </c>
      <c r="Q338" s="228">
        <v>0.00109</v>
      </c>
      <c r="R338" s="228">
        <f>Q338*H338</f>
        <v>0.00109</v>
      </c>
      <c r="S338" s="228">
        <v>0</v>
      </c>
      <c r="T338" s="228">
        <f>S338*H338</f>
        <v>0</v>
      </c>
      <c r="U338" s="229" t="s">
        <v>1</v>
      </c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0" t="s">
        <v>215</v>
      </c>
      <c r="AT338" s="230" t="s">
        <v>142</v>
      </c>
      <c r="AU338" s="230" t="s">
        <v>88</v>
      </c>
      <c r="AY338" s="17" t="s">
        <v>140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86</v>
      </c>
      <c r="BK338" s="231">
        <f>ROUND(I338*H338,2)</f>
        <v>0</v>
      </c>
      <c r="BL338" s="17" t="s">
        <v>215</v>
      </c>
      <c r="BM338" s="230" t="s">
        <v>1341</v>
      </c>
    </row>
    <row r="339" s="2" customFormat="1" ht="49.05" customHeight="1">
      <c r="A339" s="38"/>
      <c r="B339" s="39"/>
      <c r="C339" s="218" t="s">
        <v>649</v>
      </c>
      <c r="D339" s="218" t="s">
        <v>142</v>
      </c>
      <c r="E339" s="219" t="s">
        <v>1342</v>
      </c>
      <c r="F339" s="220" t="s">
        <v>1343</v>
      </c>
      <c r="G339" s="221" t="s">
        <v>433</v>
      </c>
      <c r="H339" s="222">
        <v>1</v>
      </c>
      <c r="I339" s="223"/>
      <c r="J339" s="224">
        <f>ROUND(I339*H339,2)</f>
        <v>0</v>
      </c>
      <c r="K339" s="225"/>
      <c r="L339" s="44"/>
      <c r="M339" s="226" t="s">
        <v>1</v>
      </c>
      <c r="N339" s="227" t="s">
        <v>43</v>
      </c>
      <c r="O339" s="91"/>
      <c r="P339" s="228">
        <f>O339*H339</f>
        <v>0</v>
      </c>
      <c r="Q339" s="228">
        <v>0.00109</v>
      </c>
      <c r="R339" s="228">
        <f>Q339*H339</f>
        <v>0.00109</v>
      </c>
      <c r="S339" s="228">
        <v>0</v>
      </c>
      <c r="T339" s="228">
        <f>S339*H339</f>
        <v>0</v>
      </c>
      <c r="U339" s="229" t="s">
        <v>1</v>
      </c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0" t="s">
        <v>215</v>
      </c>
      <c r="AT339" s="230" t="s">
        <v>142</v>
      </c>
      <c r="AU339" s="230" t="s">
        <v>88</v>
      </c>
      <c r="AY339" s="17" t="s">
        <v>140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86</v>
      </c>
      <c r="BK339" s="231">
        <f>ROUND(I339*H339,2)</f>
        <v>0</v>
      </c>
      <c r="BL339" s="17" t="s">
        <v>215</v>
      </c>
      <c r="BM339" s="230" t="s">
        <v>1344</v>
      </c>
    </row>
    <row r="340" s="2" customFormat="1">
      <c r="A340" s="38"/>
      <c r="B340" s="39"/>
      <c r="C340" s="40"/>
      <c r="D340" s="234" t="s">
        <v>273</v>
      </c>
      <c r="E340" s="40"/>
      <c r="F340" s="266" t="s">
        <v>1345</v>
      </c>
      <c r="G340" s="40"/>
      <c r="H340" s="40"/>
      <c r="I340" s="267"/>
      <c r="J340" s="40"/>
      <c r="K340" s="40"/>
      <c r="L340" s="44"/>
      <c r="M340" s="268"/>
      <c r="N340" s="269"/>
      <c r="O340" s="91"/>
      <c r="P340" s="91"/>
      <c r="Q340" s="91"/>
      <c r="R340" s="91"/>
      <c r="S340" s="91"/>
      <c r="T340" s="91"/>
      <c r="U340" s="92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273</v>
      </c>
      <c r="AU340" s="17" t="s">
        <v>88</v>
      </c>
    </row>
    <row r="341" s="2" customFormat="1" ht="24.15" customHeight="1">
      <c r="A341" s="38"/>
      <c r="B341" s="39"/>
      <c r="C341" s="218" t="s">
        <v>655</v>
      </c>
      <c r="D341" s="218" t="s">
        <v>142</v>
      </c>
      <c r="E341" s="219" t="s">
        <v>1346</v>
      </c>
      <c r="F341" s="220" t="s">
        <v>1347</v>
      </c>
      <c r="G341" s="221" t="s">
        <v>343</v>
      </c>
      <c r="H341" s="222">
        <v>1</v>
      </c>
      <c r="I341" s="223"/>
      <c r="J341" s="224">
        <f>ROUND(I341*H341,2)</f>
        <v>0</v>
      </c>
      <c r="K341" s="225"/>
      <c r="L341" s="44"/>
      <c r="M341" s="226" t="s">
        <v>1</v>
      </c>
      <c r="N341" s="227" t="s">
        <v>43</v>
      </c>
      <c r="O341" s="91"/>
      <c r="P341" s="228">
        <f>O341*H341</f>
        <v>0</v>
      </c>
      <c r="Q341" s="228">
        <v>0.0011199999999999999</v>
      </c>
      <c r="R341" s="228">
        <f>Q341*H341</f>
        <v>0.0011199999999999999</v>
      </c>
      <c r="S341" s="228">
        <v>0</v>
      </c>
      <c r="T341" s="228">
        <f>S341*H341</f>
        <v>0</v>
      </c>
      <c r="U341" s="229" t="s">
        <v>1</v>
      </c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0" t="s">
        <v>215</v>
      </c>
      <c r="AT341" s="230" t="s">
        <v>142</v>
      </c>
      <c r="AU341" s="230" t="s">
        <v>88</v>
      </c>
      <c r="AY341" s="17" t="s">
        <v>140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7" t="s">
        <v>86</v>
      </c>
      <c r="BK341" s="231">
        <f>ROUND(I341*H341,2)</f>
        <v>0</v>
      </c>
      <c r="BL341" s="17" t="s">
        <v>215</v>
      </c>
      <c r="BM341" s="230" t="s">
        <v>1348</v>
      </c>
    </row>
    <row r="342" s="2" customFormat="1" ht="24.15" customHeight="1">
      <c r="A342" s="38"/>
      <c r="B342" s="39"/>
      <c r="C342" s="218" t="s">
        <v>659</v>
      </c>
      <c r="D342" s="218" t="s">
        <v>142</v>
      </c>
      <c r="E342" s="219" t="s">
        <v>1349</v>
      </c>
      <c r="F342" s="220" t="s">
        <v>1350</v>
      </c>
      <c r="G342" s="221" t="s">
        <v>336</v>
      </c>
      <c r="H342" s="270"/>
      <c r="I342" s="223"/>
      <c r="J342" s="224">
        <f>ROUND(I342*H342,2)</f>
        <v>0</v>
      </c>
      <c r="K342" s="225"/>
      <c r="L342" s="44"/>
      <c r="M342" s="226" t="s">
        <v>1</v>
      </c>
      <c r="N342" s="227" t="s">
        <v>43</v>
      </c>
      <c r="O342" s="91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8">
        <f>S342*H342</f>
        <v>0</v>
      </c>
      <c r="U342" s="229" t="s">
        <v>1</v>
      </c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0" t="s">
        <v>215</v>
      </c>
      <c r="AT342" s="230" t="s">
        <v>142</v>
      </c>
      <c r="AU342" s="230" t="s">
        <v>88</v>
      </c>
      <c r="AY342" s="17" t="s">
        <v>140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86</v>
      </c>
      <c r="BK342" s="231">
        <f>ROUND(I342*H342,2)</f>
        <v>0</v>
      </c>
      <c r="BL342" s="17" t="s">
        <v>215</v>
      </c>
      <c r="BM342" s="230" t="s">
        <v>1351</v>
      </c>
    </row>
    <row r="343" s="12" customFormat="1" ht="22.8" customHeight="1">
      <c r="A343" s="12"/>
      <c r="B343" s="202"/>
      <c r="C343" s="203"/>
      <c r="D343" s="204" t="s">
        <v>77</v>
      </c>
      <c r="E343" s="216" t="s">
        <v>1352</v>
      </c>
      <c r="F343" s="216" t="s">
        <v>1353</v>
      </c>
      <c r="G343" s="203"/>
      <c r="H343" s="203"/>
      <c r="I343" s="206"/>
      <c r="J343" s="217">
        <f>BK343</f>
        <v>0</v>
      </c>
      <c r="K343" s="203"/>
      <c r="L343" s="208"/>
      <c r="M343" s="209"/>
      <c r="N343" s="210"/>
      <c r="O343" s="210"/>
      <c r="P343" s="211">
        <f>SUM(P344:P361)</f>
        <v>0</v>
      </c>
      <c r="Q343" s="210"/>
      <c r="R343" s="211">
        <f>SUM(R344:R361)</f>
        <v>0.013869999999999999</v>
      </c>
      <c r="S343" s="210"/>
      <c r="T343" s="211">
        <f>SUM(T344:T361)</f>
        <v>0.0021299999999999999</v>
      </c>
      <c r="U343" s="2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3" t="s">
        <v>88</v>
      </c>
      <c r="AT343" s="214" t="s">
        <v>77</v>
      </c>
      <c r="AU343" s="214" t="s">
        <v>86</v>
      </c>
      <c r="AY343" s="213" t="s">
        <v>140</v>
      </c>
      <c r="BK343" s="215">
        <f>SUM(BK344:BK361)</f>
        <v>0</v>
      </c>
    </row>
    <row r="344" s="2" customFormat="1" ht="14.4" customHeight="1">
      <c r="A344" s="38"/>
      <c r="B344" s="39"/>
      <c r="C344" s="218" t="s">
        <v>665</v>
      </c>
      <c r="D344" s="218" t="s">
        <v>142</v>
      </c>
      <c r="E344" s="219" t="s">
        <v>1354</v>
      </c>
      <c r="F344" s="220" t="s">
        <v>1355</v>
      </c>
      <c r="G344" s="221" t="s">
        <v>213</v>
      </c>
      <c r="H344" s="222">
        <v>1</v>
      </c>
      <c r="I344" s="223"/>
      <c r="J344" s="224">
        <f>ROUND(I344*H344,2)</f>
        <v>0</v>
      </c>
      <c r="K344" s="225"/>
      <c r="L344" s="44"/>
      <c r="M344" s="226" t="s">
        <v>1</v>
      </c>
      <c r="N344" s="227" t="s">
        <v>43</v>
      </c>
      <c r="O344" s="91"/>
      <c r="P344" s="228">
        <f>O344*H344</f>
        <v>0</v>
      </c>
      <c r="Q344" s="228">
        <v>0</v>
      </c>
      <c r="R344" s="228">
        <f>Q344*H344</f>
        <v>0</v>
      </c>
      <c r="S344" s="228">
        <v>0.0021299999999999999</v>
      </c>
      <c r="T344" s="228">
        <f>S344*H344</f>
        <v>0.0021299999999999999</v>
      </c>
      <c r="U344" s="229" t="s">
        <v>1</v>
      </c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0" t="s">
        <v>215</v>
      </c>
      <c r="AT344" s="230" t="s">
        <v>142</v>
      </c>
      <c r="AU344" s="230" t="s">
        <v>88</v>
      </c>
      <c r="AY344" s="17" t="s">
        <v>140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7" t="s">
        <v>86</v>
      </c>
      <c r="BK344" s="231">
        <f>ROUND(I344*H344,2)</f>
        <v>0</v>
      </c>
      <c r="BL344" s="17" t="s">
        <v>215</v>
      </c>
      <c r="BM344" s="230" t="s">
        <v>1356</v>
      </c>
    </row>
    <row r="345" s="2" customFormat="1">
      <c r="A345" s="38"/>
      <c r="B345" s="39"/>
      <c r="C345" s="40"/>
      <c r="D345" s="234" t="s">
        <v>273</v>
      </c>
      <c r="E345" s="40"/>
      <c r="F345" s="266" t="s">
        <v>1357</v>
      </c>
      <c r="G345" s="40"/>
      <c r="H345" s="40"/>
      <c r="I345" s="267"/>
      <c r="J345" s="40"/>
      <c r="K345" s="40"/>
      <c r="L345" s="44"/>
      <c r="M345" s="268"/>
      <c r="N345" s="269"/>
      <c r="O345" s="91"/>
      <c r="P345" s="91"/>
      <c r="Q345" s="91"/>
      <c r="R345" s="91"/>
      <c r="S345" s="91"/>
      <c r="T345" s="91"/>
      <c r="U345" s="92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273</v>
      </c>
      <c r="AU345" s="17" t="s">
        <v>88</v>
      </c>
    </row>
    <row r="346" s="2" customFormat="1" ht="14.4" customHeight="1">
      <c r="A346" s="38"/>
      <c r="B346" s="39"/>
      <c r="C346" s="218" t="s">
        <v>671</v>
      </c>
      <c r="D346" s="218" t="s">
        <v>142</v>
      </c>
      <c r="E346" s="219" t="s">
        <v>1358</v>
      </c>
      <c r="F346" s="220" t="s">
        <v>1359</v>
      </c>
      <c r="G346" s="221" t="s">
        <v>213</v>
      </c>
      <c r="H346" s="222">
        <v>1</v>
      </c>
      <c r="I346" s="223"/>
      <c r="J346" s="224">
        <f>ROUND(I346*H346,2)</f>
        <v>0</v>
      </c>
      <c r="K346" s="225"/>
      <c r="L346" s="44"/>
      <c r="M346" s="226" t="s">
        <v>1</v>
      </c>
      <c r="N346" s="227" t="s">
        <v>43</v>
      </c>
      <c r="O346" s="91"/>
      <c r="P346" s="228">
        <f>O346*H346</f>
        <v>0</v>
      </c>
      <c r="Q346" s="228">
        <v>0.00044999999999999999</v>
      </c>
      <c r="R346" s="228">
        <f>Q346*H346</f>
        <v>0.00044999999999999999</v>
      </c>
      <c r="S346" s="228">
        <v>0</v>
      </c>
      <c r="T346" s="228">
        <f>S346*H346</f>
        <v>0</v>
      </c>
      <c r="U346" s="229" t="s">
        <v>1</v>
      </c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0" t="s">
        <v>215</v>
      </c>
      <c r="AT346" s="230" t="s">
        <v>142</v>
      </c>
      <c r="AU346" s="230" t="s">
        <v>88</v>
      </c>
      <c r="AY346" s="17" t="s">
        <v>140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86</v>
      </c>
      <c r="BK346" s="231">
        <f>ROUND(I346*H346,2)</f>
        <v>0</v>
      </c>
      <c r="BL346" s="17" t="s">
        <v>215</v>
      </c>
      <c r="BM346" s="230" t="s">
        <v>1360</v>
      </c>
    </row>
    <row r="347" s="2" customFormat="1" ht="24.15" customHeight="1">
      <c r="A347" s="38"/>
      <c r="B347" s="39"/>
      <c r="C347" s="218" t="s">
        <v>675</v>
      </c>
      <c r="D347" s="218" t="s">
        <v>142</v>
      </c>
      <c r="E347" s="219" t="s">
        <v>1361</v>
      </c>
      <c r="F347" s="220" t="s">
        <v>1362</v>
      </c>
      <c r="G347" s="221" t="s">
        <v>213</v>
      </c>
      <c r="H347" s="222">
        <v>2</v>
      </c>
      <c r="I347" s="223"/>
      <c r="J347" s="224">
        <f>ROUND(I347*H347,2)</f>
        <v>0</v>
      </c>
      <c r="K347" s="225"/>
      <c r="L347" s="44"/>
      <c r="M347" s="226" t="s">
        <v>1</v>
      </c>
      <c r="N347" s="227" t="s">
        <v>43</v>
      </c>
      <c r="O347" s="91"/>
      <c r="P347" s="228">
        <f>O347*H347</f>
        <v>0</v>
      </c>
      <c r="Q347" s="228">
        <v>0.00044999999999999999</v>
      </c>
      <c r="R347" s="228">
        <f>Q347*H347</f>
        <v>0.00089999999999999998</v>
      </c>
      <c r="S347" s="228">
        <v>0</v>
      </c>
      <c r="T347" s="228">
        <f>S347*H347</f>
        <v>0</v>
      </c>
      <c r="U347" s="229" t="s">
        <v>1</v>
      </c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0" t="s">
        <v>215</v>
      </c>
      <c r="AT347" s="230" t="s">
        <v>142</v>
      </c>
      <c r="AU347" s="230" t="s">
        <v>88</v>
      </c>
      <c r="AY347" s="17" t="s">
        <v>140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86</v>
      </c>
      <c r="BK347" s="231">
        <f>ROUND(I347*H347,2)</f>
        <v>0</v>
      </c>
      <c r="BL347" s="17" t="s">
        <v>215</v>
      </c>
      <c r="BM347" s="230" t="s">
        <v>1363</v>
      </c>
    </row>
    <row r="348" s="2" customFormat="1">
      <c r="A348" s="38"/>
      <c r="B348" s="39"/>
      <c r="C348" s="40"/>
      <c r="D348" s="234" t="s">
        <v>273</v>
      </c>
      <c r="E348" s="40"/>
      <c r="F348" s="266" t="s">
        <v>1364</v>
      </c>
      <c r="G348" s="40"/>
      <c r="H348" s="40"/>
      <c r="I348" s="267"/>
      <c r="J348" s="40"/>
      <c r="K348" s="40"/>
      <c r="L348" s="44"/>
      <c r="M348" s="268"/>
      <c r="N348" s="269"/>
      <c r="O348" s="91"/>
      <c r="P348" s="91"/>
      <c r="Q348" s="91"/>
      <c r="R348" s="91"/>
      <c r="S348" s="91"/>
      <c r="T348" s="91"/>
      <c r="U348" s="92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273</v>
      </c>
      <c r="AU348" s="17" t="s">
        <v>88</v>
      </c>
    </row>
    <row r="349" s="2" customFormat="1" ht="24.15" customHeight="1">
      <c r="A349" s="38"/>
      <c r="B349" s="39"/>
      <c r="C349" s="218" t="s">
        <v>680</v>
      </c>
      <c r="D349" s="218" t="s">
        <v>142</v>
      </c>
      <c r="E349" s="219" t="s">
        <v>1365</v>
      </c>
      <c r="F349" s="220" t="s">
        <v>1366</v>
      </c>
      <c r="G349" s="221" t="s">
        <v>343</v>
      </c>
      <c r="H349" s="222">
        <v>2</v>
      </c>
      <c r="I349" s="223"/>
      <c r="J349" s="224">
        <f>ROUND(I349*H349,2)</f>
        <v>0</v>
      </c>
      <c r="K349" s="225"/>
      <c r="L349" s="44"/>
      <c r="M349" s="226" t="s">
        <v>1</v>
      </c>
      <c r="N349" s="227" t="s">
        <v>43</v>
      </c>
      <c r="O349" s="91"/>
      <c r="P349" s="228">
        <f>O349*H349</f>
        <v>0</v>
      </c>
      <c r="Q349" s="228">
        <v>0.00346</v>
      </c>
      <c r="R349" s="228">
        <f>Q349*H349</f>
        <v>0.0069199999999999999</v>
      </c>
      <c r="S349" s="228">
        <v>0</v>
      </c>
      <c r="T349" s="228">
        <f>S349*H349</f>
        <v>0</v>
      </c>
      <c r="U349" s="229" t="s">
        <v>1</v>
      </c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0" t="s">
        <v>215</v>
      </c>
      <c r="AT349" s="230" t="s">
        <v>142</v>
      </c>
      <c r="AU349" s="230" t="s">
        <v>88</v>
      </c>
      <c r="AY349" s="17" t="s">
        <v>140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86</v>
      </c>
      <c r="BK349" s="231">
        <f>ROUND(I349*H349,2)</f>
        <v>0</v>
      </c>
      <c r="BL349" s="17" t="s">
        <v>215</v>
      </c>
      <c r="BM349" s="230" t="s">
        <v>1367</v>
      </c>
    </row>
    <row r="350" s="2" customFormat="1" ht="14.4" customHeight="1">
      <c r="A350" s="38"/>
      <c r="B350" s="39"/>
      <c r="C350" s="218" t="s">
        <v>684</v>
      </c>
      <c r="D350" s="218" t="s">
        <v>142</v>
      </c>
      <c r="E350" s="219" t="s">
        <v>1368</v>
      </c>
      <c r="F350" s="220" t="s">
        <v>1369</v>
      </c>
      <c r="G350" s="221" t="s">
        <v>433</v>
      </c>
      <c r="H350" s="222">
        <v>2</v>
      </c>
      <c r="I350" s="223"/>
      <c r="J350" s="224">
        <f>ROUND(I350*H350,2)</f>
        <v>0</v>
      </c>
      <c r="K350" s="225"/>
      <c r="L350" s="44"/>
      <c r="M350" s="226" t="s">
        <v>1</v>
      </c>
      <c r="N350" s="227" t="s">
        <v>43</v>
      </c>
      <c r="O350" s="91"/>
      <c r="P350" s="228">
        <f>O350*H350</f>
        <v>0</v>
      </c>
      <c r="Q350" s="228">
        <v>0.002</v>
      </c>
      <c r="R350" s="228">
        <f>Q350*H350</f>
        <v>0.0040000000000000001</v>
      </c>
      <c r="S350" s="228">
        <v>0</v>
      </c>
      <c r="T350" s="228">
        <f>S350*H350</f>
        <v>0</v>
      </c>
      <c r="U350" s="229" t="s">
        <v>1</v>
      </c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0" t="s">
        <v>215</v>
      </c>
      <c r="AT350" s="230" t="s">
        <v>142</v>
      </c>
      <c r="AU350" s="230" t="s">
        <v>88</v>
      </c>
      <c r="AY350" s="17" t="s">
        <v>140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7" t="s">
        <v>86</v>
      </c>
      <c r="BK350" s="231">
        <f>ROUND(I350*H350,2)</f>
        <v>0</v>
      </c>
      <c r="BL350" s="17" t="s">
        <v>215</v>
      </c>
      <c r="BM350" s="230" t="s">
        <v>1370</v>
      </c>
    </row>
    <row r="351" s="2" customFormat="1" ht="62.7" customHeight="1">
      <c r="A351" s="38"/>
      <c r="B351" s="39"/>
      <c r="C351" s="218" t="s">
        <v>688</v>
      </c>
      <c r="D351" s="218" t="s">
        <v>142</v>
      </c>
      <c r="E351" s="219" t="s">
        <v>1371</v>
      </c>
      <c r="F351" s="220" t="s">
        <v>1372</v>
      </c>
      <c r="G351" s="221" t="s">
        <v>433</v>
      </c>
      <c r="H351" s="222">
        <v>1</v>
      </c>
      <c r="I351" s="223"/>
      <c r="J351" s="224">
        <f>ROUND(I351*H351,2)</f>
        <v>0</v>
      </c>
      <c r="K351" s="225"/>
      <c r="L351" s="44"/>
      <c r="M351" s="226" t="s">
        <v>1</v>
      </c>
      <c r="N351" s="227" t="s">
        <v>43</v>
      </c>
      <c r="O351" s="91"/>
      <c r="P351" s="228">
        <f>O351*H351</f>
        <v>0</v>
      </c>
      <c r="Q351" s="228">
        <v>0.00040000000000000002</v>
      </c>
      <c r="R351" s="228">
        <f>Q351*H351</f>
        <v>0.00040000000000000002</v>
      </c>
      <c r="S351" s="228">
        <v>0</v>
      </c>
      <c r="T351" s="228">
        <f>S351*H351</f>
        <v>0</v>
      </c>
      <c r="U351" s="229" t="s">
        <v>1</v>
      </c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0" t="s">
        <v>215</v>
      </c>
      <c r="AT351" s="230" t="s">
        <v>142</v>
      </c>
      <c r="AU351" s="230" t="s">
        <v>88</v>
      </c>
      <c r="AY351" s="17" t="s">
        <v>140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86</v>
      </c>
      <c r="BK351" s="231">
        <f>ROUND(I351*H351,2)</f>
        <v>0</v>
      </c>
      <c r="BL351" s="17" t="s">
        <v>215</v>
      </c>
      <c r="BM351" s="230" t="s">
        <v>1373</v>
      </c>
    </row>
    <row r="352" s="13" customFormat="1">
      <c r="A352" s="13"/>
      <c r="B352" s="232"/>
      <c r="C352" s="233"/>
      <c r="D352" s="234" t="s">
        <v>156</v>
      </c>
      <c r="E352" s="235" t="s">
        <v>1</v>
      </c>
      <c r="F352" s="236" t="s">
        <v>1374</v>
      </c>
      <c r="G352" s="233"/>
      <c r="H352" s="237">
        <v>1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1"/>
      <c r="U352" s="242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156</v>
      </c>
      <c r="AU352" s="243" t="s">
        <v>88</v>
      </c>
      <c r="AV352" s="13" t="s">
        <v>88</v>
      </c>
      <c r="AW352" s="13" t="s">
        <v>34</v>
      </c>
      <c r="AX352" s="13" t="s">
        <v>86</v>
      </c>
      <c r="AY352" s="243" t="s">
        <v>140</v>
      </c>
    </row>
    <row r="353" s="2" customFormat="1" ht="62.7" customHeight="1">
      <c r="A353" s="38"/>
      <c r="B353" s="39"/>
      <c r="C353" s="218" t="s">
        <v>694</v>
      </c>
      <c r="D353" s="218" t="s">
        <v>142</v>
      </c>
      <c r="E353" s="219" t="s">
        <v>1375</v>
      </c>
      <c r="F353" s="220" t="s">
        <v>1376</v>
      </c>
      <c r="G353" s="221" t="s">
        <v>433</v>
      </c>
      <c r="H353" s="222">
        <v>1</v>
      </c>
      <c r="I353" s="223"/>
      <c r="J353" s="224">
        <f>ROUND(I353*H353,2)</f>
        <v>0</v>
      </c>
      <c r="K353" s="225"/>
      <c r="L353" s="44"/>
      <c r="M353" s="226" t="s">
        <v>1</v>
      </c>
      <c r="N353" s="227" t="s">
        <v>43</v>
      </c>
      <c r="O353" s="91"/>
      <c r="P353" s="228">
        <f>O353*H353</f>
        <v>0</v>
      </c>
      <c r="Q353" s="228">
        <v>0.00040000000000000002</v>
      </c>
      <c r="R353" s="228">
        <f>Q353*H353</f>
        <v>0.00040000000000000002</v>
      </c>
      <c r="S353" s="228">
        <v>0</v>
      </c>
      <c r="T353" s="228">
        <f>S353*H353</f>
        <v>0</v>
      </c>
      <c r="U353" s="229" t="s">
        <v>1</v>
      </c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0" t="s">
        <v>215</v>
      </c>
      <c r="AT353" s="230" t="s">
        <v>142</v>
      </c>
      <c r="AU353" s="230" t="s">
        <v>88</v>
      </c>
      <c r="AY353" s="17" t="s">
        <v>140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86</v>
      </c>
      <c r="BK353" s="231">
        <f>ROUND(I353*H353,2)</f>
        <v>0</v>
      </c>
      <c r="BL353" s="17" t="s">
        <v>215</v>
      </c>
      <c r="BM353" s="230" t="s">
        <v>1377</v>
      </c>
    </row>
    <row r="354" s="13" customFormat="1">
      <c r="A354" s="13"/>
      <c r="B354" s="232"/>
      <c r="C354" s="233"/>
      <c r="D354" s="234" t="s">
        <v>156</v>
      </c>
      <c r="E354" s="235" t="s">
        <v>1</v>
      </c>
      <c r="F354" s="236" t="s">
        <v>1378</v>
      </c>
      <c r="G354" s="233"/>
      <c r="H354" s="237">
        <v>1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1"/>
      <c r="U354" s="242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156</v>
      </c>
      <c r="AU354" s="243" t="s">
        <v>88</v>
      </c>
      <c r="AV354" s="13" t="s">
        <v>88</v>
      </c>
      <c r="AW354" s="13" t="s">
        <v>34</v>
      </c>
      <c r="AX354" s="13" t="s">
        <v>86</v>
      </c>
      <c r="AY354" s="243" t="s">
        <v>140</v>
      </c>
    </row>
    <row r="355" s="2" customFormat="1" ht="62.7" customHeight="1">
      <c r="A355" s="38"/>
      <c r="B355" s="39"/>
      <c r="C355" s="218" t="s">
        <v>698</v>
      </c>
      <c r="D355" s="218" t="s">
        <v>142</v>
      </c>
      <c r="E355" s="219" t="s">
        <v>1379</v>
      </c>
      <c r="F355" s="220" t="s">
        <v>1380</v>
      </c>
      <c r="G355" s="221" t="s">
        <v>433</v>
      </c>
      <c r="H355" s="222">
        <v>1</v>
      </c>
      <c r="I355" s="223"/>
      <c r="J355" s="224">
        <f>ROUND(I355*H355,2)</f>
        <v>0</v>
      </c>
      <c r="K355" s="225"/>
      <c r="L355" s="44"/>
      <c r="M355" s="226" t="s">
        <v>1</v>
      </c>
      <c r="N355" s="227" t="s">
        <v>43</v>
      </c>
      <c r="O355" s="91"/>
      <c r="P355" s="228">
        <f>O355*H355</f>
        <v>0</v>
      </c>
      <c r="Q355" s="228">
        <v>0.00040000000000000002</v>
      </c>
      <c r="R355" s="228">
        <f>Q355*H355</f>
        <v>0.00040000000000000002</v>
      </c>
      <c r="S355" s="228">
        <v>0</v>
      </c>
      <c r="T355" s="228">
        <f>S355*H355</f>
        <v>0</v>
      </c>
      <c r="U355" s="229" t="s">
        <v>1</v>
      </c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0" t="s">
        <v>215</v>
      </c>
      <c r="AT355" s="230" t="s">
        <v>142</v>
      </c>
      <c r="AU355" s="230" t="s">
        <v>88</v>
      </c>
      <c r="AY355" s="17" t="s">
        <v>140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7" t="s">
        <v>86</v>
      </c>
      <c r="BK355" s="231">
        <f>ROUND(I355*H355,2)</f>
        <v>0</v>
      </c>
      <c r="BL355" s="17" t="s">
        <v>215</v>
      </c>
      <c r="BM355" s="230" t="s">
        <v>1381</v>
      </c>
    </row>
    <row r="356" s="2" customFormat="1">
      <c r="A356" s="38"/>
      <c r="B356" s="39"/>
      <c r="C356" s="40"/>
      <c r="D356" s="234" t="s">
        <v>273</v>
      </c>
      <c r="E356" s="40"/>
      <c r="F356" s="266" t="s">
        <v>1382</v>
      </c>
      <c r="G356" s="40"/>
      <c r="H356" s="40"/>
      <c r="I356" s="267"/>
      <c r="J356" s="40"/>
      <c r="K356" s="40"/>
      <c r="L356" s="44"/>
      <c r="M356" s="268"/>
      <c r="N356" s="269"/>
      <c r="O356" s="91"/>
      <c r="P356" s="91"/>
      <c r="Q356" s="91"/>
      <c r="R356" s="91"/>
      <c r="S356" s="91"/>
      <c r="T356" s="91"/>
      <c r="U356" s="92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273</v>
      </c>
      <c r="AU356" s="17" t="s">
        <v>88</v>
      </c>
    </row>
    <row r="357" s="13" customFormat="1">
      <c r="A357" s="13"/>
      <c r="B357" s="232"/>
      <c r="C357" s="233"/>
      <c r="D357" s="234" t="s">
        <v>156</v>
      </c>
      <c r="E357" s="235" t="s">
        <v>1</v>
      </c>
      <c r="F357" s="236" t="s">
        <v>1374</v>
      </c>
      <c r="G357" s="233"/>
      <c r="H357" s="237">
        <v>1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1"/>
      <c r="U357" s="242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156</v>
      </c>
      <c r="AU357" s="243" t="s">
        <v>88</v>
      </c>
      <c r="AV357" s="13" t="s">
        <v>88</v>
      </c>
      <c r="AW357" s="13" t="s">
        <v>34</v>
      </c>
      <c r="AX357" s="13" t="s">
        <v>86</v>
      </c>
      <c r="AY357" s="243" t="s">
        <v>140</v>
      </c>
    </row>
    <row r="358" s="2" customFormat="1" ht="62.7" customHeight="1">
      <c r="A358" s="38"/>
      <c r="B358" s="39"/>
      <c r="C358" s="218" t="s">
        <v>704</v>
      </c>
      <c r="D358" s="218" t="s">
        <v>142</v>
      </c>
      <c r="E358" s="219" t="s">
        <v>1383</v>
      </c>
      <c r="F358" s="220" t="s">
        <v>1384</v>
      </c>
      <c r="G358" s="221" t="s">
        <v>433</v>
      </c>
      <c r="H358" s="222">
        <v>1</v>
      </c>
      <c r="I358" s="223"/>
      <c r="J358" s="224">
        <f>ROUND(I358*H358,2)</f>
        <v>0</v>
      </c>
      <c r="K358" s="225"/>
      <c r="L358" s="44"/>
      <c r="M358" s="226" t="s">
        <v>1</v>
      </c>
      <c r="N358" s="227" t="s">
        <v>43</v>
      </c>
      <c r="O358" s="91"/>
      <c r="P358" s="228">
        <f>O358*H358</f>
        <v>0</v>
      </c>
      <c r="Q358" s="228">
        <v>0.00040000000000000002</v>
      </c>
      <c r="R358" s="228">
        <f>Q358*H358</f>
        <v>0.00040000000000000002</v>
      </c>
      <c r="S358" s="228">
        <v>0</v>
      </c>
      <c r="T358" s="228">
        <f>S358*H358</f>
        <v>0</v>
      </c>
      <c r="U358" s="229" t="s">
        <v>1</v>
      </c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0" t="s">
        <v>215</v>
      </c>
      <c r="AT358" s="230" t="s">
        <v>142</v>
      </c>
      <c r="AU358" s="230" t="s">
        <v>88</v>
      </c>
      <c r="AY358" s="17" t="s">
        <v>140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86</v>
      </c>
      <c r="BK358" s="231">
        <f>ROUND(I358*H358,2)</f>
        <v>0</v>
      </c>
      <c r="BL358" s="17" t="s">
        <v>215</v>
      </c>
      <c r="BM358" s="230" t="s">
        <v>1385</v>
      </c>
    </row>
    <row r="359" s="2" customFormat="1">
      <c r="A359" s="38"/>
      <c r="B359" s="39"/>
      <c r="C359" s="40"/>
      <c r="D359" s="234" t="s">
        <v>273</v>
      </c>
      <c r="E359" s="40"/>
      <c r="F359" s="266" t="s">
        <v>1386</v>
      </c>
      <c r="G359" s="40"/>
      <c r="H359" s="40"/>
      <c r="I359" s="267"/>
      <c r="J359" s="40"/>
      <c r="K359" s="40"/>
      <c r="L359" s="44"/>
      <c r="M359" s="268"/>
      <c r="N359" s="269"/>
      <c r="O359" s="91"/>
      <c r="P359" s="91"/>
      <c r="Q359" s="91"/>
      <c r="R359" s="91"/>
      <c r="S359" s="91"/>
      <c r="T359" s="91"/>
      <c r="U359" s="92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273</v>
      </c>
      <c r="AU359" s="17" t="s">
        <v>88</v>
      </c>
    </row>
    <row r="360" s="13" customFormat="1">
      <c r="A360" s="13"/>
      <c r="B360" s="232"/>
      <c r="C360" s="233"/>
      <c r="D360" s="234" t="s">
        <v>156</v>
      </c>
      <c r="E360" s="235" t="s">
        <v>1</v>
      </c>
      <c r="F360" s="236" t="s">
        <v>1387</v>
      </c>
      <c r="G360" s="233"/>
      <c r="H360" s="237">
        <v>1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1"/>
      <c r="U360" s="242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156</v>
      </c>
      <c r="AU360" s="243" t="s">
        <v>88</v>
      </c>
      <c r="AV360" s="13" t="s">
        <v>88</v>
      </c>
      <c r="AW360" s="13" t="s">
        <v>34</v>
      </c>
      <c r="AX360" s="13" t="s">
        <v>86</v>
      </c>
      <c r="AY360" s="243" t="s">
        <v>140</v>
      </c>
    </row>
    <row r="361" s="2" customFormat="1" ht="24.15" customHeight="1">
      <c r="A361" s="38"/>
      <c r="B361" s="39"/>
      <c r="C361" s="218" t="s">
        <v>709</v>
      </c>
      <c r="D361" s="218" t="s">
        <v>142</v>
      </c>
      <c r="E361" s="219" t="s">
        <v>1388</v>
      </c>
      <c r="F361" s="220" t="s">
        <v>1389</v>
      </c>
      <c r="G361" s="221" t="s">
        <v>336</v>
      </c>
      <c r="H361" s="270"/>
      <c r="I361" s="223"/>
      <c r="J361" s="224">
        <f>ROUND(I361*H361,2)</f>
        <v>0</v>
      </c>
      <c r="K361" s="225"/>
      <c r="L361" s="44"/>
      <c r="M361" s="226" t="s">
        <v>1</v>
      </c>
      <c r="N361" s="227" t="s">
        <v>43</v>
      </c>
      <c r="O361" s="91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8">
        <f>S361*H361</f>
        <v>0</v>
      </c>
      <c r="U361" s="229" t="s">
        <v>1</v>
      </c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0" t="s">
        <v>215</v>
      </c>
      <c r="AT361" s="230" t="s">
        <v>142</v>
      </c>
      <c r="AU361" s="230" t="s">
        <v>88</v>
      </c>
      <c r="AY361" s="17" t="s">
        <v>140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86</v>
      </c>
      <c r="BK361" s="231">
        <f>ROUND(I361*H361,2)</f>
        <v>0</v>
      </c>
      <c r="BL361" s="17" t="s">
        <v>215</v>
      </c>
      <c r="BM361" s="230" t="s">
        <v>1390</v>
      </c>
    </row>
    <row r="362" s="12" customFormat="1" ht="22.8" customHeight="1">
      <c r="A362" s="12"/>
      <c r="B362" s="202"/>
      <c r="C362" s="203"/>
      <c r="D362" s="204" t="s">
        <v>77</v>
      </c>
      <c r="E362" s="216" t="s">
        <v>1391</v>
      </c>
      <c r="F362" s="216" t="s">
        <v>1392</v>
      </c>
      <c r="G362" s="203"/>
      <c r="H362" s="203"/>
      <c r="I362" s="206"/>
      <c r="J362" s="217">
        <f>BK362</f>
        <v>0</v>
      </c>
      <c r="K362" s="203"/>
      <c r="L362" s="208"/>
      <c r="M362" s="209"/>
      <c r="N362" s="210"/>
      <c r="O362" s="210"/>
      <c r="P362" s="211">
        <f>SUM(P363:P367)</f>
        <v>0</v>
      </c>
      <c r="Q362" s="210"/>
      <c r="R362" s="211">
        <f>SUM(R363:R367)</f>
        <v>0.036519999999999997</v>
      </c>
      <c r="S362" s="210"/>
      <c r="T362" s="211">
        <f>SUM(T363:T367)</f>
        <v>0</v>
      </c>
      <c r="U362" s="2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3" t="s">
        <v>88</v>
      </c>
      <c r="AT362" s="214" t="s">
        <v>77</v>
      </c>
      <c r="AU362" s="214" t="s">
        <v>86</v>
      </c>
      <c r="AY362" s="213" t="s">
        <v>140</v>
      </c>
      <c r="BK362" s="215">
        <f>SUM(BK363:BK367)</f>
        <v>0</v>
      </c>
    </row>
    <row r="363" s="2" customFormat="1" ht="24.15" customHeight="1">
      <c r="A363" s="38"/>
      <c r="B363" s="39"/>
      <c r="C363" s="218" t="s">
        <v>714</v>
      </c>
      <c r="D363" s="218" t="s">
        <v>142</v>
      </c>
      <c r="E363" s="219" t="s">
        <v>1393</v>
      </c>
      <c r="F363" s="220" t="s">
        <v>1394</v>
      </c>
      <c r="G363" s="221" t="s">
        <v>213</v>
      </c>
      <c r="H363" s="222">
        <v>1</v>
      </c>
      <c r="I363" s="223"/>
      <c r="J363" s="224">
        <f>ROUND(I363*H363,2)</f>
        <v>0</v>
      </c>
      <c r="K363" s="225"/>
      <c r="L363" s="44"/>
      <c r="M363" s="226" t="s">
        <v>1</v>
      </c>
      <c r="N363" s="227" t="s">
        <v>43</v>
      </c>
      <c r="O363" s="91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8">
        <f>S363*H363</f>
        <v>0</v>
      </c>
      <c r="U363" s="229" t="s">
        <v>1</v>
      </c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0" t="s">
        <v>215</v>
      </c>
      <c r="AT363" s="230" t="s">
        <v>142</v>
      </c>
      <c r="AU363" s="230" t="s">
        <v>88</v>
      </c>
      <c r="AY363" s="17" t="s">
        <v>140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86</v>
      </c>
      <c r="BK363" s="231">
        <f>ROUND(I363*H363,2)</f>
        <v>0</v>
      </c>
      <c r="BL363" s="17" t="s">
        <v>215</v>
      </c>
      <c r="BM363" s="230" t="s">
        <v>1395</v>
      </c>
    </row>
    <row r="364" s="2" customFormat="1" ht="14.4" customHeight="1">
      <c r="A364" s="38"/>
      <c r="B364" s="39"/>
      <c r="C364" s="218" t="s">
        <v>718</v>
      </c>
      <c r="D364" s="218" t="s">
        <v>142</v>
      </c>
      <c r="E364" s="219" t="s">
        <v>1396</v>
      </c>
      <c r="F364" s="220" t="s">
        <v>1397</v>
      </c>
      <c r="G364" s="221" t="s">
        <v>226</v>
      </c>
      <c r="H364" s="222">
        <v>25</v>
      </c>
      <c r="I364" s="223"/>
      <c r="J364" s="224">
        <f>ROUND(I364*H364,2)</f>
        <v>0</v>
      </c>
      <c r="K364" s="225"/>
      <c r="L364" s="44"/>
      <c r="M364" s="226" t="s">
        <v>1</v>
      </c>
      <c r="N364" s="227" t="s">
        <v>43</v>
      </c>
      <c r="O364" s="91"/>
      <c r="P364" s="228">
        <f>O364*H364</f>
        <v>0</v>
      </c>
      <c r="Q364" s="228">
        <v>0.00125</v>
      </c>
      <c r="R364" s="228">
        <f>Q364*H364</f>
        <v>0.03125</v>
      </c>
      <c r="S364" s="228">
        <v>0</v>
      </c>
      <c r="T364" s="228">
        <f>S364*H364</f>
        <v>0</v>
      </c>
      <c r="U364" s="229" t="s">
        <v>1</v>
      </c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0" t="s">
        <v>215</v>
      </c>
      <c r="AT364" s="230" t="s">
        <v>142</v>
      </c>
      <c r="AU364" s="230" t="s">
        <v>88</v>
      </c>
      <c r="AY364" s="17" t="s">
        <v>140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7" t="s">
        <v>86</v>
      </c>
      <c r="BK364" s="231">
        <f>ROUND(I364*H364,2)</f>
        <v>0</v>
      </c>
      <c r="BL364" s="17" t="s">
        <v>215</v>
      </c>
      <c r="BM364" s="230" t="s">
        <v>1398</v>
      </c>
    </row>
    <row r="365" s="2" customFormat="1" ht="24.15" customHeight="1">
      <c r="A365" s="38"/>
      <c r="B365" s="39"/>
      <c r="C365" s="218" t="s">
        <v>723</v>
      </c>
      <c r="D365" s="218" t="s">
        <v>142</v>
      </c>
      <c r="E365" s="219" t="s">
        <v>1399</v>
      </c>
      <c r="F365" s="220" t="s">
        <v>1400</v>
      </c>
      <c r="G365" s="221" t="s">
        <v>433</v>
      </c>
      <c r="H365" s="222">
        <v>1</v>
      </c>
      <c r="I365" s="223"/>
      <c r="J365" s="224">
        <f>ROUND(I365*H365,2)</f>
        <v>0</v>
      </c>
      <c r="K365" s="225"/>
      <c r="L365" s="44"/>
      <c r="M365" s="226" t="s">
        <v>1</v>
      </c>
      <c r="N365" s="227" t="s">
        <v>43</v>
      </c>
      <c r="O365" s="91"/>
      <c r="P365" s="228">
        <f>O365*H365</f>
        <v>0</v>
      </c>
      <c r="Q365" s="228">
        <v>0.0052700000000000004</v>
      </c>
      <c r="R365" s="228">
        <f>Q365*H365</f>
        <v>0.0052700000000000004</v>
      </c>
      <c r="S365" s="228">
        <v>0</v>
      </c>
      <c r="T365" s="228">
        <f>S365*H365</f>
        <v>0</v>
      </c>
      <c r="U365" s="229" t="s">
        <v>1</v>
      </c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0" t="s">
        <v>215</v>
      </c>
      <c r="AT365" s="230" t="s">
        <v>142</v>
      </c>
      <c r="AU365" s="230" t="s">
        <v>88</v>
      </c>
      <c r="AY365" s="17" t="s">
        <v>140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86</v>
      </c>
      <c r="BK365" s="231">
        <f>ROUND(I365*H365,2)</f>
        <v>0</v>
      </c>
      <c r="BL365" s="17" t="s">
        <v>215</v>
      </c>
      <c r="BM365" s="230" t="s">
        <v>1401</v>
      </c>
    </row>
    <row r="366" s="2" customFormat="1" ht="14.4" customHeight="1">
      <c r="A366" s="38"/>
      <c r="B366" s="39"/>
      <c r="C366" s="218" t="s">
        <v>727</v>
      </c>
      <c r="D366" s="218" t="s">
        <v>142</v>
      </c>
      <c r="E366" s="219" t="s">
        <v>1402</v>
      </c>
      <c r="F366" s="220" t="s">
        <v>1403</v>
      </c>
      <c r="G366" s="221" t="s">
        <v>213</v>
      </c>
      <c r="H366" s="222">
        <v>1</v>
      </c>
      <c r="I366" s="223"/>
      <c r="J366" s="224">
        <f>ROUND(I366*H366,2)</f>
        <v>0</v>
      </c>
      <c r="K366" s="225"/>
      <c r="L366" s="44"/>
      <c r="M366" s="226" t="s">
        <v>1</v>
      </c>
      <c r="N366" s="227" t="s">
        <v>43</v>
      </c>
      <c r="O366" s="91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8">
        <f>S366*H366</f>
        <v>0</v>
      </c>
      <c r="U366" s="229" t="s">
        <v>1</v>
      </c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0" t="s">
        <v>215</v>
      </c>
      <c r="AT366" s="230" t="s">
        <v>142</v>
      </c>
      <c r="AU366" s="230" t="s">
        <v>88</v>
      </c>
      <c r="AY366" s="17" t="s">
        <v>140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86</v>
      </c>
      <c r="BK366" s="231">
        <f>ROUND(I366*H366,2)</f>
        <v>0</v>
      </c>
      <c r="BL366" s="17" t="s">
        <v>215</v>
      </c>
      <c r="BM366" s="230" t="s">
        <v>1404</v>
      </c>
    </row>
    <row r="367" s="2" customFormat="1" ht="24.15" customHeight="1">
      <c r="A367" s="38"/>
      <c r="B367" s="39"/>
      <c r="C367" s="218" t="s">
        <v>731</v>
      </c>
      <c r="D367" s="218" t="s">
        <v>142</v>
      </c>
      <c r="E367" s="219" t="s">
        <v>1405</v>
      </c>
      <c r="F367" s="220" t="s">
        <v>1406</v>
      </c>
      <c r="G367" s="221" t="s">
        <v>336</v>
      </c>
      <c r="H367" s="270"/>
      <c r="I367" s="223"/>
      <c r="J367" s="224">
        <f>ROUND(I367*H367,2)</f>
        <v>0</v>
      </c>
      <c r="K367" s="225"/>
      <c r="L367" s="44"/>
      <c r="M367" s="226" t="s">
        <v>1</v>
      </c>
      <c r="N367" s="227" t="s">
        <v>43</v>
      </c>
      <c r="O367" s="91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8">
        <f>S367*H367</f>
        <v>0</v>
      </c>
      <c r="U367" s="229" t="s">
        <v>1</v>
      </c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0" t="s">
        <v>215</v>
      </c>
      <c r="AT367" s="230" t="s">
        <v>142</v>
      </c>
      <c r="AU367" s="230" t="s">
        <v>88</v>
      </c>
      <c r="AY367" s="17" t="s">
        <v>140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7" t="s">
        <v>86</v>
      </c>
      <c r="BK367" s="231">
        <f>ROUND(I367*H367,2)</f>
        <v>0</v>
      </c>
      <c r="BL367" s="17" t="s">
        <v>215</v>
      </c>
      <c r="BM367" s="230" t="s">
        <v>1407</v>
      </c>
    </row>
    <row r="368" s="12" customFormat="1" ht="22.8" customHeight="1">
      <c r="A368" s="12"/>
      <c r="B368" s="202"/>
      <c r="C368" s="203"/>
      <c r="D368" s="204" t="s">
        <v>77</v>
      </c>
      <c r="E368" s="216" t="s">
        <v>1408</v>
      </c>
      <c r="F368" s="216" t="s">
        <v>1409</v>
      </c>
      <c r="G368" s="203"/>
      <c r="H368" s="203"/>
      <c r="I368" s="206"/>
      <c r="J368" s="217">
        <f>BK368</f>
        <v>0</v>
      </c>
      <c r="K368" s="203"/>
      <c r="L368" s="208"/>
      <c r="M368" s="209"/>
      <c r="N368" s="210"/>
      <c r="O368" s="210"/>
      <c r="P368" s="211">
        <f>SUM(P369:P401)</f>
        <v>0</v>
      </c>
      <c r="Q368" s="210"/>
      <c r="R368" s="211">
        <f>SUM(R369:R401)</f>
        <v>0.28863</v>
      </c>
      <c r="S368" s="210"/>
      <c r="T368" s="211">
        <f>SUM(T369:T401)</f>
        <v>0.93452000000000002</v>
      </c>
      <c r="U368" s="2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3" t="s">
        <v>88</v>
      </c>
      <c r="AT368" s="214" t="s">
        <v>77</v>
      </c>
      <c r="AU368" s="214" t="s">
        <v>86</v>
      </c>
      <c r="AY368" s="213" t="s">
        <v>140</v>
      </c>
      <c r="BK368" s="215">
        <f>SUM(BK369:BK401)</f>
        <v>0</v>
      </c>
    </row>
    <row r="369" s="2" customFormat="1" ht="14.4" customHeight="1">
      <c r="A369" s="38"/>
      <c r="B369" s="39"/>
      <c r="C369" s="218" t="s">
        <v>735</v>
      </c>
      <c r="D369" s="218" t="s">
        <v>142</v>
      </c>
      <c r="E369" s="219" t="s">
        <v>1410</v>
      </c>
      <c r="F369" s="220" t="s">
        <v>1411</v>
      </c>
      <c r="G369" s="221" t="s">
        <v>433</v>
      </c>
      <c r="H369" s="222">
        <v>2</v>
      </c>
      <c r="I369" s="223"/>
      <c r="J369" s="224">
        <f>ROUND(I369*H369,2)</f>
        <v>0</v>
      </c>
      <c r="K369" s="225"/>
      <c r="L369" s="44"/>
      <c r="M369" s="226" t="s">
        <v>1</v>
      </c>
      <c r="N369" s="227" t="s">
        <v>43</v>
      </c>
      <c r="O369" s="91"/>
      <c r="P369" s="228">
        <f>O369*H369</f>
        <v>0</v>
      </c>
      <c r="Q369" s="228">
        <v>0</v>
      </c>
      <c r="R369" s="228">
        <f>Q369*H369</f>
        <v>0</v>
      </c>
      <c r="S369" s="228">
        <v>0.01933</v>
      </c>
      <c r="T369" s="228">
        <f>S369*H369</f>
        <v>0.03866</v>
      </c>
      <c r="U369" s="229" t="s">
        <v>1</v>
      </c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0" t="s">
        <v>215</v>
      </c>
      <c r="AT369" s="230" t="s">
        <v>142</v>
      </c>
      <c r="AU369" s="230" t="s">
        <v>88</v>
      </c>
      <c r="AY369" s="17" t="s">
        <v>140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7" t="s">
        <v>86</v>
      </c>
      <c r="BK369" s="231">
        <f>ROUND(I369*H369,2)</f>
        <v>0</v>
      </c>
      <c r="BL369" s="17" t="s">
        <v>215</v>
      </c>
      <c r="BM369" s="230" t="s">
        <v>1412</v>
      </c>
    </row>
    <row r="370" s="2" customFormat="1" ht="24.15" customHeight="1">
      <c r="A370" s="38"/>
      <c r="B370" s="39"/>
      <c r="C370" s="218" t="s">
        <v>741</v>
      </c>
      <c r="D370" s="218" t="s">
        <v>142</v>
      </c>
      <c r="E370" s="219" t="s">
        <v>1413</v>
      </c>
      <c r="F370" s="220" t="s">
        <v>1414</v>
      </c>
      <c r="G370" s="221" t="s">
        <v>433</v>
      </c>
      <c r="H370" s="222">
        <v>2</v>
      </c>
      <c r="I370" s="223"/>
      <c r="J370" s="224">
        <f>ROUND(I370*H370,2)</f>
        <v>0</v>
      </c>
      <c r="K370" s="225"/>
      <c r="L370" s="44"/>
      <c r="M370" s="226" t="s">
        <v>1</v>
      </c>
      <c r="N370" s="227" t="s">
        <v>43</v>
      </c>
      <c r="O370" s="91"/>
      <c r="P370" s="228">
        <f>O370*H370</f>
        <v>0</v>
      </c>
      <c r="Q370" s="228">
        <v>0.022749999999999999</v>
      </c>
      <c r="R370" s="228">
        <f>Q370*H370</f>
        <v>0.045499999999999999</v>
      </c>
      <c r="S370" s="228">
        <v>0</v>
      </c>
      <c r="T370" s="228">
        <f>S370*H370</f>
        <v>0</v>
      </c>
      <c r="U370" s="229" t="s">
        <v>1</v>
      </c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0" t="s">
        <v>215</v>
      </c>
      <c r="AT370" s="230" t="s">
        <v>142</v>
      </c>
      <c r="AU370" s="230" t="s">
        <v>88</v>
      </c>
      <c r="AY370" s="17" t="s">
        <v>140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7" t="s">
        <v>86</v>
      </c>
      <c r="BK370" s="231">
        <f>ROUND(I370*H370,2)</f>
        <v>0</v>
      </c>
      <c r="BL370" s="17" t="s">
        <v>215</v>
      </c>
      <c r="BM370" s="230" t="s">
        <v>1415</v>
      </c>
    </row>
    <row r="371" s="2" customFormat="1" ht="14.4" customHeight="1">
      <c r="A371" s="38"/>
      <c r="B371" s="39"/>
      <c r="C371" s="218" t="s">
        <v>745</v>
      </c>
      <c r="D371" s="218" t="s">
        <v>142</v>
      </c>
      <c r="E371" s="219" t="s">
        <v>1416</v>
      </c>
      <c r="F371" s="220" t="s">
        <v>1417</v>
      </c>
      <c r="G371" s="221" t="s">
        <v>343</v>
      </c>
      <c r="H371" s="222">
        <v>4</v>
      </c>
      <c r="I371" s="223"/>
      <c r="J371" s="224">
        <f>ROUND(I371*H371,2)</f>
        <v>0</v>
      </c>
      <c r="K371" s="225"/>
      <c r="L371" s="44"/>
      <c r="M371" s="226" t="s">
        <v>1</v>
      </c>
      <c r="N371" s="227" t="s">
        <v>43</v>
      </c>
      <c r="O371" s="91"/>
      <c r="P371" s="228">
        <f>O371*H371</f>
        <v>0</v>
      </c>
      <c r="Q371" s="228">
        <v>0</v>
      </c>
      <c r="R371" s="228">
        <f>Q371*H371</f>
        <v>0</v>
      </c>
      <c r="S371" s="228">
        <v>0.019460000000000002</v>
      </c>
      <c r="T371" s="228">
        <f>S371*H371</f>
        <v>0.077840000000000006</v>
      </c>
      <c r="U371" s="229" t="s">
        <v>1</v>
      </c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0" t="s">
        <v>215</v>
      </c>
      <c r="AT371" s="230" t="s">
        <v>142</v>
      </c>
      <c r="AU371" s="230" t="s">
        <v>88</v>
      </c>
      <c r="AY371" s="17" t="s">
        <v>140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7" t="s">
        <v>86</v>
      </c>
      <c r="BK371" s="231">
        <f>ROUND(I371*H371,2)</f>
        <v>0</v>
      </c>
      <c r="BL371" s="17" t="s">
        <v>215</v>
      </c>
      <c r="BM371" s="230" t="s">
        <v>1418</v>
      </c>
    </row>
    <row r="372" s="2" customFormat="1" ht="24.15" customHeight="1">
      <c r="A372" s="38"/>
      <c r="B372" s="39"/>
      <c r="C372" s="218" t="s">
        <v>749</v>
      </c>
      <c r="D372" s="218" t="s">
        <v>142</v>
      </c>
      <c r="E372" s="219" t="s">
        <v>1419</v>
      </c>
      <c r="F372" s="220" t="s">
        <v>1420</v>
      </c>
      <c r="G372" s="221" t="s">
        <v>343</v>
      </c>
      <c r="H372" s="222">
        <v>2</v>
      </c>
      <c r="I372" s="223"/>
      <c r="J372" s="224">
        <f>ROUND(I372*H372,2)</f>
        <v>0</v>
      </c>
      <c r="K372" s="225"/>
      <c r="L372" s="44"/>
      <c r="M372" s="226" t="s">
        <v>1</v>
      </c>
      <c r="N372" s="227" t="s">
        <v>43</v>
      </c>
      <c r="O372" s="91"/>
      <c r="P372" s="228">
        <f>O372*H372</f>
        <v>0</v>
      </c>
      <c r="Q372" s="228">
        <v>0.014579999999999999</v>
      </c>
      <c r="R372" s="228">
        <f>Q372*H372</f>
        <v>0.029159999999999998</v>
      </c>
      <c r="S372" s="228">
        <v>0</v>
      </c>
      <c r="T372" s="228">
        <f>S372*H372</f>
        <v>0</v>
      </c>
      <c r="U372" s="229" t="s">
        <v>1</v>
      </c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0" t="s">
        <v>215</v>
      </c>
      <c r="AT372" s="230" t="s">
        <v>142</v>
      </c>
      <c r="AU372" s="230" t="s">
        <v>88</v>
      </c>
      <c r="AY372" s="17" t="s">
        <v>140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86</v>
      </c>
      <c r="BK372" s="231">
        <f>ROUND(I372*H372,2)</f>
        <v>0</v>
      </c>
      <c r="BL372" s="17" t="s">
        <v>215</v>
      </c>
      <c r="BM372" s="230" t="s">
        <v>1421</v>
      </c>
    </row>
    <row r="373" s="2" customFormat="1" ht="24.15" customHeight="1">
      <c r="A373" s="38"/>
      <c r="B373" s="39"/>
      <c r="C373" s="218" t="s">
        <v>753</v>
      </c>
      <c r="D373" s="218" t="s">
        <v>142</v>
      </c>
      <c r="E373" s="219" t="s">
        <v>1422</v>
      </c>
      <c r="F373" s="220" t="s">
        <v>1423</v>
      </c>
      <c r="G373" s="221" t="s">
        <v>433</v>
      </c>
      <c r="H373" s="222">
        <v>2</v>
      </c>
      <c r="I373" s="223"/>
      <c r="J373" s="224">
        <f>ROUND(I373*H373,2)</f>
        <v>0</v>
      </c>
      <c r="K373" s="225"/>
      <c r="L373" s="44"/>
      <c r="M373" s="226" t="s">
        <v>1</v>
      </c>
      <c r="N373" s="227" t="s">
        <v>43</v>
      </c>
      <c r="O373" s="91"/>
      <c r="P373" s="228">
        <f>O373*H373</f>
        <v>0</v>
      </c>
      <c r="Q373" s="228">
        <v>0.0094599999999999997</v>
      </c>
      <c r="R373" s="228">
        <f>Q373*H373</f>
        <v>0.018919999999999999</v>
      </c>
      <c r="S373" s="228">
        <v>0</v>
      </c>
      <c r="T373" s="228">
        <f>S373*H373</f>
        <v>0</v>
      </c>
      <c r="U373" s="229" t="s">
        <v>1</v>
      </c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0" t="s">
        <v>215</v>
      </c>
      <c r="AT373" s="230" t="s">
        <v>142</v>
      </c>
      <c r="AU373" s="230" t="s">
        <v>88</v>
      </c>
      <c r="AY373" s="17" t="s">
        <v>140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86</v>
      </c>
      <c r="BK373" s="231">
        <f>ROUND(I373*H373,2)</f>
        <v>0</v>
      </c>
      <c r="BL373" s="17" t="s">
        <v>215</v>
      </c>
      <c r="BM373" s="230" t="s">
        <v>1424</v>
      </c>
    </row>
    <row r="374" s="2" customFormat="1" ht="14.4" customHeight="1">
      <c r="A374" s="38"/>
      <c r="B374" s="39"/>
      <c r="C374" s="218" t="s">
        <v>759</v>
      </c>
      <c r="D374" s="218" t="s">
        <v>142</v>
      </c>
      <c r="E374" s="219" t="s">
        <v>1425</v>
      </c>
      <c r="F374" s="220" t="s">
        <v>1426</v>
      </c>
      <c r="G374" s="221" t="s">
        <v>433</v>
      </c>
      <c r="H374" s="222">
        <v>1</v>
      </c>
      <c r="I374" s="223"/>
      <c r="J374" s="224">
        <f>ROUND(I374*H374,2)</f>
        <v>0</v>
      </c>
      <c r="K374" s="225"/>
      <c r="L374" s="44"/>
      <c r="M374" s="226" t="s">
        <v>1</v>
      </c>
      <c r="N374" s="227" t="s">
        <v>43</v>
      </c>
      <c r="O374" s="91"/>
      <c r="P374" s="228">
        <f>O374*H374</f>
        <v>0</v>
      </c>
      <c r="Q374" s="228">
        <v>0</v>
      </c>
      <c r="R374" s="228">
        <f>Q374*H374</f>
        <v>0</v>
      </c>
      <c r="S374" s="228">
        <v>0.087999999999999995</v>
      </c>
      <c r="T374" s="228">
        <f>S374*H374</f>
        <v>0.087999999999999995</v>
      </c>
      <c r="U374" s="229" t="s">
        <v>1</v>
      </c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0" t="s">
        <v>215</v>
      </c>
      <c r="AT374" s="230" t="s">
        <v>142</v>
      </c>
      <c r="AU374" s="230" t="s">
        <v>88</v>
      </c>
      <c r="AY374" s="17" t="s">
        <v>140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7" t="s">
        <v>86</v>
      </c>
      <c r="BK374" s="231">
        <f>ROUND(I374*H374,2)</f>
        <v>0</v>
      </c>
      <c r="BL374" s="17" t="s">
        <v>215</v>
      </c>
      <c r="BM374" s="230" t="s">
        <v>1427</v>
      </c>
    </row>
    <row r="375" s="2" customFormat="1" ht="14.4" customHeight="1">
      <c r="A375" s="38"/>
      <c r="B375" s="39"/>
      <c r="C375" s="218" t="s">
        <v>763</v>
      </c>
      <c r="D375" s="218" t="s">
        <v>142</v>
      </c>
      <c r="E375" s="219" t="s">
        <v>1428</v>
      </c>
      <c r="F375" s="220" t="s">
        <v>1429</v>
      </c>
      <c r="G375" s="221" t="s">
        <v>433</v>
      </c>
      <c r="H375" s="222">
        <v>1</v>
      </c>
      <c r="I375" s="223"/>
      <c r="J375" s="224">
        <f>ROUND(I375*H375,2)</f>
        <v>0</v>
      </c>
      <c r="K375" s="225"/>
      <c r="L375" s="44"/>
      <c r="M375" s="226" t="s">
        <v>1</v>
      </c>
      <c r="N375" s="227" t="s">
        <v>43</v>
      </c>
      <c r="O375" s="91"/>
      <c r="P375" s="228">
        <f>O375*H375</f>
        <v>0</v>
      </c>
      <c r="Q375" s="228">
        <v>0</v>
      </c>
      <c r="R375" s="228">
        <f>Q375*H375</f>
        <v>0</v>
      </c>
      <c r="S375" s="228">
        <v>0.024500000000000001</v>
      </c>
      <c r="T375" s="228">
        <f>S375*H375</f>
        <v>0.024500000000000001</v>
      </c>
      <c r="U375" s="229" t="s">
        <v>1</v>
      </c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0" t="s">
        <v>215</v>
      </c>
      <c r="AT375" s="230" t="s">
        <v>142</v>
      </c>
      <c r="AU375" s="230" t="s">
        <v>88</v>
      </c>
      <c r="AY375" s="17" t="s">
        <v>140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7" t="s">
        <v>86</v>
      </c>
      <c r="BK375" s="231">
        <f>ROUND(I375*H375,2)</f>
        <v>0</v>
      </c>
      <c r="BL375" s="17" t="s">
        <v>215</v>
      </c>
      <c r="BM375" s="230" t="s">
        <v>1430</v>
      </c>
    </row>
    <row r="376" s="2" customFormat="1" ht="24.15" customHeight="1">
      <c r="A376" s="38"/>
      <c r="B376" s="39"/>
      <c r="C376" s="218" t="s">
        <v>768</v>
      </c>
      <c r="D376" s="218" t="s">
        <v>142</v>
      </c>
      <c r="E376" s="219" t="s">
        <v>1431</v>
      </c>
      <c r="F376" s="220" t="s">
        <v>1432</v>
      </c>
      <c r="G376" s="221" t="s">
        <v>433</v>
      </c>
      <c r="H376" s="222">
        <v>1</v>
      </c>
      <c r="I376" s="223"/>
      <c r="J376" s="224">
        <f>ROUND(I376*H376,2)</f>
        <v>0</v>
      </c>
      <c r="K376" s="225"/>
      <c r="L376" s="44"/>
      <c r="M376" s="226" t="s">
        <v>1</v>
      </c>
      <c r="N376" s="227" t="s">
        <v>43</v>
      </c>
      <c r="O376" s="91"/>
      <c r="P376" s="228">
        <f>O376*H376</f>
        <v>0</v>
      </c>
      <c r="Q376" s="228">
        <v>0.035029999999999999</v>
      </c>
      <c r="R376" s="228">
        <f>Q376*H376</f>
        <v>0.035029999999999999</v>
      </c>
      <c r="S376" s="228">
        <v>0</v>
      </c>
      <c r="T376" s="228">
        <f>S376*H376</f>
        <v>0</v>
      </c>
      <c r="U376" s="229" t="s">
        <v>1</v>
      </c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0" t="s">
        <v>215</v>
      </c>
      <c r="AT376" s="230" t="s">
        <v>142</v>
      </c>
      <c r="AU376" s="230" t="s">
        <v>88</v>
      </c>
      <c r="AY376" s="17" t="s">
        <v>140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86</v>
      </c>
      <c r="BK376" s="231">
        <f>ROUND(I376*H376,2)</f>
        <v>0</v>
      </c>
      <c r="BL376" s="17" t="s">
        <v>215</v>
      </c>
      <c r="BM376" s="230" t="s">
        <v>1433</v>
      </c>
    </row>
    <row r="377" s="2" customFormat="1" ht="24.15" customHeight="1">
      <c r="A377" s="38"/>
      <c r="B377" s="39"/>
      <c r="C377" s="218" t="s">
        <v>772</v>
      </c>
      <c r="D377" s="218" t="s">
        <v>142</v>
      </c>
      <c r="E377" s="219" t="s">
        <v>1434</v>
      </c>
      <c r="F377" s="220" t="s">
        <v>1435</v>
      </c>
      <c r="G377" s="221" t="s">
        <v>433</v>
      </c>
      <c r="H377" s="222">
        <v>1</v>
      </c>
      <c r="I377" s="223"/>
      <c r="J377" s="224">
        <f>ROUND(I377*H377,2)</f>
        <v>0</v>
      </c>
      <c r="K377" s="225"/>
      <c r="L377" s="44"/>
      <c r="M377" s="226" t="s">
        <v>1</v>
      </c>
      <c r="N377" s="227" t="s">
        <v>43</v>
      </c>
      <c r="O377" s="91"/>
      <c r="P377" s="228">
        <f>O377*H377</f>
        <v>0</v>
      </c>
      <c r="Q377" s="228">
        <v>0.019369999999999998</v>
      </c>
      <c r="R377" s="228">
        <f>Q377*H377</f>
        <v>0.019369999999999998</v>
      </c>
      <c r="S377" s="228">
        <v>0</v>
      </c>
      <c r="T377" s="228">
        <f>S377*H377</f>
        <v>0</v>
      </c>
      <c r="U377" s="229" t="s">
        <v>1</v>
      </c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0" t="s">
        <v>215</v>
      </c>
      <c r="AT377" s="230" t="s">
        <v>142</v>
      </c>
      <c r="AU377" s="230" t="s">
        <v>88</v>
      </c>
      <c r="AY377" s="17" t="s">
        <v>140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7" t="s">
        <v>86</v>
      </c>
      <c r="BK377" s="231">
        <f>ROUND(I377*H377,2)</f>
        <v>0</v>
      </c>
      <c r="BL377" s="17" t="s">
        <v>215</v>
      </c>
      <c r="BM377" s="230" t="s">
        <v>1436</v>
      </c>
    </row>
    <row r="378" s="2" customFormat="1" ht="24.15" customHeight="1">
      <c r="A378" s="38"/>
      <c r="B378" s="39"/>
      <c r="C378" s="218" t="s">
        <v>776</v>
      </c>
      <c r="D378" s="218" t="s">
        <v>142</v>
      </c>
      <c r="E378" s="219" t="s">
        <v>1437</v>
      </c>
      <c r="F378" s="220" t="s">
        <v>1438</v>
      </c>
      <c r="G378" s="221" t="s">
        <v>433</v>
      </c>
      <c r="H378" s="222">
        <v>1</v>
      </c>
      <c r="I378" s="223"/>
      <c r="J378" s="224">
        <f>ROUND(I378*H378,2)</f>
        <v>0</v>
      </c>
      <c r="K378" s="225"/>
      <c r="L378" s="44"/>
      <c r="M378" s="226" t="s">
        <v>1</v>
      </c>
      <c r="N378" s="227" t="s">
        <v>43</v>
      </c>
      <c r="O378" s="91"/>
      <c r="P378" s="228">
        <f>O378*H378</f>
        <v>0</v>
      </c>
      <c r="Q378" s="228">
        <v>0.0049300000000000004</v>
      </c>
      <c r="R378" s="228">
        <f>Q378*H378</f>
        <v>0.0049300000000000004</v>
      </c>
      <c r="S378" s="228">
        <v>0</v>
      </c>
      <c r="T378" s="228">
        <f>S378*H378</f>
        <v>0</v>
      </c>
      <c r="U378" s="229" t="s">
        <v>1</v>
      </c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0" t="s">
        <v>215</v>
      </c>
      <c r="AT378" s="230" t="s">
        <v>142</v>
      </c>
      <c r="AU378" s="230" t="s">
        <v>88</v>
      </c>
      <c r="AY378" s="17" t="s">
        <v>140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7" t="s">
        <v>86</v>
      </c>
      <c r="BK378" s="231">
        <f>ROUND(I378*H378,2)</f>
        <v>0</v>
      </c>
      <c r="BL378" s="17" t="s">
        <v>215</v>
      </c>
      <c r="BM378" s="230" t="s">
        <v>1439</v>
      </c>
    </row>
    <row r="379" s="2" customFormat="1" ht="14.4" customHeight="1">
      <c r="A379" s="38"/>
      <c r="B379" s="39"/>
      <c r="C379" s="218" t="s">
        <v>782</v>
      </c>
      <c r="D379" s="218" t="s">
        <v>142</v>
      </c>
      <c r="E379" s="219" t="s">
        <v>1440</v>
      </c>
      <c r="F379" s="220" t="s">
        <v>1441</v>
      </c>
      <c r="G379" s="221" t="s">
        <v>433</v>
      </c>
      <c r="H379" s="222">
        <v>1</v>
      </c>
      <c r="I379" s="223"/>
      <c r="J379" s="224">
        <f>ROUND(I379*H379,2)</f>
        <v>0</v>
      </c>
      <c r="K379" s="225"/>
      <c r="L379" s="44"/>
      <c r="M379" s="226" t="s">
        <v>1</v>
      </c>
      <c r="N379" s="227" t="s">
        <v>43</v>
      </c>
      <c r="O379" s="91"/>
      <c r="P379" s="228">
        <f>O379*H379</f>
        <v>0</v>
      </c>
      <c r="Q379" s="228">
        <v>0</v>
      </c>
      <c r="R379" s="228">
        <f>Q379*H379</f>
        <v>0</v>
      </c>
      <c r="S379" s="228">
        <v>0.69347000000000003</v>
      </c>
      <c r="T379" s="228">
        <f>S379*H379</f>
        <v>0.69347000000000003</v>
      </c>
      <c r="U379" s="229" t="s">
        <v>1</v>
      </c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0" t="s">
        <v>215</v>
      </c>
      <c r="AT379" s="230" t="s">
        <v>142</v>
      </c>
      <c r="AU379" s="230" t="s">
        <v>88</v>
      </c>
      <c r="AY379" s="17" t="s">
        <v>140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86</v>
      </c>
      <c r="BK379" s="231">
        <f>ROUND(I379*H379,2)</f>
        <v>0</v>
      </c>
      <c r="BL379" s="17" t="s">
        <v>215</v>
      </c>
      <c r="BM379" s="230" t="s">
        <v>1442</v>
      </c>
    </row>
    <row r="380" s="2" customFormat="1" ht="24.15" customHeight="1">
      <c r="A380" s="38"/>
      <c r="B380" s="39"/>
      <c r="C380" s="218" t="s">
        <v>788</v>
      </c>
      <c r="D380" s="218" t="s">
        <v>142</v>
      </c>
      <c r="E380" s="219" t="s">
        <v>1443</v>
      </c>
      <c r="F380" s="220" t="s">
        <v>1444</v>
      </c>
      <c r="G380" s="221" t="s">
        <v>433</v>
      </c>
      <c r="H380" s="222">
        <v>2</v>
      </c>
      <c r="I380" s="223"/>
      <c r="J380" s="224">
        <f>ROUND(I380*H380,2)</f>
        <v>0</v>
      </c>
      <c r="K380" s="225"/>
      <c r="L380" s="44"/>
      <c r="M380" s="226" t="s">
        <v>1</v>
      </c>
      <c r="N380" s="227" t="s">
        <v>43</v>
      </c>
      <c r="O380" s="91"/>
      <c r="P380" s="228">
        <f>O380*H380</f>
        <v>0</v>
      </c>
      <c r="Q380" s="228">
        <v>0.010659999999999999</v>
      </c>
      <c r="R380" s="228">
        <f>Q380*H380</f>
        <v>0.021319999999999999</v>
      </c>
      <c r="S380" s="228">
        <v>0</v>
      </c>
      <c r="T380" s="228">
        <f>S380*H380</f>
        <v>0</v>
      </c>
      <c r="U380" s="229" t="s">
        <v>1</v>
      </c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0" t="s">
        <v>215</v>
      </c>
      <c r="AT380" s="230" t="s">
        <v>142</v>
      </c>
      <c r="AU380" s="230" t="s">
        <v>88</v>
      </c>
      <c r="AY380" s="17" t="s">
        <v>140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86</v>
      </c>
      <c r="BK380" s="231">
        <f>ROUND(I380*H380,2)</f>
        <v>0</v>
      </c>
      <c r="BL380" s="17" t="s">
        <v>215</v>
      </c>
      <c r="BM380" s="230" t="s">
        <v>1445</v>
      </c>
    </row>
    <row r="381" s="2" customFormat="1" ht="24.15" customHeight="1">
      <c r="A381" s="38"/>
      <c r="B381" s="39"/>
      <c r="C381" s="218" t="s">
        <v>792</v>
      </c>
      <c r="D381" s="218" t="s">
        <v>142</v>
      </c>
      <c r="E381" s="219" t="s">
        <v>1446</v>
      </c>
      <c r="F381" s="220" t="s">
        <v>1447</v>
      </c>
      <c r="G381" s="221" t="s">
        <v>433</v>
      </c>
      <c r="H381" s="222">
        <v>1</v>
      </c>
      <c r="I381" s="223"/>
      <c r="J381" s="224">
        <f>ROUND(I381*H381,2)</f>
        <v>0</v>
      </c>
      <c r="K381" s="225"/>
      <c r="L381" s="44"/>
      <c r="M381" s="226" t="s">
        <v>1</v>
      </c>
      <c r="N381" s="227" t="s">
        <v>43</v>
      </c>
      <c r="O381" s="91"/>
      <c r="P381" s="228">
        <f>O381*H381</f>
        <v>0</v>
      </c>
      <c r="Q381" s="228">
        <v>0.072340000000000002</v>
      </c>
      <c r="R381" s="228">
        <f>Q381*H381</f>
        <v>0.072340000000000002</v>
      </c>
      <c r="S381" s="228">
        <v>0</v>
      </c>
      <c r="T381" s="228">
        <f>S381*H381</f>
        <v>0</v>
      </c>
      <c r="U381" s="229" t="s">
        <v>1</v>
      </c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0" t="s">
        <v>215</v>
      </c>
      <c r="AT381" s="230" t="s">
        <v>142</v>
      </c>
      <c r="AU381" s="230" t="s">
        <v>88</v>
      </c>
      <c r="AY381" s="17" t="s">
        <v>140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7" t="s">
        <v>86</v>
      </c>
      <c r="BK381" s="231">
        <f>ROUND(I381*H381,2)</f>
        <v>0</v>
      </c>
      <c r="BL381" s="17" t="s">
        <v>215</v>
      </c>
      <c r="BM381" s="230" t="s">
        <v>1448</v>
      </c>
    </row>
    <row r="382" s="2" customFormat="1" ht="14.4" customHeight="1">
      <c r="A382" s="38"/>
      <c r="B382" s="39"/>
      <c r="C382" s="218" t="s">
        <v>796</v>
      </c>
      <c r="D382" s="218" t="s">
        <v>142</v>
      </c>
      <c r="E382" s="219" t="s">
        <v>1449</v>
      </c>
      <c r="F382" s="220" t="s">
        <v>1450</v>
      </c>
      <c r="G382" s="221" t="s">
        <v>433</v>
      </c>
      <c r="H382" s="222">
        <v>5</v>
      </c>
      <c r="I382" s="223"/>
      <c r="J382" s="224">
        <f>ROUND(I382*H382,2)</f>
        <v>0</v>
      </c>
      <c r="K382" s="225"/>
      <c r="L382" s="44"/>
      <c r="M382" s="226" t="s">
        <v>1</v>
      </c>
      <c r="N382" s="227" t="s">
        <v>43</v>
      </c>
      <c r="O382" s="91"/>
      <c r="P382" s="228">
        <f>O382*H382</f>
        <v>0</v>
      </c>
      <c r="Q382" s="228">
        <v>0</v>
      </c>
      <c r="R382" s="228">
        <f>Q382*H382</f>
        <v>0</v>
      </c>
      <c r="S382" s="228">
        <v>0.00156</v>
      </c>
      <c r="T382" s="228">
        <f>S382*H382</f>
        <v>0.0077999999999999996</v>
      </c>
      <c r="U382" s="229" t="s">
        <v>1</v>
      </c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0" t="s">
        <v>215</v>
      </c>
      <c r="AT382" s="230" t="s">
        <v>142</v>
      </c>
      <c r="AU382" s="230" t="s">
        <v>88</v>
      </c>
      <c r="AY382" s="17" t="s">
        <v>140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7" t="s">
        <v>86</v>
      </c>
      <c r="BK382" s="231">
        <f>ROUND(I382*H382,2)</f>
        <v>0</v>
      </c>
      <c r="BL382" s="17" t="s">
        <v>215</v>
      </c>
      <c r="BM382" s="230" t="s">
        <v>1451</v>
      </c>
    </row>
    <row r="383" s="2" customFormat="1" ht="24.15" customHeight="1">
      <c r="A383" s="38"/>
      <c r="B383" s="39"/>
      <c r="C383" s="218" t="s">
        <v>800</v>
      </c>
      <c r="D383" s="218" t="s">
        <v>142</v>
      </c>
      <c r="E383" s="219" t="s">
        <v>1452</v>
      </c>
      <c r="F383" s="220" t="s">
        <v>1453</v>
      </c>
      <c r="G383" s="221" t="s">
        <v>433</v>
      </c>
      <c r="H383" s="222">
        <v>1</v>
      </c>
      <c r="I383" s="223"/>
      <c r="J383" s="224">
        <f>ROUND(I383*H383,2)</f>
        <v>0</v>
      </c>
      <c r="K383" s="225"/>
      <c r="L383" s="44"/>
      <c r="M383" s="226" t="s">
        <v>1</v>
      </c>
      <c r="N383" s="227" t="s">
        <v>43</v>
      </c>
      <c r="O383" s="91"/>
      <c r="P383" s="228">
        <f>O383*H383</f>
        <v>0</v>
      </c>
      <c r="Q383" s="228">
        <v>0.0020799999999999998</v>
      </c>
      <c r="R383" s="228">
        <f>Q383*H383</f>
        <v>0.0020799999999999998</v>
      </c>
      <c r="S383" s="228">
        <v>0</v>
      </c>
      <c r="T383" s="228">
        <f>S383*H383</f>
        <v>0</v>
      </c>
      <c r="U383" s="229" t="s">
        <v>1</v>
      </c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0" t="s">
        <v>215</v>
      </c>
      <c r="AT383" s="230" t="s">
        <v>142</v>
      </c>
      <c r="AU383" s="230" t="s">
        <v>88</v>
      </c>
      <c r="AY383" s="17" t="s">
        <v>140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7" t="s">
        <v>86</v>
      </c>
      <c r="BK383" s="231">
        <f>ROUND(I383*H383,2)</f>
        <v>0</v>
      </c>
      <c r="BL383" s="17" t="s">
        <v>215</v>
      </c>
      <c r="BM383" s="230" t="s">
        <v>1454</v>
      </c>
    </row>
    <row r="384" s="2" customFormat="1" ht="14.4" customHeight="1">
      <c r="A384" s="38"/>
      <c r="B384" s="39"/>
      <c r="C384" s="218" t="s">
        <v>805</v>
      </c>
      <c r="D384" s="218" t="s">
        <v>142</v>
      </c>
      <c r="E384" s="219" t="s">
        <v>1455</v>
      </c>
      <c r="F384" s="220" t="s">
        <v>1456</v>
      </c>
      <c r="G384" s="221" t="s">
        <v>433</v>
      </c>
      <c r="H384" s="222">
        <v>4</v>
      </c>
      <c r="I384" s="223"/>
      <c r="J384" s="224">
        <f>ROUND(I384*H384,2)</f>
        <v>0</v>
      </c>
      <c r="K384" s="225"/>
      <c r="L384" s="44"/>
      <c r="M384" s="226" t="s">
        <v>1</v>
      </c>
      <c r="N384" s="227" t="s">
        <v>43</v>
      </c>
      <c r="O384" s="91"/>
      <c r="P384" s="228">
        <f>O384*H384</f>
        <v>0</v>
      </c>
      <c r="Q384" s="228">
        <v>0.0018</v>
      </c>
      <c r="R384" s="228">
        <f>Q384*H384</f>
        <v>0.0071999999999999998</v>
      </c>
      <c r="S384" s="228">
        <v>0</v>
      </c>
      <c r="T384" s="228">
        <f>S384*H384</f>
        <v>0</v>
      </c>
      <c r="U384" s="229" t="s">
        <v>1</v>
      </c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0" t="s">
        <v>215</v>
      </c>
      <c r="AT384" s="230" t="s">
        <v>142</v>
      </c>
      <c r="AU384" s="230" t="s">
        <v>88</v>
      </c>
      <c r="AY384" s="17" t="s">
        <v>140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7" t="s">
        <v>86</v>
      </c>
      <c r="BK384" s="231">
        <f>ROUND(I384*H384,2)</f>
        <v>0</v>
      </c>
      <c r="BL384" s="17" t="s">
        <v>215</v>
      </c>
      <c r="BM384" s="230" t="s">
        <v>1457</v>
      </c>
    </row>
    <row r="385" s="2" customFormat="1" ht="24.15" customHeight="1">
      <c r="A385" s="38"/>
      <c r="B385" s="39"/>
      <c r="C385" s="218" t="s">
        <v>809</v>
      </c>
      <c r="D385" s="218" t="s">
        <v>142</v>
      </c>
      <c r="E385" s="219" t="s">
        <v>1458</v>
      </c>
      <c r="F385" s="220" t="s">
        <v>1459</v>
      </c>
      <c r="G385" s="221" t="s">
        <v>343</v>
      </c>
      <c r="H385" s="222">
        <v>1</v>
      </c>
      <c r="I385" s="223"/>
      <c r="J385" s="224">
        <f>ROUND(I385*H385,2)</f>
        <v>0</v>
      </c>
      <c r="K385" s="225"/>
      <c r="L385" s="44"/>
      <c r="M385" s="226" t="s">
        <v>1</v>
      </c>
      <c r="N385" s="227" t="s">
        <v>43</v>
      </c>
      <c r="O385" s="91"/>
      <c r="P385" s="228">
        <f>O385*H385</f>
        <v>0</v>
      </c>
      <c r="Q385" s="228">
        <v>0.00012999999999999999</v>
      </c>
      <c r="R385" s="228">
        <f>Q385*H385</f>
        <v>0.00012999999999999999</v>
      </c>
      <c r="S385" s="228">
        <v>0</v>
      </c>
      <c r="T385" s="228">
        <f>S385*H385</f>
        <v>0</v>
      </c>
      <c r="U385" s="229" t="s">
        <v>1</v>
      </c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0" t="s">
        <v>215</v>
      </c>
      <c r="AT385" s="230" t="s">
        <v>142</v>
      </c>
      <c r="AU385" s="230" t="s">
        <v>88</v>
      </c>
      <c r="AY385" s="17" t="s">
        <v>140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86</v>
      </c>
      <c r="BK385" s="231">
        <f>ROUND(I385*H385,2)</f>
        <v>0</v>
      </c>
      <c r="BL385" s="17" t="s">
        <v>215</v>
      </c>
      <c r="BM385" s="230" t="s">
        <v>1460</v>
      </c>
    </row>
    <row r="386" s="2" customFormat="1" ht="24.15" customHeight="1">
      <c r="A386" s="38"/>
      <c r="B386" s="39"/>
      <c r="C386" s="244" t="s">
        <v>813</v>
      </c>
      <c r="D386" s="244" t="s">
        <v>195</v>
      </c>
      <c r="E386" s="245" t="s">
        <v>1461</v>
      </c>
      <c r="F386" s="246" t="s">
        <v>1462</v>
      </c>
      <c r="G386" s="247" t="s">
        <v>343</v>
      </c>
      <c r="H386" s="248">
        <v>1</v>
      </c>
      <c r="I386" s="249"/>
      <c r="J386" s="250">
        <f>ROUND(I386*H386,2)</f>
        <v>0</v>
      </c>
      <c r="K386" s="251"/>
      <c r="L386" s="252"/>
      <c r="M386" s="253" t="s">
        <v>1</v>
      </c>
      <c r="N386" s="254" t="s">
        <v>43</v>
      </c>
      <c r="O386" s="91"/>
      <c r="P386" s="228">
        <f>O386*H386</f>
        <v>0</v>
      </c>
      <c r="Q386" s="228">
        <v>0.0053800000000000002</v>
      </c>
      <c r="R386" s="228">
        <f>Q386*H386</f>
        <v>0.0053800000000000002</v>
      </c>
      <c r="S386" s="228">
        <v>0</v>
      </c>
      <c r="T386" s="228">
        <f>S386*H386</f>
        <v>0</v>
      </c>
      <c r="U386" s="229" t="s">
        <v>1</v>
      </c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0" t="s">
        <v>291</v>
      </c>
      <c r="AT386" s="230" t="s">
        <v>195</v>
      </c>
      <c r="AU386" s="230" t="s">
        <v>88</v>
      </c>
      <c r="AY386" s="17" t="s">
        <v>140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7" t="s">
        <v>86</v>
      </c>
      <c r="BK386" s="231">
        <f>ROUND(I386*H386,2)</f>
        <v>0</v>
      </c>
      <c r="BL386" s="17" t="s">
        <v>215</v>
      </c>
      <c r="BM386" s="230" t="s">
        <v>1463</v>
      </c>
    </row>
    <row r="387" s="2" customFormat="1" ht="14.4" customHeight="1">
      <c r="A387" s="38"/>
      <c r="B387" s="39"/>
      <c r="C387" s="218" t="s">
        <v>817</v>
      </c>
      <c r="D387" s="218" t="s">
        <v>142</v>
      </c>
      <c r="E387" s="219" t="s">
        <v>1464</v>
      </c>
      <c r="F387" s="220" t="s">
        <v>1465</v>
      </c>
      <c r="G387" s="221" t="s">
        <v>343</v>
      </c>
      <c r="H387" s="222">
        <v>5</v>
      </c>
      <c r="I387" s="223"/>
      <c r="J387" s="224">
        <f>ROUND(I387*H387,2)</f>
        <v>0</v>
      </c>
      <c r="K387" s="225"/>
      <c r="L387" s="44"/>
      <c r="M387" s="226" t="s">
        <v>1</v>
      </c>
      <c r="N387" s="227" t="s">
        <v>43</v>
      </c>
      <c r="O387" s="91"/>
      <c r="P387" s="228">
        <f>O387*H387</f>
        <v>0</v>
      </c>
      <c r="Q387" s="228">
        <v>0</v>
      </c>
      <c r="R387" s="228">
        <f>Q387*H387</f>
        <v>0</v>
      </c>
      <c r="S387" s="228">
        <v>0.00084999999999999995</v>
      </c>
      <c r="T387" s="228">
        <f>S387*H387</f>
        <v>0.0042499999999999994</v>
      </c>
      <c r="U387" s="229" t="s">
        <v>1</v>
      </c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0" t="s">
        <v>215</v>
      </c>
      <c r="AT387" s="230" t="s">
        <v>142</v>
      </c>
      <c r="AU387" s="230" t="s">
        <v>88</v>
      </c>
      <c r="AY387" s="17" t="s">
        <v>140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7" t="s">
        <v>86</v>
      </c>
      <c r="BK387" s="231">
        <f>ROUND(I387*H387,2)</f>
        <v>0</v>
      </c>
      <c r="BL387" s="17" t="s">
        <v>215</v>
      </c>
      <c r="BM387" s="230" t="s">
        <v>1466</v>
      </c>
    </row>
    <row r="388" s="2" customFormat="1" ht="14.4" customHeight="1">
      <c r="A388" s="38"/>
      <c r="B388" s="39"/>
      <c r="C388" s="218" t="s">
        <v>821</v>
      </c>
      <c r="D388" s="218" t="s">
        <v>142</v>
      </c>
      <c r="E388" s="219" t="s">
        <v>1467</v>
      </c>
      <c r="F388" s="220" t="s">
        <v>1468</v>
      </c>
      <c r="G388" s="221" t="s">
        <v>343</v>
      </c>
      <c r="H388" s="222">
        <v>4</v>
      </c>
      <c r="I388" s="223"/>
      <c r="J388" s="224">
        <f>ROUND(I388*H388,2)</f>
        <v>0</v>
      </c>
      <c r="K388" s="225"/>
      <c r="L388" s="44"/>
      <c r="M388" s="226" t="s">
        <v>1</v>
      </c>
      <c r="N388" s="227" t="s">
        <v>43</v>
      </c>
      <c r="O388" s="91"/>
      <c r="P388" s="228">
        <f>O388*H388</f>
        <v>0</v>
      </c>
      <c r="Q388" s="228">
        <v>0.00023000000000000001</v>
      </c>
      <c r="R388" s="228">
        <f>Q388*H388</f>
        <v>0.00092000000000000003</v>
      </c>
      <c r="S388" s="228">
        <v>0</v>
      </c>
      <c r="T388" s="228">
        <f>S388*H388</f>
        <v>0</v>
      </c>
      <c r="U388" s="229" t="s">
        <v>1</v>
      </c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0" t="s">
        <v>215</v>
      </c>
      <c r="AT388" s="230" t="s">
        <v>142</v>
      </c>
      <c r="AU388" s="230" t="s">
        <v>88</v>
      </c>
      <c r="AY388" s="17" t="s">
        <v>140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7" t="s">
        <v>86</v>
      </c>
      <c r="BK388" s="231">
        <f>ROUND(I388*H388,2)</f>
        <v>0</v>
      </c>
      <c r="BL388" s="17" t="s">
        <v>215</v>
      </c>
      <c r="BM388" s="230" t="s">
        <v>1469</v>
      </c>
    </row>
    <row r="389" s="2" customFormat="1" ht="24.15" customHeight="1">
      <c r="A389" s="38"/>
      <c r="B389" s="39"/>
      <c r="C389" s="218" t="s">
        <v>825</v>
      </c>
      <c r="D389" s="218" t="s">
        <v>142</v>
      </c>
      <c r="E389" s="219" t="s">
        <v>1470</v>
      </c>
      <c r="F389" s="220" t="s">
        <v>1471</v>
      </c>
      <c r="G389" s="221" t="s">
        <v>343</v>
      </c>
      <c r="H389" s="222">
        <v>1</v>
      </c>
      <c r="I389" s="223"/>
      <c r="J389" s="224">
        <f>ROUND(I389*H389,2)</f>
        <v>0</v>
      </c>
      <c r="K389" s="225"/>
      <c r="L389" s="44"/>
      <c r="M389" s="226" t="s">
        <v>1</v>
      </c>
      <c r="N389" s="227" t="s">
        <v>43</v>
      </c>
      <c r="O389" s="91"/>
      <c r="P389" s="228">
        <f>O389*H389</f>
        <v>0</v>
      </c>
      <c r="Q389" s="228">
        <v>0.00027</v>
      </c>
      <c r="R389" s="228">
        <f>Q389*H389</f>
        <v>0.00027</v>
      </c>
      <c r="S389" s="228">
        <v>0</v>
      </c>
      <c r="T389" s="228">
        <f>S389*H389</f>
        <v>0</v>
      </c>
      <c r="U389" s="229" t="s">
        <v>1</v>
      </c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0" t="s">
        <v>215</v>
      </c>
      <c r="AT389" s="230" t="s">
        <v>142</v>
      </c>
      <c r="AU389" s="230" t="s">
        <v>88</v>
      </c>
      <c r="AY389" s="17" t="s">
        <v>140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7" t="s">
        <v>86</v>
      </c>
      <c r="BK389" s="231">
        <f>ROUND(I389*H389,2)</f>
        <v>0</v>
      </c>
      <c r="BL389" s="17" t="s">
        <v>215</v>
      </c>
      <c r="BM389" s="230" t="s">
        <v>1472</v>
      </c>
    </row>
    <row r="390" s="2" customFormat="1" ht="24.15" customHeight="1">
      <c r="A390" s="38"/>
      <c r="B390" s="39"/>
      <c r="C390" s="218" t="s">
        <v>829</v>
      </c>
      <c r="D390" s="218" t="s">
        <v>142</v>
      </c>
      <c r="E390" s="219" t="s">
        <v>1473</v>
      </c>
      <c r="F390" s="220" t="s">
        <v>1474</v>
      </c>
      <c r="G390" s="221" t="s">
        <v>343</v>
      </c>
      <c r="H390" s="222">
        <v>1</v>
      </c>
      <c r="I390" s="223"/>
      <c r="J390" s="224">
        <f>ROUND(I390*H390,2)</f>
        <v>0</v>
      </c>
      <c r="K390" s="225"/>
      <c r="L390" s="44"/>
      <c r="M390" s="226" t="s">
        <v>1</v>
      </c>
      <c r="N390" s="227" t="s">
        <v>43</v>
      </c>
      <c r="O390" s="91"/>
      <c r="P390" s="228">
        <f>O390*H390</f>
        <v>0</v>
      </c>
      <c r="Q390" s="228">
        <v>0.00075000000000000002</v>
      </c>
      <c r="R390" s="228">
        <f>Q390*H390</f>
        <v>0.00075000000000000002</v>
      </c>
      <c r="S390" s="228">
        <v>0</v>
      </c>
      <c r="T390" s="228">
        <f>S390*H390</f>
        <v>0</v>
      </c>
      <c r="U390" s="229" t="s">
        <v>1</v>
      </c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0" t="s">
        <v>215</v>
      </c>
      <c r="AT390" s="230" t="s">
        <v>142</v>
      </c>
      <c r="AU390" s="230" t="s">
        <v>88</v>
      </c>
      <c r="AY390" s="17" t="s">
        <v>140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7" t="s">
        <v>86</v>
      </c>
      <c r="BK390" s="231">
        <f>ROUND(I390*H390,2)</f>
        <v>0</v>
      </c>
      <c r="BL390" s="17" t="s">
        <v>215</v>
      </c>
      <c r="BM390" s="230" t="s">
        <v>1475</v>
      </c>
    </row>
    <row r="391" s="2" customFormat="1" ht="14.4" customHeight="1">
      <c r="A391" s="38"/>
      <c r="B391" s="39"/>
      <c r="C391" s="218" t="s">
        <v>833</v>
      </c>
      <c r="D391" s="218" t="s">
        <v>142</v>
      </c>
      <c r="E391" s="219" t="s">
        <v>1476</v>
      </c>
      <c r="F391" s="220" t="s">
        <v>1477</v>
      </c>
      <c r="G391" s="221" t="s">
        <v>343</v>
      </c>
      <c r="H391" s="222">
        <v>4</v>
      </c>
      <c r="I391" s="223"/>
      <c r="J391" s="224">
        <f>ROUND(I391*H391,2)</f>
        <v>0</v>
      </c>
      <c r="K391" s="225"/>
      <c r="L391" s="44"/>
      <c r="M391" s="226" t="s">
        <v>1</v>
      </c>
      <c r="N391" s="227" t="s">
        <v>43</v>
      </c>
      <c r="O391" s="91"/>
      <c r="P391" s="228">
        <f>O391*H391</f>
        <v>0</v>
      </c>
      <c r="Q391" s="228">
        <v>0.00051999999999999995</v>
      </c>
      <c r="R391" s="228">
        <f>Q391*H391</f>
        <v>0.0020799999999999998</v>
      </c>
      <c r="S391" s="228">
        <v>0</v>
      </c>
      <c r="T391" s="228">
        <f>S391*H391</f>
        <v>0</v>
      </c>
      <c r="U391" s="229" t="s">
        <v>1</v>
      </c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0" t="s">
        <v>215</v>
      </c>
      <c r="AT391" s="230" t="s">
        <v>142</v>
      </c>
      <c r="AU391" s="230" t="s">
        <v>88</v>
      </c>
      <c r="AY391" s="17" t="s">
        <v>140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7" t="s">
        <v>86</v>
      </c>
      <c r="BK391" s="231">
        <f>ROUND(I391*H391,2)</f>
        <v>0</v>
      </c>
      <c r="BL391" s="17" t="s">
        <v>215</v>
      </c>
      <c r="BM391" s="230" t="s">
        <v>1478</v>
      </c>
    </row>
    <row r="392" s="2" customFormat="1" ht="14.4" customHeight="1">
      <c r="A392" s="38"/>
      <c r="B392" s="39"/>
      <c r="C392" s="218" t="s">
        <v>838</v>
      </c>
      <c r="D392" s="218" t="s">
        <v>142</v>
      </c>
      <c r="E392" s="219" t="s">
        <v>1479</v>
      </c>
      <c r="F392" s="220" t="s">
        <v>1480</v>
      </c>
      <c r="G392" s="221" t="s">
        <v>145</v>
      </c>
      <c r="H392" s="222">
        <v>1</v>
      </c>
      <c r="I392" s="223"/>
      <c r="J392" s="224">
        <f>ROUND(I392*H392,2)</f>
        <v>0</v>
      </c>
      <c r="K392" s="225"/>
      <c r="L392" s="44"/>
      <c r="M392" s="226" t="s">
        <v>1</v>
      </c>
      <c r="N392" s="227" t="s">
        <v>43</v>
      </c>
      <c r="O392" s="91"/>
      <c r="P392" s="228">
        <f>O392*H392</f>
        <v>0</v>
      </c>
      <c r="Q392" s="228">
        <v>0.012</v>
      </c>
      <c r="R392" s="228">
        <f>Q392*H392</f>
        <v>0.012</v>
      </c>
      <c r="S392" s="228">
        <v>0</v>
      </c>
      <c r="T392" s="228">
        <f>S392*H392</f>
        <v>0</v>
      </c>
      <c r="U392" s="229" t="s">
        <v>1</v>
      </c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0" t="s">
        <v>215</v>
      </c>
      <c r="AT392" s="230" t="s">
        <v>142</v>
      </c>
      <c r="AU392" s="230" t="s">
        <v>88</v>
      </c>
      <c r="AY392" s="17" t="s">
        <v>140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7" t="s">
        <v>86</v>
      </c>
      <c r="BK392" s="231">
        <f>ROUND(I392*H392,2)</f>
        <v>0</v>
      </c>
      <c r="BL392" s="17" t="s">
        <v>215</v>
      </c>
      <c r="BM392" s="230" t="s">
        <v>1481</v>
      </c>
    </row>
    <row r="393" s="13" customFormat="1">
      <c r="A393" s="13"/>
      <c r="B393" s="232"/>
      <c r="C393" s="233"/>
      <c r="D393" s="234" t="s">
        <v>156</v>
      </c>
      <c r="E393" s="235" t="s">
        <v>1</v>
      </c>
      <c r="F393" s="236" t="s">
        <v>1482</v>
      </c>
      <c r="G393" s="233"/>
      <c r="H393" s="237">
        <v>1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1"/>
      <c r="U393" s="242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156</v>
      </c>
      <c r="AU393" s="243" t="s">
        <v>88</v>
      </c>
      <c r="AV393" s="13" t="s">
        <v>88</v>
      </c>
      <c r="AW393" s="13" t="s">
        <v>34</v>
      </c>
      <c r="AX393" s="13" t="s">
        <v>86</v>
      </c>
      <c r="AY393" s="243" t="s">
        <v>140</v>
      </c>
    </row>
    <row r="394" s="2" customFormat="1" ht="14.4" customHeight="1">
      <c r="A394" s="38"/>
      <c r="B394" s="39"/>
      <c r="C394" s="218" t="s">
        <v>844</v>
      </c>
      <c r="D394" s="218" t="s">
        <v>142</v>
      </c>
      <c r="E394" s="219" t="s">
        <v>1483</v>
      </c>
      <c r="F394" s="220" t="s">
        <v>1484</v>
      </c>
      <c r="G394" s="221" t="s">
        <v>343</v>
      </c>
      <c r="H394" s="222">
        <v>4</v>
      </c>
      <c r="I394" s="223"/>
      <c r="J394" s="224">
        <f>ROUND(I394*H394,2)</f>
        <v>0</v>
      </c>
      <c r="K394" s="225"/>
      <c r="L394" s="44"/>
      <c r="M394" s="226" t="s">
        <v>1</v>
      </c>
      <c r="N394" s="227" t="s">
        <v>43</v>
      </c>
      <c r="O394" s="91"/>
      <c r="P394" s="228">
        <f>O394*H394</f>
        <v>0</v>
      </c>
      <c r="Q394" s="228">
        <v>0.00050000000000000001</v>
      </c>
      <c r="R394" s="228">
        <f>Q394*H394</f>
        <v>0.002</v>
      </c>
      <c r="S394" s="228">
        <v>0</v>
      </c>
      <c r="T394" s="228">
        <f>S394*H394</f>
        <v>0</v>
      </c>
      <c r="U394" s="229" t="s">
        <v>1</v>
      </c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0" t="s">
        <v>215</v>
      </c>
      <c r="AT394" s="230" t="s">
        <v>142</v>
      </c>
      <c r="AU394" s="230" t="s">
        <v>88</v>
      </c>
      <c r="AY394" s="17" t="s">
        <v>140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7" t="s">
        <v>86</v>
      </c>
      <c r="BK394" s="231">
        <f>ROUND(I394*H394,2)</f>
        <v>0</v>
      </c>
      <c r="BL394" s="17" t="s">
        <v>215</v>
      </c>
      <c r="BM394" s="230" t="s">
        <v>1485</v>
      </c>
    </row>
    <row r="395" s="2" customFormat="1" ht="24.15" customHeight="1">
      <c r="A395" s="38"/>
      <c r="B395" s="39"/>
      <c r="C395" s="218" t="s">
        <v>848</v>
      </c>
      <c r="D395" s="218" t="s">
        <v>142</v>
      </c>
      <c r="E395" s="219" t="s">
        <v>1486</v>
      </c>
      <c r="F395" s="220" t="s">
        <v>1487</v>
      </c>
      <c r="G395" s="221" t="s">
        <v>433</v>
      </c>
      <c r="H395" s="222">
        <v>2</v>
      </c>
      <c r="I395" s="223"/>
      <c r="J395" s="224">
        <f>ROUND(I395*H395,2)</f>
        <v>0</v>
      </c>
      <c r="K395" s="225"/>
      <c r="L395" s="44"/>
      <c r="M395" s="226" t="s">
        <v>1</v>
      </c>
      <c r="N395" s="227" t="s">
        <v>43</v>
      </c>
      <c r="O395" s="91"/>
      <c r="P395" s="228">
        <f>O395*H395</f>
        <v>0</v>
      </c>
      <c r="Q395" s="228">
        <v>0.00051999999999999995</v>
      </c>
      <c r="R395" s="228">
        <f>Q395*H395</f>
        <v>0.0010399999999999999</v>
      </c>
      <c r="S395" s="228">
        <v>0</v>
      </c>
      <c r="T395" s="228">
        <f>S395*H395</f>
        <v>0</v>
      </c>
      <c r="U395" s="229" t="s">
        <v>1</v>
      </c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0" t="s">
        <v>215</v>
      </c>
      <c r="AT395" s="230" t="s">
        <v>142</v>
      </c>
      <c r="AU395" s="230" t="s">
        <v>88</v>
      </c>
      <c r="AY395" s="17" t="s">
        <v>140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7" t="s">
        <v>86</v>
      </c>
      <c r="BK395" s="231">
        <f>ROUND(I395*H395,2)</f>
        <v>0</v>
      </c>
      <c r="BL395" s="17" t="s">
        <v>215</v>
      </c>
      <c r="BM395" s="230" t="s">
        <v>1488</v>
      </c>
    </row>
    <row r="396" s="2" customFormat="1" ht="14.4" customHeight="1">
      <c r="A396" s="38"/>
      <c r="B396" s="39"/>
      <c r="C396" s="218" t="s">
        <v>852</v>
      </c>
      <c r="D396" s="218" t="s">
        <v>142</v>
      </c>
      <c r="E396" s="219" t="s">
        <v>1489</v>
      </c>
      <c r="F396" s="220" t="s">
        <v>1490</v>
      </c>
      <c r="G396" s="221" t="s">
        <v>433</v>
      </c>
      <c r="H396" s="222">
        <v>4</v>
      </c>
      <c r="I396" s="223"/>
      <c r="J396" s="224">
        <f>ROUND(I396*H396,2)</f>
        <v>0</v>
      </c>
      <c r="K396" s="225"/>
      <c r="L396" s="44"/>
      <c r="M396" s="226" t="s">
        <v>1</v>
      </c>
      <c r="N396" s="227" t="s">
        <v>43</v>
      </c>
      <c r="O396" s="91"/>
      <c r="P396" s="228">
        <f>O396*H396</f>
        <v>0</v>
      </c>
      <c r="Q396" s="228">
        <v>0.00051999999999999995</v>
      </c>
      <c r="R396" s="228">
        <f>Q396*H396</f>
        <v>0.0020799999999999998</v>
      </c>
      <c r="S396" s="228">
        <v>0</v>
      </c>
      <c r="T396" s="228">
        <f>S396*H396</f>
        <v>0</v>
      </c>
      <c r="U396" s="229" t="s">
        <v>1</v>
      </c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0" t="s">
        <v>215</v>
      </c>
      <c r="AT396" s="230" t="s">
        <v>142</v>
      </c>
      <c r="AU396" s="230" t="s">
        <v>88</v>
      </c>
      <c r="AY396" s="17" t="s">
        <v>140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7" t="s">
        <v>86</v>
      </c>
      <c r="BK396" s="231">
        <f>ROUND(I396*H396,2)</f>
        <v>0</v>
      </c>
      <c r="BL396" s="17" t="s">
        <v>215</v>
      </c>
      <c r="BM396" s="230" t="s">
        <v>1491</v>
      </c>
    </row>
    <row r="397" s="2" customFormat="1" ht="14.4" customHeight="1">
      <c r="A397" s="38"/>
      <c r="B397" s="39"/>
      <c r="C397" s="218" t="s">
        <v>858</v>
      </c>
      <c r="D397" s="218" t="s">
        <v>142</v>
      </c>
      <c r="E397" s="219" t="s">
        <v>1492</v>
      </c>
      <c r="F397" s="220" t="s">
        <v>1493</v>
      </c>
      <c r="G397" s="221" t="s">
        <v>343</v>
      </c>
      <c r="H397" s="222">
        <v>2</v>
      </c>
      <c r="I397" s="223"/>
      <c r="J397" s="224">
        <f>ROUND(I397*H397,2)</f>
        <v>0</v>
      </c>
      <c r="K397" s="225"/>
      <c r="L397" s="44"/>
      <c r="M397" s="226" t="s">
        <v>1</v>
      </c>
      <c r="N397" s="227" t="s">
        <v>43</v>
      </c>
      <c r="O397" s="91"/>
      <c r="P397" s="228">
        <f>O397*H397</f>
        <v>0</v>
      </c>
      <c r="Q397" s="228">
        <v>0.001</v>
      </c>
      <c r="R397" s="228">
        <f>Q397*H397</f>
        <v>0.002</v>
      </c>
      <c r="S397" s="228">
        <v>0</v>
      </c>
      <c r="T397" s="228">
        <f>S397*H397</f>
        <v>0</v>
      </c>
      <c r="U397" s="229" t="s">
        <v>1</v>
      </c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0" t="s">
        <v>215</v>
      </c>
      <c r="AT397" s="230" t="s">
        <v>142</v>
      </c>
      <c r="AU397" s="230" t="s">
        <v>88</v>
      </c>
      <c r="AY397" s="17" t="s">
        <v>140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86</v>
      </c>
      <c r="BK397" s="231">
        <f>ROUND(I397*H397,2)</f>
        <v>0</v>
      </c>
      <c r="BL397" s="17" t="s">
        <v>215</v>
      </c>
      <c r="BM397" s="230" t="s">
        <v>1494</v>
      </c>
    </row>
    <row r="398" s="2" customFormat="1" ht="14.4" customHeight="1">
      <c r="A398" s="38"/>
      <c r="B398" s="39"/>
      <c r="C398" s="218" t="s">
        <v>862</v>
      </c>
      <c r="D398" s="218" t="s">
        <v>142</v>
      </c>
      <c r="E398" s="219" t="s">
        <v>1495</v>
      </c>
      <c r="F398" s="220" t="s">
        <v>1496</v>
      </c>
      <c r="G398" s="221" t="s">
        <v>343</v>
      </c>
      <c r="H398" s="222">
        <v>4</v>
      </c>
      <c r="I398" s="223"/>
      <c r="J398" s="224">
        <f>ROUND(I398*H398,2)</f>
        <v>0</v>
      </c>
      <c r="K398" s="225"/>
      <c r="L398" s="44"/>
      <c r="M398" s="226" t="s">
        <v>1</v>
      </c>
      <c r="N398" s="227" t="s">
        <v>43</v>
      </c>
      <c r="O398" s="91"/>
      <c r="P398" s="228">
        <f>O398*H398</f>
        <v>0</v>
      </c>
      <c r="Q398" s="228">
        <v>0.00080000000000000004</v>
      </c>
      <c r="R398" s="228">
        <f>Q398*H398</f>
        <v>0.0032000000000000002</v>
      </c>
      <c r="S398" s="228">
        <v>0</v>
      </c>
      <c r="T398" s="228">
        <f>S398*H398</f>
        <v>0</v>
      </c>
      <c r="U398" s="229" t="s">
        <v>1</v>
      </c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0" t="s">
        <v>215</v>
      </c>
      <c r="AT398" s="230" t="s">
        <v>142</v>
      </c>
      <c r="AU398" s="230" t="s">
        <v>88</v>
      </c>
      <c r="AY398" s="17" t="s">
        <v>140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7" t="s">
        <v>86</v>
      </c>
      <c r="BK398" s="231">
        <f>ROUND(I398*H398,2)</f>
        <v>0</v>
      </c>
      <c r="BL398" s="17" t="s">
        <v>215</v>
      </c>
      <c r="BM398" s="230" t="s">
        <v>1497</v>
      </c>
    </row>
    <row r="399" s="2" customFormat="1" ht="14.4" customHeight="1">
      <c r="A399" s="38"/>
      <c r="B399" s="39"/>
      <c r="C399" s="218" t="s">
        <v>866</v>
      </c>
      <c r="D399" s="218" t="s">
        <v>142</v>
      </c>
      <c r="E399" s="219" t="s">
        <v>1498</v>
      </c>
      <c r="F399" s="220" t="s">
        <v>1499</v>
      </c>
      <c r="G399" s="221" t="s">
        <v>343</v>
      </c>
      <c r="H399" s="222">
        <v>3</v>
      </c>
      <c r="I399" s="223"/>
      <c r="J399" s="224">
        <f>ROUND(I399*H399,2)</f>
        <v>0</v>
      </c>
      <c r="K399" s="225"/>
      <c r="L399" s="44"/>
      <c r="M399" s="226" t="s">
        <v>1</v>
      </c>
      <c r="N399" s="227" t="s">
        <v>43</v>
      </c>
      <c r="O399" s="91"/>
      <c r="P399" s="228">
        <f>O399*H399</f>
        <v>0</v>
      </c>
      <c r="Q399" s="228">
        <v>0.00031</v>
      </c>
      <c r="R399" s="228">
        <f>Q399*H399</f>
        <v>0.00093000000000000005</v>
      </c>
      <c r="S399" s="228">
        <v>0</v>
      </c>
      <c r="T399" s="228">
        <f>S399*H399</f>
        <v>0</v>
      </c>
      <c r="U399" s="229" t="s">
        <v>1</v>
      </c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0" t="s">
        <v>215</v>
      </c>
      <c r="AT399" s="230" t="s">
        <v>142</v>
      </c>
      <c r="AU399" s="230" t="s">
        <v>88</v>
      </c>
      <c r="AY399" s="17" t="s">
        <v>140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7" t="s">
        <v>86</v>
      </c>
      <c r="BK399" s="231">
        <f>ROUND(I399*H399,2)</f>
        <v>0</v>
      </c>
      <c r="BL399" s="17" t="s">
        <v>215</v>
      </c>
      <c r="BM399" s="230" t="s">
        <v>1500</v>
      </c>
    </row>
    <row r="400" s="2" customFormat="1" ht="24.15" customHeight="1">
      <c r="A400" s="38"/>
      <c r="B400" s="39"/>
      <c r="C400" s="218" t="s">
        <v>871</v>
      </c>
      <c r="D400" s="218" t="s">
        <v>142</v>
      </c>
      <c r="E400" s="219" t="s">
        <v>1501</v>
      </c>
      <c r="F400" s="220" t="s">
        <v>1502</v>
      </c>
      <c r="G400" s="221" t="s">
        <v>177</v>
      </c>
      <c r="H400" s="222">
        <v>0.93500000000000005</v>
      </c>
      <c r="I400" s="223"/>
      <c r="J400" s="224">
        <f>ROUND(I400*H400,2)</f>
        <v>0</v>
      </c>
      <c r="K400" s="225"/>
      <c r="L400" s="44"/>
      <c r="M400" s="226" t="s">
        <v>1</v>
      </c>
      <c r="N400" s="227" t="s">
        <v>43</v>
      </c>
      <c r="O400" s="91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8">
        <f>S400*H400</f>
        <v>0</v>
      </c>
      <c r="U400" s="229" t="s">
        <v>1</v>
      </c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0" t="s">
        <v>215</v>
      </c>
      <c r="AT400" s="230" t="s">
        <v>142</v>
      </c>
      <c r="AU400" s="230" t="s">
        <v>88</v>
      </c>
      <c r="AY400" s="17" t="s">
        <v>140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7" t="s">
        <v>86</v>
      </c>
      <c r="BK400" s="231">
        <f>ROUND(I400*H400,2)</f>
        <v>0</v>
      </c>
      <c r="BL400" s="17" t="s">
        <v>215</v>
      </c>
      <c r="BM400" s="230" t="s">
        <v>1503</v>
      </c>
    </row>
    <row r="401" s="2" customFormat="1" ht="24.15" customHeight="1">
      <c r="A401" s="38"/>
      <c r="B401" s="39"/>
      <c r="C401" s="218" t="s">
        <v>875</v>
      </c>
      <c r="D401" s="218" t="s">
        <v>142</v>
      </c>
      <c r="E401" s="219" t="s">
        <v>1504</v>
      </c>
      <c r="F401" s="220" t="s">
        <v>1505</v>
      </c>
      <c r="G401" s="221" t="s">
        <v>336</v>
      </c>
      <c r="H401" s="270"/>
      <c r="I401" s="223"/>
      <c r="J401" s="224">
        <f>ROUND(I401*H401,2)</f>
        <v>0</v>
      </c>
      <c r="K401" s="225"/>
      <c r="L401" s="44"/>
      <c r="M401" s="226" t="s">
        <v>1</v>
      </c>
      <c r="N401" s="227" t="s">
        <v>43</v>
      </c>
      <c r="O401" s="91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8">
        <f>S401*H401</f>
        <v>0</v>
      </c>
      <c r="U401" s="229" t="s">
        <v>1</v>
      </c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0" t="s">
        <v>215</v>
      </c>
      <c r="AT401" s="230" t="s">
        <v>142</v>
      </c>
      <c r="AU401" s="230" t="s">
        <v>88</v>
      </c>
      <c r="AY401" s="17" t="s">
        <v>140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7" t="s">
        <v>86</v>
      </c>
      <c r="BK401" s="231">
        <f>ROUND(I401*H401,2)</f>
        <v>0</v>
      </c>
      <c r="BL401" s="17" t="s">
        <v>215</v>
      </c>
      <c r="BM401" s="230" t="s">
        <v>1506</v>
      </c>
    </row>
    <row r="402" s="12" customFormat="1" ht="22.8" customHeight="1">
      <c r="A402" s="12"/>
      <c r="B402" s="202"/>
      <c r="C402" s="203"/>
      <c r="D402" s="204" t="s">
        <v>77</v>
      </c>
      <c r="E402" s="216" t="s">
        <v>1507</v>
      </c>
      <c r="F402" s="216" t="s">
        <v>1508</v>
      </c>
      <c r="G402" s="203"/>
      <c r="H402" s="203"/>
      <c r="I402" s="206"/>
      <c r="J402" s="217">
        <f>BK402</f>
        <v>0</v>
      </c>
      <c r="K402" s="203"/>
      <c r="L402" s="208"/>
      <c r="M402" s="209"/>
      <c r="N402" s="210"/>
      <c r="O402" s="210"/>
      <c r="P402" s="211">
        <f>SUM(P403:P405)</f>
        <v>0</v>
      </c>
      <c r="Q402" s="210"/>
      <c r="R402" s="211">
        <f>SUM(R403:R405)</f>
        <v>0.050299999999999997</v>
      </c>
      <c r="S402" s="210"/>
      <c r="T402" s="211">
        <f>SUM(T403:T405)</f>
        <v>0</v>
      </c>
      <c r="U402" s="2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3" t="s">
        <v>88</v>
      </c>
      <c r="AT402" s="214" t="s">
        <v>77</v>
      </c>
      <c r="AU402" s="214" t="s">
        <v>86</v>
      </c>
      <c r="AY402" s="213" t="s">
        <v>140</v>
      </c>
      <c r="BK402" s="215">
        <f>SUM(BK403:BK405)</f>
        <v>0</v>
      </c>
    </row>
    <row r="403" s="2" customFormat="1" ht="37.8" customHeight="1">
      <c r="A403" s="38"/>
      <c r="B403" s="39"/>
      <c r="C403" s="218" t="s">
        <v>879</v>
      </c>
      <c r="D403" s="218" t="s">
        <v>142</v>
      </c>
      <c r="E403" s="219" t="s">
        <v>1509</v>
      </c>
      <c r="F403" s="220" t="s">
        <v>1510</v>
      </c>
      <c r="G403" s="221" t="s">
        <v>433</v>
      </c>
      <c r="H403" s="222">
        <v>2</v>
      </c>
      <c r="I403" s="223"/>
      <c r="J403" s="224">
        <f>ROUND(I403*H403,2)</f>
        <v>0</v>
      </c>
      <c r="K403" s="225"/>
      <c r="L403" s="44"/>
      <c r="M403" s="226" t="s">
        <v>1</v>
      </c>
      <c r="N403" s="227" t="s">
        <v>43</v>
      </c>
      <c r="O403" s="91"/>
      <c r="P403" s="228">
        <f>O403*H403</f>
        <v>0</v>
      </c>
      <c r="Q403" s="228">
        <v>0.024649999999999998</v>
      </c>
      <c r="R403" s="228">
        <f>Q403*H403</f>
        <v>0.049299999999999997</v>
      </c>
      <c r="S403" s="228">
        <v>0</v>
      </c>
      <c r="T403" s="228">
        <f>S403*H403</f>
        <v>0</v>
      </c>
      <c r="U403" s="229" t="s">
        <v>1</v>
      </c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0" t="s">
        <v>215</v>
      </c>
      <c r="AT403" s="230" t="s">
        <v>142</v>
      </c>
      <c r="AU403" s="230" t="s">
        <v>88</v>
      </c>
      <c r="AY403" s="17" t="s">
        <v>140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7" t="s">
        <v>86</v>
      </c>
      <c r="BK403" s="231">
        <f>ROUND(I403*H403,2)</f>
        <v>0</v>
      </c>
      <c r="BL403" s="17" t="s">
        <v>215</v>
      </c>
      <c r="BM403" s="230" t="s">
        <v>1511</v>
      </c>
    </row>
    <row r="404" s="2" customFormat="1" ht="14.4" customHeight="1">
      <c r="A404" s="38"/>
      <c r="B404" s="39"/>
      <c r="C404" s="218" t="s">
        <v>1512</v>
      </c>
      <c r="D404" s="218" t="s">
        <v>142</v>
      </c>
      <c r="E404" s="219" t="s">
        <v>1513</v>
      </c>
      <c r="F404" s="220" t="s">
        <v>1514</v>
      </c>
      <c r="G404" s="221" t="s">
        <v>433</v>
      </c>
      <c r="H404" s="222">
        <v>2</v>
      </c>
      <c r="I404" s="223"/>
      <c r="J404" s="224">
        <f>ROUND(I404*H404,2)</f>
        <v>0</v>
      </c>
      <c r="K404" s="225"/>
      <c r="L404" s="44"/>
      <c r="M404" s="226" t="s">
        <v>1</v>
      </c>
      <c r="N404" s="227" t="s">
        <v>43</v>
      </c>
      <c r="O404" s="91"/>
      <c r="P404" s="228">
        <f>O404*H404</f>
        <v>0</v>
      </c>
      <c r="Q404" s="228">
        <v>0.00050000000000000001</v>
      </c>
      <c r="R404" s="228">
        <f>Q404*H404</f>
        <v>0.001</v>
      </c>
      <c r="S404" s="228">
        <v>0</v>
      </c>
      <c r="T404" s="228">
        <f>S404*H404</f>
        <v>0</v>
      </c>
      <c r="U404" s="229" t="s">
        <v>1</v>
      </c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0" t="s">
        <v>215</v>
      </c>
      <c r="AT404" s="230" t="s">
        <v>142</v>
      </c>
      <c r="AU404" s="230" t="s">
        <v>88</v>
      </c>
      <c r="AY404" s="17" t="s">
        <v>140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7" t="s">
        <v>86</v>
      </c>
      <c r="BK404" s="231">
        <f>ROUND(I404*H404,2)</f>
        <v>0</v>
      </c>
      <c r="BL404" s="17" t="s">
        <v>215</v>
      </c>
      <c r="BM404" s="230" t="s">
        <v>1515</v>
      </c>
    </row>
    <row r="405" s="2" customFormat="1" ht="24.15" customHeight="1">
      <c r="A405" s="38"/>
      <c r="B405" s="39"/>
      <c r="C405" s="218" t="s">
        <v>1516</v>
      </c>
      <c r="D405" s="218" t="s">
        <v>142</v>
      </c>
      <c r="E405" s="219" t="s">
        <v>1517</v>
      </c>
      <c r="F405" s="220" t="s">
        <v>1518</v>
      </c>
      <c r="G405" s="221" t="s">
        <v>336</v>
      </c>
      <c r="H405" s="270"/>
      <c r="I405" s="223"/>
      <c r="J405" s="224">
        <f>ROUND(I405*H405,2)</f>
        <v>0</v>
      </c>
      <c r="K405" s="225"/>
      <c r="L405" s="44"/>
      <c r="M405" s="226" t="s">
        <v>1</v>
      </c>
      <c r="N405" s="227" t="s">
        <v>43</v>
      </c>
      <c r="O405" s="91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8">
        <f>S405*H405</f>
        <v>0</v>
      </c>
      <c r="U405" s="229" t="s">
        <v>1</v>
      </c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0" t="s">
        <v>215</v>
      </c>
      <c r="AT405" s="230" t="s">
        <v>142</v>
      </c>
      <c r="AU405" s="230" t="s">
        <v>88</v>
      </c>
      <c r="AY405" s="17" t="s">
        <v>140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7" t="s">
        <v>86</v>
      </c>
      <c r="BK405" s="231">
        <f>ROUND(I405*H405,2)</f>
        <v>0</v>
      </c>
      <c r="BL405" s="17" t="s">
        <v>215</v>
      </c>
      <c r="BM405" s="230" t="s">
        <v>1519</v>
      </c>
    </row>
    <row r="406" s="12" customFormat="1" ht="22.8" customHeight="1">
      <c r="A406" s="12"/>
      <c r="B406" s="202"/>
      <c r="C406" s="203"/>
      <c r="D406" s="204" t="s">
        <v>77</v>
      </c>
      <c r="E406" s="216" t="s">
        <v>1520</v>
      </c>
      <c r="F406" s="216" t="s">
        <v>1521</v>
      </c>
      <c r="G406" s="203"/>
      <c r="H406" s="203"/>
      <c r="I406" s="206"/>
      <c r="J406" s="217">
        <f>BK406</f>
        <v>0</v>
      </c>
      <c r="K406" s="203"/>
      <c r="L406" s="208"/>
      <c r="M406" s="209"/>
      <c r="N406" s="210"/>
      <c r="O406" s="210"/>
      <c r="P406" s="211">
        <f>SUM(P407:P409)</f>
        <v>0</v>
      </c>
      <c r="Q406" s="210"/>
      <c r="R406" s="211">
        <f>SUM(R407:R409)</f>
        <v>0</v>
      </c>
      <c r="S406" s="210"/>
      <c r="T406" s="211">
        <f>SUM(T407:T409)</f>
        <v>0</v>
      </c>
      <c r="U406" s="2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3" t="s">
        <v>88</v>
      </c>
      <c r="AT406" s="214" t="s">
        <v>77</v>
      </c>
      <c r="AU406" s="214" t="s">
        <v>86</v>
      </c>
      <c r="AY406" s="213" t="s">
        <v>140</v>
      </c>
      <c r="BK406" s="215">
        <f>SUM(BK407:BK409)</f>
        <v>0</v>
      </c>
    </row>
    <row r="407" s="2" customFormat="1" ht="24.15" customHeight="1">
      <c r="A407" s="38"/>
      <c r="B407" s="39"/>
      <c r="C407" s="218" t="s">
        <v>1522</v>
      </c>
      <c r="D407" s="218" t="s">
        <v>142</v>
      </c>
      <c r="E407" s="219" t="s">
        <v>1523</v>
      </c>
      <c r="F407" s="220" t="s">
        <v>1524</v>
      </c>
      <c r="G407" s="221" t="s">
        <v>145</v>
      </c>
      <c r="H407" s="222">
        <v>3</v>
      </c>
      <c r="I407" s="223"/>
      <c r="J407" s="224">
        <f>ROUND(I407*H407,2)</f>
        <v>0</v>
      </c>
      <c r="K407" s="225"/>
      <c r="L407" s="44"/>
      <c r="M407" s="226" t="s">
        <v>1</v>
      </c>
      <c r="N407" s="227" t="s">
        <v>43</v>
      </c>
      <c r="O407" s="91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8">
        <f>S407*H407</f>
        <v>0</v>
      </c>
      <c r="U407" s="229" t="s">
        <v>1</v>
      </c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0" t="s">
        <v>146</v>
      </c>
      <c r="AT407" s="230" t="s">
        <v>142</v>
      </c>
      <c r="AU407" s="230" t="s">
        <v>88</v>
      </c>
      <c r="AY407" s="17" t="s">
        <v>140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7" t="s">
        <v>86</v>
      </c>
      <c r="BK407" s="231">
        <f>ROUND(I407*H407,2)</f>
        <v>0</v>
      </c>
      <c r="BL407" s="17" t="s">
        <v>146</v>
      </c>
      <c r="BM407" s="230" t="s">
        <v>1525</v>
      </c>
    </row>
    <row r="408" s="2" customFormat="1" ht="14.4" customHeight="1">
      <c r="A408" s="38"/>
      <c r="B408" s="39"/>
      <c r="C408" s="218" t="s">
        <v>1526</v>
      </c>
      <c r="D408" s="218" t="s">
        <v>142</v>
      </c>
      <c r="E408" s="219" t="s">
        <v>1527</v>
      </c>
      <c r="F408" s="220" t="s">
        <v>1528</v>
      </c>
      <c r="G408" s="221" t="s">
        <v>593</v>
      </c>
      <c r="H408" s="222">
        <v>12</v>
      </c>
      <c r="I408" s="223"/>
      <c r="J408" s="224">
        <f>ROUND(I408*H408,2)</f>
        <v>0</v>
      </c>
      <c r="K408" s="225"/>
      <c r="L408" s="44"/>
      <c r="M408" s="226" t="s">
        <v>1</v>
      </c>
      <c r="N408" s="227" t="s">
        <v>43</v>
      </c>
      <c r="O408" s="91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8">
        <f>S408*H408</f>
        <v>0</v>
      </c>
      <c r="U408" s="229" t="s">
        <v>1</v>
      </c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0" t="s">
        <v>146</v>
      </c>
      <c r="AT408" s="230" t="s">
        <v>142</v>
      </c>
      <c r="AU408" s="230" t="s">
        <v>88</v>
      </c>
      <c r="AY408" s="17" t="s">
        <v>140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7" t="s">
        <v>86</v>
      </c>
      <c r="BK408" s="231">
        <f>ROUND(I408*H408,2)</f>
        <v>0</v>
      </c>
      <c r="BL408" s="17" t="s">
        <v>146</v>
      </c>
      <c r="BM408" s="230" t="s">
        <v>1529</v>
      </c>
    </row>
    <row r="409" s="2" customFormat="1" ht="14.4" customHeight="1">
      <c r="A409" s="38"/>
      <c r="B409" s="39"/>
      <c r="C409" s="218" t="s">
        <v>1530</v>
      </c>
      <c r="D409" s="218" t="s">
        <v>142</v>
      </c>
      <c r="E409" s="219" t="s">
        <v>1531</v>
      </c>
      <c r="F409" s="220" t="s">
        <v>1532</v>
      </c>
      <c r="G409" s="221" t="s">
        <v>213</v>
      </c>
      <c r="H409" s="222">
        <v>1</v>
      </c>
      <c r="I409" s="223"/>
      <c r="J409" s="224">
        <f>ROUND(I409*H409,2)</f>
        <v>0</v>
      </c>
      <c r="K409" s="225"/>
      <c r="L409" s="44"/>
      <c r="M409" s="226" t="s">
        <v>1</v>
      </c>
      <c r="N409" s="227" t="s">
        <v>43</v>
      </c>
      <c r="O409" s="91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8">
        <f>S409*H409</f>
        <v>0</v>
      </c>
      <c r="U409" s="229" t="s">
        <v>1</v>
      </c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0" t="s">
        <v>364</v>
      </c>
      <c r="AT409" s="230" t="s">
        <v>142</v>
      </c>
      <c r="AU409" s="230" t="s">
        <v>88</v>
      </c>
      <c r="AY409" s="17" t="s">
        <v>140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7" t="s">
        <v>86</v>
      </c>
      <c r="BK409" s="231">
        <f>ROUND(I409*H409,2)</f>
        <v>0</v>
      </c>
      <c r="BL409" s="17" t="s">
        <v>364</v>
      </c>
      <c r="BM409" s="230" t="s">
        <v>1533</v>
      </c>
    </row>
    <row r="410" s="12" customFormat="1" ht="22.8" customHeight="1">
      <c r="A410" s="12"/>
      <c r="B410" s="202"/>
      <c r="C410" s="203"/>
      <c r="D410" s="204" t="s">
        <v>77</v>
      </c>
      <c r="E410" s="216" t="s">
        <v>1534</v>
      </c>
      <c r="F410" s="216" t="s">
        <v>1535</v>
      </c>
      <c r="G410" s="203"/>
      <c r="H410" s="203"/>
      <c r="I410" s="206"/>
      <c r="J410" s="217">
        <f>BK410</f>
        <v>0</v>
      </c>
      <c r="K410" s="203"/>
      <c r="L410" s="208"/>
      <c r="M410" s="209"/>
      <c r="N410" s="210"/>
      <c r="O410" s="210"/>
      <c r="P410" s="211">
        <f>SUM(P411:P421)</f>
        <v>0</v>
      </c>
      <c r="Q410" s="210"/>
      <c r="R410" s="211">
        <f>SUM(R411:R421)</f>
        <v>0.15969999999999998</v>
      </c>
      <c r="S410" s="210"/>
      <c r="T410" s="211">
        <f>SUM(T411:T421)</f>
        <v>0.67200000000000004</v>
      </c>
      <c r="U410" s="2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3" t="s">
        <v>86</v>
      </c>
      <c r="AT410" s="214" t="s">
        <v>77</v>
      </c>
      <c r="AU410" s="214" t="s">
        <v>86</v>
      </c>
      <c r="AY410" s="213" t="s">
        <v>140</v>
      </c>
      <c r="BK410" s="215">
        <f>SUM(BK411:BK421)</f>
        <v>0</v>
      </c>
    </row>
    <row r="411" s="2" customFormat="1" ht="14.4" customHeight="1">
      <c r="A411" s="38"/>
      <c r="B411" s="39"/>
      <c r="C411" s="218" t="s">
        <v>1536</v>
      </c>
      <c r="D411" s="218" t="s">
        <v>142</v>
      </c>
      <c r="E411" s="219" t="s">
        <v>1537</v>
      </c>
      <c r="F411" s="220" t="s">
        <v>1538</v>
      </c>
      <c r="G411" s="221" t="s">
        <v>226</v>
      </c>
      <c r="H411" s="222">
        <v>210</v>
      </c>
      <c r="I411" s="223"/>
      <c r="J411" s="224">
        <f>ROUND(I411*H411,2)</f>
        <v>0</v>
      </c>
      <c r="K411" s="225"/>
      <c r="L411" s="44"/>
      <c r="M411" s="226" t="s">
        <v>1</v>
      </c>
      <c r="N411" s="227" t="s">
        <v>43</v>
      </c>
      <c r="O411" s="91"/>
      <c r="P411" s="228">
        <f>O411*H411</f>
        <v>0</v>
      </c>
      <c r="Q411" s="228">
        <v>2.0000000000000002E-05</v>
      </c>
      <c r="R411" s="228">
        <f>Q411*H411</f>
        <v>0.0042000000000000006</v>
      </c>
      <c r="S411" s="228">
        <v>0.0032000000000000002</v>
      </c>
      <c r="T411" s="228">
        <f>S411*H411</f>
        <v>0.67200000000000004</v>
      </c>
      <c r="U411" s="229" t="s">
        <v>1</v>
      </c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0" t="s">
        <v>146</v>
      </c>
      <c r="AT411" s="230" t="s">
        <v>142</v>
      </c>
      <c r="AU411" s="230" t="s">
        <v>88</v>
      </c>
      <c r="AY411" s="17" t="s">
        <v>140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7" t="s">
        <v>86</v>
      </c>
      <c r="BK411" s="231">
        <f>ROUND(I411*H411,2)</f>
        <v>0</v>
      </c>
      <c r="BL411" s="17" t="s">
        <v>146</v>
      </c>
      <c r="BM411" s="230" t="s">
        <v>1539</v>
      </c>
    </row>
    <row r="412" s="2" customFormat="1" ht="14.4" customHeight="1">
      <c r="A412" s="38"/>
      <c r="B412" s="39"/>
      <c r="C412" s="218" t="s">
        <v>1540</v>
      </c>
      <c r="D412" s="218" t="s">
        <v>142</v>
      </c>
      <c r="E412" s="219" t="s">
        <v>1541</v>
      </c>
      <c r="F412" s="220" t="s">
        <v>1542</v>
      </c>
      <c r="G412" s="221" t="s">
        <v>226</v>
      </c>
      <c r="H412" s="222">
        <v>60</v>
      </c>
      <c r="I412" s="223"/>
      <c r="J412" s="224">
        <f>ROUND(I412*H412,2)</f>
        <v>0</v>
      </c>
      <c r="K412" s="225"/>
      <c r="L412" s="44"/>
      <c r="M412" s="226" t="s">
        <v>1</v>
      </c>
      <c r="N412" s="227" t="s">
        <v>43</v>
      </c>
      <c r="O412" s="91"/>
      <c r="P412" s="228">
        <f>O412*H412</f>
        <v>0</v>
      </c>
      <c r="Q412" s="228">
        <v>0.00046999999999999999</v>
      </c>
      <c r="R412" s="228">
        <f>Q412*H412</f>
        <v>0.028199999999999999</v>
      </c>
      <c r="S412" s="228">
        <v>0</v>
      </c>
      <c r="T412" s="228">
        <f>S412*H412</f>
        <v>0</v>
      </c>
      <c r="U412" s="229" t="s">
        <v>1</v>
      </c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0" t="s">
        <v>146</v>
      </c>
      <c r="AT412" s="230" t="s">
        <v>142</v>
      </c>
      <c r="AU412" s="230" t="s">
        <v>88</v>
      </c>
      <c r="AY412" s="17" t="s">
        <v>140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7" t="s">
        <v>86</v>
      </c>
      <c r="BK412" s="231">
        <f>ROUND(I412*H412,2)</f>
        <v>0</v>
      </c>
      <c r="BL412" s="17" t="s">
        <v>146</v>
      </c>
      <c r="BM412" s="230" t="s">
        <v>1543</v>
      </c>
    </row>
    <row r="413" s="2" customFormat="1" ht="14.4" customHeight="1">
      <c r="A413" s="38"/>
      <c r="B413" s="39"/>
      <c r="C413" s="218" t="s">
        <v>1544</v>
      </c>
      <c r="D413" s="218" t="s">
        <v>142</v>
      </c>
      <c r="E413" s="219" t="s">
        <v>1545</v>
      </c>
      <c r="F413" s="220" t="s">
        <v>1546</v>
      </c>
      <c r="G413" s="221" t="s">
        <v>226</v>
      </c>
      <c r="H413" s="222">
        <v>40</v>
      </c>
      <c r="I413" s="223"/>
      <c r="J413" s="224">
        <f>ROUND(I413*H413,2)</f>
        <v>0</v>
      </c>
      <c r="K413" s="225"/>
      <c r="L413" s="44"/>
      <c r="M413" s="226" t="s">
        <v>1</v>
      </c>
      <c r="N413" s="227" t="s">
        <v>43</v>
      </c>
      <c r="O413" s="91"/>
      <c r="P413" s="228">
        <f>O413*H413</f>
        <v>0</v>
      </c>
      <c r="Q413" s="228">
        <v>0.00058</v>
      </c>
      <c r="R413" s="228">
        <f>Q413*H413</f>
        <v>0.023199999999999998</v>
      </c>
      <c r="S413" s="228">
        <v>0</v>
      </c>
      <c r="T413" s="228">
        <f>S413*H413</f>
        <v>0</v>
      </c>
      <c r="U413" s="229" t="s">
        <v>1</v>
      </c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0" t="s">
        <v>146</v>
      </c>
      <c r="AT413" s="230" t="s">
        <v>142</v>
      </c>
      <c r="AU413" s="230" t="s">
        <v>88</v>
      </c>
      <c r="AY413" s="17" t="s">
        <v>140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7" t="s">
        <v>86</v>
      </c>
      <c r="BK413" s="231">
        <f>ROUND(I413*H413,2)</f>
        <v>0</v>
      </c>
      <c r="BL413" s="17" t="s">
        <v>146</v>
      </c>
      <c r="BM413" s="230" t="s">
        <v>1547</v>
      </c>
    </row>
    <row r="414" s="2" customFormat="1" ht="14.4" customHeight="1">
      <c r="A414" s="38"/>
      <c r="B414" s="39"/>
      <c r="C414" s="218" t="s">
        <v>1548</v>
      </c>
      <c r="D414" s="218" t="s">
        <v>142</v>
      </c>
      <c r="E414" s="219" t="s">
        <v>1549</v>
      </c>
      <c r="F414" s="220" t="s">
        <v>1550</v>
      </c>
      <c r="G414" s="221" t="s">
        <v>226</v>
      </c>
      <c r="H414" s="222">
        <v>70</v>
      </c>
      <c r="I414" s="223"/>
      <c r="J414" s="224">
        <f>ROUND(I414*H414,2)</f>
        <v>0</v>
      </c>
      <c r="K414" s="225"/>
      <c r="L414" s="44"/>
      <c r="M414" s="226" t="s">
        <v>1</v>
      </c>
      <c r="N414" s="227" t="s">
        <v>43</v>
      </c>
      <c r="O414" s="91"/>
      <c r="P414" s="228">
        <f>O414*H414</f>
        <v>0</v>
      </c>
      <c r="Q414" s="228">
        <v>0.00072000000000000005</v>
      </c>
      <c r="R414" s="228">
        <f>Q414*H414</f>
        <v>0.0504</v>
      </c>
      <c r="S414" s="228">
        <v>0</v>
      </c>
      <c r="T414" s="228">
        <f>S414*H414</f>
        <v>0</v>
      </c>
      <c r="U414" s="229" t="s">
        <v>1</v>
      </c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0" t="s">
        <v>146</v>
      </c>
      <c r="AT414" s="230" t="s">
        <v>142</v>
      </c>
      <c r="AU414" s="230" t="s">
        <v>88</v>
      </c>
      <c r="AY414" s="17" t="s">
        <v>140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7" t="s">
        <v>86</v>
      </c>
      <c r="BK414" s="231">
        <f>ROUND(I414*H414,2)</f>
        <v>0</v>
      </c>
      <c r="BL414" s="17" t="s">
        <v>146</v>
      </c>
      <c r="BM414" s="230" t="s">
        <v>1551</v>
      </c>
    </row>
    <row r="415" s="2" customFormat="1" ht="14.4" customHeight="1">
      <c r="A415" s="38"/>
      <c r="B415" s="39"/>
      <c r="C415" s="218" t="s">
        <v>564</v>
      </c>
      <c r="D415" s="218" t="s">
        <v>142</v>
      </c>
      <c r="E415" s="219" t="s">
        <v>1552</v>
      </c>
      <c r="F415" s="220" t="s">
        <v>1553</v>
      </c>
      <c r="G415" s="221" t="s">
        <v>226</v>
      </c>
      <c r="H415" s="222">
        <v>40</v>
      </c>
      <c r="I415" s="223"/>
      <c r="J415" s="224">
        <f>ROUND(I415*H415,2)</f>
        <v>0</v>
      </c>
      <c r="K415" s="225"/>
      <c r="L415" s="44"/>
      <c r="M415" s="226" t="s">
        <v>1</v>
      </c>
      <c r="N415" s="227" t="s">
        <v>43</v>
      </c>
      <c r="O415" s="91"/>
      <c r="P415" s="228">
        <f>O415*H415</f>
        <v>0</v>
      </c>
      <c r="Q415" s="228">
        <v>0.0012899999999999999</v>
      </c>
      <c r="R415" s="228">
        <f>Q415*H415</f>
        <v>0.051599999999999993</v>
      </c>
      <c r="S415" s="228">
        <v>0</v>
      </c>
      <c r="T415" s="228">
        <f>S415*H415</f>
        <v>0</v>
      </c>
      <c r="U415" s="229" t="s">
        <v>1</v>
      </c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0" t="s">
        <v>146</v>
      </c>
      <c r="AT415" s="230" t="s">
        <v>142</v>
      </c>
      <c r="AU415" s="230" t="s">
        <v>88</v>
      </c>
      <c r="AY415" s="17" t="s">
        <v>140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7" t="s">
        <v>86</v>
      </c>
      <c r="BK415" s="231">
        <f>ROUND(I415*H415,2)</f>
        <v>0</v>
      </c>
      <c r="BL415" s="17" t="s">
        <v>146</v>
      </c>
      <c r="BM415" s="230" t="s">
        <v>1554</v>
      </c>
    </row>
    <row r="416" s="2" customFormat="1" ht="24.15" customHeight="1">
      <c r="A416" s="38"/>
      <c r="B416" s="39"/>
      <c r="C416" s="218" t="s">
        <v>1555</v>
      </c>
      <c r="D416" s="218" t="s">
        <v>142</v>
      </c>
      <c r="E416" s="219" t="s">
        <v>1556</v>
      </c>
      <c r="F416" s="220" t="s">
        <v>1557</v>
      </c>
      <c r="G416" s="221" t="s">
        <v>343</v>
      </c>
      <c r="H416" s="222">
        <v>26</v>
      </c>
      <c r="I416" s="223"/>
      <c r="J416" s="224">
        <f>ROUND(I416*H416,2)</f>
        <v>0</v>
      </c>
      <c r="K416" s="225"/>
      <c r="L416" s="44"/>
      <c r="M416" s="226" t="s">
        <v>1</v>
      </c>
      <c r="N416" s="227" t="s">
        <v>43</v>
      </c>
      <c r="O416" s="91"/>
      <c r="P416" s="228">
        <f>O416*H416</f>
        <v>0</v>
      </c>
      <c r="Q416" s="228">
        <v>5.0000000000000002E-05</v>
      </c>
      <c r="R416" s="228">
        <f>Q416*H416</f>
        <v>0.0013000000000000002</v>
      </c>
      <c r="S416" s="228">
        <v>0</v>
      </c>
      <c r="T416" s="228">
        <f>S416*H416</f>
        <v>0</v>
      </c>
      <c r="U416" s="229" t="s">
        <v>1</v>
      </c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0" t="s">
        <v>146</v>
      </c>
      <c r="AT416" s="230" t="s">
        <v>142</v>
      </c>
      <c r="AU416" s="230" t="s">
        <v>88</v>
      </c>
      <c r="AY416" s="17" t="s">
        <v>140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7" t="s">
        <v>86</v>
      </c>
      <c r="BK416" s="231">
        <f>ROUND(I416*H416,2)</f>
        <v>0</v>
      </c>
      <c r="BL416" s="17" t="s">
        <v>146</v>
      </c>
      <c r="BM416" s="230" t="s">
        <v>1558</v>
      </c>
    </row>
    <row r="417" s="2" customFormat="1" ht="14.4" customHeight="1">
      <c r="A417" s="38"/>
      <c r="B417" s="39"/>
      <c r="C417" s="218" t="s">
        <v>1559</v>
      </c>
      <c r="D417" s="218" t="s">
        <v>142</v>
      </c>
      <c r="E417" s="219" t="s">
        <v>1560</v>
      </c>
      <c r="F417" s="220" t="s">
        <v>1561</v>
      </c>
      <c r="G417" s="221" t="s">
        <v>226</v>
      </c>
      <c r="H417" s="222">
        <v>210</v>
      </c>
      <c r="I417" s="223"/>
      <c r="J417" s="224">
        <f>ROUND(I417*H417,2)</f>
        <v>0</v>
      </c>
      <c r="K417" s="225"/>
      <c r="L417" s="44"/>
      <c r="M417" s="226" t="s">
        <v>1</v>
      </c>
      <c r="N417" s="227" t="s">
        <v>43</v>
      </c>
      <c r="O417" s="91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8">
        <f>S417*H417</f>
        <v>0</v>
      </c>
      <c r="U417" s="229" t="s">
        <v>1</v>
      </c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0" t="s">
        <v>146</v>
      </c>
      <c r="AT417" s="230" t="s">
        <v>142</v>
      </c>
      <c r="AU417" s="230" t="s">
        <v>88</v>
      </c>
      <c r="AY417" s="17" t="s">
        <v>140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7" t="s">
        <v>86</v>
      </c>
      <c r="BK417" s="231">
        <f>ROUND(I417*H417,2)</f>
        <v>0</v>
      </c>
      <c r="BL417" s="17" t="s">
        <v>146</v>
      </c>
      <c r="BM417" s="230" t="s">
        <v>1562</v>
      </c>
    </row>
    <row r="418" s="2" customFormat="1" ht="14.4" customHeight="1">
      <c r="A418" s="38"/>
      <c r="B418" s="39"/>
      <c r="C418" s="218" t="s">
        <v>1563</v>
      </c>
      <c r="D418" s="218" t="s">
        <v>142</v>
      </c>
      <c r="E418" s="219" t="s">
        <v>1564</v>
      </c>
      <c r="F418" s="220" t="s">
        <v>1565</v>
      </c>
      <c r="G418" s="221" t="s">
        <v>213</v>
      </c>
      <c r="H418" s="222">
        <v>1</v>
      </c>
      <c r="I418" s="223"/>
      <c r="J418" s="224">
        <f>ROUND(I418*H418,2)</f>
        <v>0</v>
      </c>
      <c r="K418" s="225"/>
      <c r="L418" s="44"/>
      <c r="M418" s="226" t="s">
        <v>1</v>
      </c>
      <c r="N418" s="227" t="s">
        <v>43</v>
      </c>
      <c r="O418" s="91"/>
      <c r="P418" s="228">
        <f>O418*H418</f>
        <v>0</v>
      </c>
      <c r="Q418" s="228">
        <v>0.00080000000000000004</v>
      </c>
      <c r="R418" s="228">
        <f>Q418*H418</f>
        <v>0.00080000000000000004</v>
      </c>
      <c r="S418" s="228">
        <v>0</v>
      </c>
      <c r="T418" s="228">
        <f>S418*H418</f>
        <v>0</v>
      </c>
      <c r="U418" s="229" t="s">
        <v>1</v>
      </c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0" t="s">
        <v>146</v>
      </c>
      <c r="AT418" s="230" t="s">
        <v>142</v>
      </c>
      <c r="AU418" s="230" t="s">
        <v>88</v>
      </c>
      <c r="AY418" s="17" t="s">
        <v>140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86</v>
      </c>
      <c r="BK418" s="231">
        <f>ROUND(I418*H418,2)</f>
        <v>0</v>
      </c>
      <c r="BL418" s="17" t="s">
        <v>146</v>
      </c>
      <c r="BM418" s="230" t="s">
        <v>1566</v>
      </c>
    </row>
    <row r="419" s="2" customFormat="1" ht="24.15" customHeight="1">
      <c r="A419" s="38"/>
      <c r="B419" s="39"/>
      <c r="C419" s="218" t="s">
        <v>1567</v>
      </c>
      <c r="D419" s="218" t="s">
        <v>142</v>
      </c>
      <c r="E419" s="219" t="s">
        <v>1568</v>
      </c>
      <c r="F419" s="220" t="s">
        <v>1569</v>
      </c>
      <c r="G419" s="221" t="s">
        <v>213</v>
      </c>
      <c r="H419" s="222">
        <v>1</v>
      </c>
      <c r="I419" s="223"/>
      <c r="J419" s="224">
        <f>ROUND(I419*H419,2)</f>
        <v>0</v>
      </c>
      <c r="K419" s="225"/>
      <c r="L419" s="44"/>
      <c r="M419" s="226" t="s">
        <v>1</v>
      </c>
      <c r="N419" s="227" t="s">
        <v>43</v>
      </c>
      <c r="O419" s="91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8">
        <f>S419*H419</f>
        <v>0</v>
      </c>
      <c r="U419" s="229" t="s">
        <v>1</v>
      </c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0" t="s">
        <v>215</v>
      </c>
      <c r="AT419" s="230" t="s">
        <v>142</v>
      </c>
      <c r="AU419" s="230" t="s">
        <v>88</v>
      </c>
      <c r="AY419" s="17" t="s">
        <v>140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7" t="s">
        <v>86</v>
      </c>
      <c r="BK419" s="231">
        <f>ROUND(I419*H419,2)</f>
        <v>0</v>
      </c>
      <c r="BL419" s="17" t="s">
        <v>215</v>
      </c>
      <c r="BM419" s="230" t="s">
        <v>1570</v>
      </c>
    </row>
    <row r="420" s="2" customFormat="1" ht="24.15" customHeight="1">
      <c r="A420" s="38"/>
      <c r="B420" s="39"/>
      <c r="C420" s="218" t="s">
        <v>1571</v>
      </c>
      <c r="D420" s="218" t="s">
        <v>142</v>
      </c>
      <c r="E420" s="219" t="s">
        <v>1572</v>
      </c>
      <c r="F420" s="220" t="s">
        <v>1573</v>
      </c>
      <c r="G420" s="221" t="s">
        <v>177</v>
      </c>
      <c r="H420" s="222">
        <v>0.67200000000000004</v>
      </c>
      <c r="I420" s="223"/>
      <c r="J420" s="224">
        <f>ROUND(I420*H420,2)</f>
        <v>0</v>
      </c>
      <c r="K420" s="225"/>
      <c r="L420" s="44"/>
      <c r="M420" s="226" t="s">
        <v>1</v>
      </c>
      <c r="N420" s="227" t="s">
        <v>43</v>
      </c>
      <c r="O420" s="91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8">
        <f>S420*H420</f>
        <v>0</v>
      </c>
      <c r="U420" s="229" t="s">
        <v>1</v>
      </c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0" t="s">
        <v>146</v>
      </c>
      <c r="AT420" s="230" t="s">
        <v>142</v>
      </c>
      <c r="AU420" s="230" t="s">
        <v>88</v>
      </c>
      <c r="AY420" s="17" t="s">
        <v>140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7" t="s">
        <v>86</v>
      </c>
      <c r="BK420" s="231">
        <f>ROUND(I420*H420,2)</f>
        <v>0</v>
      </c>
      <c r="BL420" s="17" t="s">
        <v>146</v>
      </c>
      <c r="BM420" s="230" t="s">
        <v>1574</v>
      </c>
    </row>
    <row r="421" s="2" customFormat="1" ht="24.15" customHeight="1">
      <c r="A421" s="38"/>
      <c r="B421" s="39"/>
      <c r="C421" s="218" t="s">
        <v>1575</v>
      </c>
      <c r="D421" s="218" t="s">
        <v>142</v>
      </c>
      <c r="E421" s="219" t="s">
        <v>1576</v>
      </c>
      <c r="F421" s="220" t="s">
        <v>1577</v>
      </c>
      <c r="G421" s="221" t="s">
        <v>336</v>
      </c>
      <c r="H421" s="270"/>
      <c r="I421" s="223"/>
      <c r="J421" s="224">
        <f>ROUND(I421*H421,2)</f>
        <v>0</v>
      </c>
      <c r="K421" s="225"/>
      <c r="L421" s="44"/>
      <c r="M421" s="226" t="s">
        <v>1</v>
      </c>
      <c r="N421" s="227" t="s">
        <v>43</v>
      </c>
      <c r="O421" s="91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8">
        <f>S421*H421</f>
        <v>0</v>
      </c>
      <c r="U421" s="229" t="s">
        <v>1</v>
      </c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0" t="s">
        <v>215</v>
      </c>
      <c r="AT421" s="230" t="s">
        <v>142</v>
      </c>
      <c r="AU421" s="230" t="s">
        <v>88</v>
      </c>
      <c r="AY421" s="17" t="s">
        <v>140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7" t="s">
        <v>86</v>
      </c>
      <c r="BK421" s="231">
        <f>ROUND(I421*H421,2)</f>
        <v>0</v>
      </c>
      <c r="BL421" s="17" t="s">
        <v>215</v>
      </c>
      <c r="BM421" s="230" t="s">
        <v>1578</v>
      </c>
    </row>
    <row r="422" s="12" customFormat="1" ht="22.8" customHeight="1">
      <c r="A422" s="12"/>
      <c r="B422" s="202"/>
      <c r="C422" s="203"/>
      <c r="D422" s="204" t="s">
        <v>77</v>
      </c>
      <c r="E422" s="216" t="s">
        <v>1579</v>
      </c>
      <c r="F422" s="216" t="s">
        <v>1580</v>
      </c>
      <c r="G422" s="203"/>
      <c r="H422" s="203"/>
      <c r="I422" s="206"/>
      <c r="J422" s="217">
        <f>BK422</f>
        <v>0</v>
      </c>
      <c r="K422" s="203"/>
      <c r="L422" s="208"/>
      <c r="M422" s="209"/>
      <c r="N422" s="210"/>
      <c r="O422" s="210"/>
      <c r="P422" s="211">
        <f>SUM(P423:P426)</f>
        <v>0</v>
      </c>
      <c r="Q422" s="210"/>
      <c r="R422" s="211">
        <f>SUM(R423:R426)</f>
        <v>0.023400000000000001</v>
      </c>
      <c r="S422" s="210"/>
      <c r="T422" s="211">
        <f>SUM(T423:T426)</f>
        <v>0</v>
      </c>
      <c r="U422" s="2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3" t="s">
        <v>86</v>
      </c>
      <c r="AT422" s="214" t="s">
        <v>77</v>
      </c>
      <c r="AU422" s="214" t="s">
        <v>86</v>
      </c>
      <c r="AY422" s="213" t="s">
        <v>140</v>
      </c>
      <c r="BK422" s="215">
        <f>SUM(BK423:BK426)</f>
        <v>0</v>
      </c>
    </row>
    <row r="423" s="2" customFormat="1" ht="24.15" customHeight="1">
      <c r="A423" s="38"/>
      <c r="B423" s="39"/>
      <c r="C423" s="218" t="s">
        <v>1581</v>
      </c>
      <c r="D423" s="218" t="s">
        <v>142</v>
      </c>
      <c r="E423" s="219" t="s">
        <v>1582</v>
      </c>
      <c r="F423" s="220" t="s">
        <v>1583</v>
      </c>
      <c r="G423" s="221" t="s">
        <v>343</v>
      </c>
      <c r="H423" s="222">
        <v>9</v>
      </c>
      <c r="I423" s="223"/>
      <c r="J423" s="224">
        <f>ROUND(I423*H423,2)</f>
        <v>0</v>
      </c>
      <c r="K423" s="225"/>
      <c r="L423" s="44"/>
      <c r="M423" s="226" t="s">
        <v>1</v>
      </c>
      <c r="N423" s="227" t="s">
        <v>43</v>
      </c>
      <c r="O423" s="91"/>
      <c r="P423" s="228">
        <f>O423*H423</f>
        <v>0</v>
      </c>
      <c r="Q423" s="228">
        <v>0.00013999999999999999</v>
      </c>
      <c r="R423" s="228">
        <f>Q423*H423</f>
        <v>0.0012599999999999998</v>
      </c>
      <c r="S423" s="228">
        <v>0</v>
      </c>
      <c r="T423" s="228">
        <f>S423*H423</f>
        <v>0</v>
      </c>
      <c r="U423" s="229" t="s">
        <v>1</v>
      </c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0" t="s">
        <v>146</v>
      </c>
      <c r="AT423" s="230" t="s">
        <v>142</v>
      </c>
      <c r="AU423" s="230" t="s">
        <v>88</v>
      </c>
      <c r="AY423" s="17" t="s">
        <v>140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7" t="s">
        <v>86</v>
      </c>
      <c r="BK423" s="231">
        <f>ROUND(I423*H423,2)</f>
        <v>0</v>
      </c>
      <c r="BL423" s="17" t="s">
        <v>146</v>
      </c>
      <c r="BM423" s="230" t="s">
        <v>1584</v>
      </c>
    </row>
    <row r="424" s="2" customFormat="1" ht="24.15" customHeight="1">
      <c r="A424" s="38"/>
      <c r="B424" s="39"/>
      <c r="C424" s="218" t="s">
        <v>1585</v>
      </c>
      <c r="D424" s="218" t="s">
        <v>142</v>
      </c>
      <c r="E424" s="219" t="s">
        <v>1586</v>
      </c>
      <c r="F424" s="220" t="s">
        <v>1587</v>
      </c>
      <c r="G424" s="221" t="s">
        <v>343</v>
      </c>
      <c r="H424" s="222">
        <v>9</v>
      </c>
      <c r="I424" s="223"/>
      <c r="J424" s="224">
        <f>ROUND(I424*H424,2)</f>
        <v>0</v>
      </c>
      <c r="K424" s="225"/>
      <c r="L424" s="44"/>
      <c r="M424" s="226" t="s">
        <v>1</v>
      </c>
      <c r="N424" s="227" t="s">
        <v>43</v>
      </c>
      <c r="O424" s="91"/>
      <c r="P424" s="228">
        <f>O424*H424</f>
        <v>0</v>
      </c>
      <c r="Q424" s="228">
        <v>0.00069999999999999999</v>
      </c>
      <c r="R424" s="228">
        <f>Q424*H424</f>
        <v>0.0063</v>
      </c>
      <c r="S424" s="228">
        <v>0</v>
      </c>
      <c r="T424" s="228">
        <f>S424*H424</f>
        <v>0</v>
      </c>
      <c r="U424" s="229" t="s">
        <v>1</v>
      </c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0" t="s">
        <v>146</v>
      </c>
      <c r="AT424" s="230" t="s">
        <v>142</v>
      </c>
      <c r="AU424" s="230" t="s">
        <v>88</v>
      </c>
      <c r="AY424" s="17" t="s">
        <v>140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7" t="s">
        <v>86</v>
      </c>
      <c r="BK424" s="231">
        <f>ROUND(I424*H424,2)</f>
        <v>0</v>
      </c>
      <c r="BL424" s="17" t="s">
        <v>146</v>
      </c>
      <c r="BM424" s="230" t="s">
        <v>1588</v>
      </c>
    </row>
    <row r="425" s="2" customFormat="1" ht="14.4" customHeight="1">
      <c r="A425" s="38"/>
      <c r="B425" s="39"/>
      <c r="C425" s="218" t="s">
        <v>1589</v>
      </c>
      <c r="D425" s="218" t="s">
        <v>142</v>
      </c>
      <c r="E425" s="219" t="s">
        <v>1590</v>
      </c>
      <c r="F425" s="220" t="s">
        <v>1591</v>
      </c>
      <c r="G425" s="221" t="s">
        <v>343</v>
      </c>
      <c r="H425" s="222">
        <v>18</v>
      </c>
      <c r="I425" s="223"/>
      <c r="J425" s="224">
        <f>ROUND(I425*H425,2)</f>
        <v>0</v>
      </c>
      <c r="K425" s="225"/>
      <c r="L425" s="44"/>
      <c r="M425" s="226" t="s">
        <v>1</v>
      </c>
      <c r="N425" s="227" t="s">
        <v>43</v>
      </c>
      <c r="O425" s="91"/>
      <c r="P425" s="228">
        <f>O425*H425</f>
        <v>0</v>
      </c>
      <c r="Q425" s="228">
        <v>0.00088000000000000003</v>
      </c>
      <c r="R425" s="228">
        <f>Q425*H425</f>
        <v>0.01584</v>
      </c>
      <c r="S425" s="228">
        <v>0</v>
      </c>
      <c r="T425" s="228">
        <f>S425*H425</f>
        <v>0</v>
      </c>
      <c r="U425" s="229" t="s">
        <v>1</v>
      </c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0" t="s">
        <v>215</v>
      </c>
      <c r="AT425" s="230" t="s">
        <v>142</v>
      </c>
      <c r="AU425" s="230" t="s">
        <v>88</v>
      </c>
      <c r="AY425" s="17" t="s">
        <v>140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7" t="s">
        <v>86</v>
      </c>
      <c r="BK425" s="231">
        <f>ROUND(I425*H425,2)</f>
        <v>0</v>
      </c>
      <c r="BL425" s="17" t="s">
        <v>215</v>
      </c>
      <c r="BM425" s="230" t="s">
        <v>1592</v>
      </c>
    </row>
    <row r="426" s="2" customFormat="1" ht="24.15" customHeight="1">
      <c r="A426" s="38"/>
      <c r="B426" s="39"/>
      <c r="C426" s="218" t="s">
        <v>1593</v>
      </c>
      <c r="D426" s="218" t="s">
        <v>142</v>
      </c>
      <c r="E426" s="219" t="s">
        <v>1594</v>
      </c>
      <c r="F426" s="220" t="s">
        <v>1595</v>
      </c>
      <c r="G426" s="221" t="s">
        <v>336</v>
      </c>
      <c r="H426" s="270"/>
      <c r="I426" s="223"/>
      <c r="J426" s="224">
        <f>ROUND(I426*H426,2)</f>
        <v>0</v>
      </c>
      <c r="K426" s="225"/>
      <c r="L426" s="44"/>
      <c r="M426" s="226" t="s">
        <v>1</v>
      </c>
      <c r="N426" s="227" t="s">
        <v>43</v>
      </c>
      <c r="O426" s="91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8">
        <f>S426*H426</f>
        <v>0</v>
      </c>
      <c r="U426" s="229" t="s">
        <v>1</v>
      </c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0" t="s">
        <v>215</v>
      </c>
      <c r="AT426" s="230" t="s">
        <v>142</v>
      </c>
      <c r="AU426" s="230" t="s">
        <v>88</v>
      </c>
      <c r="AY426" s="17" t="s">
        <v>140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7" t="s">
        <v>86</v>
      </c>
      <c r="BK426" s="231">
        <f>ROUND(I426*H426,2)</f>
        <v>0</v>
      </c>
      <c r="BL426" s="17" t="s">
        <v>215</v>
      </c>
      <c r="BM426" s="230" t="s">
        <v>1596</v>
      </c>
    </row>
    <row r="427" s="12" customFormat="1" ht="22.8" customHeight="1">
      <c r="A427" s="12"/>
      <c r="B427" s="202"/>
      <c r="C427" s="203"/>
      <c r="D427" s="204" t="s">
        <v>77</v>
      </c>
      <c r="E427" s="216" t="s">
        <v>1597</v>
      </c>
      <c r="F427" s="216" t="s">
        <v>1598</v>
      </c>
      <c r="G427" s="203"/>
      <c r="H427" s="203"/>
      <c r="I427" s="206"/>
      <c r="J427" s="217">
        <f>BK427</f>
        <v>0</v>
      </c>
      <c r="K427" s="203"/>
      <c r="L427" s="208"/>
      <c r="M427" s="209"/>
      <c r="N427" s="210"/>
      <c r="O427" s="210"/>
      <c r="P427" s="211">
        <f>SUM(P428:P436)</f>
        <v>0</v>
      </c>
      <c r="Q427" s="210"/>
      <c r="R427" s="211">
        <f>SUM(R428:R436)</f>
        <v>0.45761999999999997</v>
      </c>
      <c r="S427" s="210"/>
      <c r="T427" s="211">
        <f>SUM(T428:T436)</f>
        <v>0.30000000000000004</v>
      </c>
      <c r="U427" s="2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3" t="s">
        <v>88</v>
      </c>
      <c r="AT427" s="214" t="s">
        <v>77</v>
      </c>
      <c r="AU427" s="214" t="s">
        <v>86</v>
      </c>
      <c r="AY427" s="213" t="s">
        <v>140</v>
      </c>
      <c r="BK427" s="215">
        <f>SUM(BK428:BK436)</f>
        <v>0</v>
      </c>
    </row>
    <row r="428" s="2" customFormat="1" ht="14.4" customHeight="1">
      <c r="A428" s="38"/>
      <c r="B428" s="39"/>
      <c r="C428" s="218" t="s">
        <v>1599</v>
      </c>
      <c r="D428" s="218" t="s">
        <v>142</v>
      </c>
      <c r="E428" s="219" t="s">
        <v>1600</v>
      </c>
      <c r="F428" s="220" t="s">
        <v>1601</v>
      </c>
      <c r="G428" s="221" t="s">
        <v>343</v>
      </c>
      <c r="H428" s="222">
        <v>6</v>
      </c>
      <c r="I428" s="223"/>
      <c r="J428" s="224">
        <f>ROUND(I428*H428,2)</f>
        <v>0</v>
      </c>
      <c r="K428" s="225"/>
      <c r="L428" s="44"/>
      <c r="M428" s="226" t="s">
        <v>1</v>
      </c>
      <c r="N428" s="227" t="s">
        <v>43</v>
      </c>
      <c r="O428" s="91"/>
      <c r="P428" s="228">
        <f>O428*H428</f>
        <v>0</v>
      </c>
      <c r="Q428" s="228">
        <v>0</v>
      </c>
      <c r="R428" s="228">
        <f>Q428*H428</f>
        <v>0</v>
      </c>
      <c r="S428" s="228">
        <v>0.050000000000000003</v>
      </c>
      <c r="T428" s="228">
        <f>S428*H428</f>
        <v>0.30000000000000004</v>
      </c>
      <c r="U428" s="229" t="s">
        <v>1</v>
      </c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0" t="s">
        <v>215</v>
      </c>
      <c r="AT428" s="230" t="s">
        <v>142</v>
      </c>
      <c r="AU428" s="230" t="s">
        <v>88</v>
      </c>
      <c r="AY428" s="17" t="s">
        <v>140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7" t="s">
        <v>86</v>
      </c>
      <c r="BK428" s="231">
        <f>ROUND(I428*H428,2)</f>
        <v>0</v>
      </c>
      <c r="BL428" s="17" t="s">
        <v>215</v>
      </c>
      <c r="BM428" s="230" t="s">
        <v>1602</v>
      </c>
    </row>
    <row r="429" s="2" customFormat="1" ht="14.4" customHeight="1">
      <c r="A429" s="38"/>
      <c r="B429" s="39"/>
      <c r="C429" s="218" t="s">
        <v>1603</v>
      </c>
      <c r="D429" s="218" t="s">
        <v>142</v>
      </c>
      <c r="E429" s="219" t="s">
        <v>1604</v>
      </c>
      <c r="F429" s="220" t="s">
        <v>1605</v>
      </c>
      <c r="G429" s="221" t="s">
        <v>213</v>
      </c>
      <c r="H429" s="222">
        <v>1</v>
      </c>
      <c r="I429" s="223"/>
      <c r="J429" s="224">
        <f>ROUND(I429*H429,2)</f>
        <v>0</v>
      </c>
      <c r="K429" s="225"/>
      <c r="L429" s="44"/>
      <c r="M429" s="226" t="s">
        <v>1</v>
      </c>
      <c r="N429" s="227" t="s">
        <v>43</v>
      </c>
      <c r="O429" s="91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8">
        <f>S429*H429</f>
        <v>0</v>
      </c>
      <c r="U429" s="229" t="s">
        <v>1</v>
      </c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0" t="s">
        <v>146</v>
      </c>
      <c r="AT429" s="230" t="s">
        <v>142</v>
      </c>
      <c r="AU429" s="230" t="s">
        <v>88</v>
      </c>
      <c r="AY429" s="17" t="s">
        <v>140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7" t="s">
        <v>86</v>
      </c>
      <c r="BK429" s="231">
        <f>ROUND(I429*H429,2)</f>
        <v>0</v>
      </c>
      <c r="BL429" s="17" t="s">
        <v>146</v>
      </c>
      <c r="BM429" s="230" t="s">
        <v>1606</v>
      </c>
    </row>
    <row r="430" s="2" customFormat="1" ht="37.8" customHeight="1">
      <c r="A430" s="38"/>
      <c r="B430" s="39"/>
      <c r="C430" s="218" t="s">
        <v>1607</v>
      </c>
      <c r="D430" s="218" t="s">
        <v>142</v>
      </c>
      <c r="E430" s="219" t="s">
        <v>1608</v>
      </c>
      <c r="F430" s="220" t="s">
        <v>1609</v>
      </c>
      <c r="G430" s="221" t="s">
        <v>343</v>
      </c>
      <c r="H430" s="222">
        <v>2</v>
      </c>
      <c r="I430" s="223"/>
      <c r="J430" s="224">
        <f>ROUND(I430*H430,2)</f>
        <v>0</v>
      </c>
      <c r="K430" s="225"/>
      <c r="L430" s="44"/>
      <c r="M430" s="226" t="s">
        <v>1</v>
      </c>
      <c r="N430" s="227" t="s">
        <v>43</v>
      </c>
      <c r="O430" s="91"/>
      <c r="P430" s="228">
        <f>O430*H430</f>
        <v>0</v>
      </c>
      <c r="Q430" s="228">
        <v>0.0086199999999999992</v>
      </c>
      <c r="R430" s="228">
        <f>Q430*H430</f>
        <v>0.017239999999999998</v>
      </c>
      <c r="S430" s="228">
        <v>0</v>
      </c>
      <c r="T430" s="228">
        <f>S430*H430</f>
        <v>0</v>
      </c>
      <c r="U430" s="229" t="s">
        <v>1</v>
      </c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0" t="s">
        <v>215</v>
      </c>
      <c r="AT430" s="230" t="s">
        <v>142</v>
      </c>
      <c r="AU430" s="230" t="s">
        <v>88</v>
      </c>
      <c r="AY430" s="17" t="s">
        <v>140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7" t="s">
        <v>86</v>
      </c>
      <c r="BK430" s="231">
        <f>ROUND(I430*H430,2)</f>
        <v>0</v>
      </c>
      <c r="BL430" s="17" t="s">
        <v>215</v>
      </c>
      <c r="BM430" s="230" t="s">
        <v>1610</v>
      </c>
    </row>
    <row r="431" s="13" customFormat="1">
      <c r="A431" s="13"/>
      <c r="B431" s="232"/>
      <c r="C431" s="233"/>
      <c r="D431" s="234" t="s">
        <v>156</v>
      </c>
      <c r="E431" s="235" t="s">
        <v>1</v>
      </c>
      <c r="F431" s="236" t="s">
        <v>1611</v>
      </c>
      <c r="G431" s="233"/>
      <c r="H431" s="237">
        <v>2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1"/>
      <c r="U431" s="242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156</v>
      </c>
      <c r="AU431" s="243" t="s">
        <v>88</v>
      </c>
      <c r="AV431" s="13" t="s">
        <v>88</v>
      </c>
      <c r="AW431" s="13" t="s">
        <v>34</v>
      </c>
      <c r="AX431" s="13" t="s">
        <v>86</v>
      </c>
      <c r="AY431" s="243" t="s">
        <v>140</v>
      </c>
    </row>
    <row r="432" s="2" customFormat="1" ht="37.8" customHeight="1">
      <c r="A432" s="38"/>
      <c r="B432" s="39"/>
      <c r="C432" s="218" t="s">
        <v>1612</v>
      </c>
      <c r="D432" s="218" t="s">
        <v>142</v>
      </c>
      <c r="E432" s="219" t="s">
        <v>1613</v>
      </c>
      <c r="F432" s="220" t="s">
        <v>1614</v>
      </c>
      <c r="G432" s="221" t="s">
        <v>343</v>
      </c>
      <c r="H432" s="222">
        <v>6</v>
      </c>
      <c r="I432" s="223"/>
      <c r="J432" s="224">
        <f>ROUND(I432*H432,2)</f>
        <v>0</v>
      </c>
      <c r="K432" s="225"/>
      <c r="L432" s="44"/>
      <c r="M432" s="226" t="s">
        <v>1</v>
      </c>
      <c r="N432" s="227" t="s">
        <v>43</v>
      </c>
      <c r="O432" s="91"/>
      <c r="P432" s="228">
        <f>O432*H432</f>
        <v>0</v>
      </c>
      <c r="Q432" s="228">
        <v>0.066879999999999995</v>
      </c>
      <c r="R432" s="228">
        <f>Q432*H432</f>
        <v>0.40127999999999997</v>
      </c>
      <c r="S432" s="228">
        <v>0</v>
      </c>
      <c r="T432" s="228">
        <f>S432*H432</f>
        <v>0</v>
      </c>
      <c r="U432" s="229" t="s">
        <v>1</v>
      </c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0" t="s">
        <v>215</v>
      </c>
      <c r="AT432" s="230" t="s">
        <v>142</v>
      </c>
      <c r="AU432" s="230" t="s">
        <v>88</v>
      </c>
      <c r="AY432" s="17" t="s">
        <v>140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7" t="s">
        <v>86</v>
      </c>
      <c r="BK432" s="231">
        <f>ROUND(I432*H432,2)</f>
        <v>0</v>
      </c>
      <c r="BL432" s="17" t="s">
        <v>215</v>
      </c>
      <c r="BM432" s="230" t="s">
        <v>1615</v>
      </c>
    </row>
    <row r="433" s="2" customFormat="1" ht="14.4" customHeight="1">
      <c r="A433" s="38"/>
      <c r="B433" s="39"/>
      <c r="C433" s="218" t="s">
        <v>1616</v>
      </c>
      <c r="D433" s="218" t="s">
        <v>142</v>
      </c>
      <c r="E433" s="219" t="s">
        <v>1617</v>
      </c>
      <c r="F433" s="220" t="s">
        <v>1618</v>
      </c>
      <c r="G433" s="221" t="s">
        <v>343</v>
      </c>
      <c r="H433" s="222">
        <v>1</v>
      </c>
      <c r="I433" s="223"/>
      <c r="J433" s="224">
        <f>ROUND(I433*H433,2)</f>
        <v>0</v>
      </c>
      <c r="K433" s="225"/>
      <c r="L433" s="44"/>
      <c r="M433" s="226" t="s">
        <v>1</v>
      </c>
      <c r="N433" s="227" t="s">
        <v>43</v>
      </c>
      <c r="O433" s="91"/>
      <c r="P433" s="228">
        <f>O433*H433</f>
        <v>0</v>
      </c>
      <c r="Q433" s="228">
        <v>0.039100000000000003</v>
      </c>
      <c r="R433" s="228">
        <f>Q433*H433</f>
        <v>0.039100000000000003</v>
      </c>
      <c r="S433" s="228">
        <v>0</v>
      </c>
      <c r="T433" s="228">
        <f>S433*H433</f>
        <v>0</v>
      </c>
      <c r="U433" s="229" t="s">
        <v>1</v>
      </c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0" t="s">
        <v>215</v>
      </c>
      <c r="AT433" s="230" t="s">
        <v>142</v>
      </c>
      <c r="AU433" s="230" t="s">
        <v>88</v>
      </c>
      <c r="AY433" s="17" t="s">
        <v>140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7" t="s">
        <v>86</v>
      </c>
      <c r="BK433" s="231">
        <f>ROUND(I433*H433,2)</f>
        <v>0</v>
      </c>
      <c r="BL433" s="17" t="s">
        <v>215</v>
      </c>
      <c r="BM433" s="230" t="s">
        <v>1619</v>
      </c>
    </row>
    <row r="434" s="13" customFormat="1">
      <c r="A434" s="13"/>
      <c r="B434" s="232"/>
      <c r="C434" s="233"/>
      <c r="D434" s="234" t="s">
        <v>156</v>
      </c>
      <c r="E434" s="235" t="s">
        <v>1</v>
      </c>
      <c r="F434" s="236" t="s">
        <v>1620</v>
      </c>
      <c r="G434" s="233"/>
      <c r="H434" s="237">
        <v>1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1"/>
      <c r="U434" s="242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156</v>
      </c>
      <c r="AU434" s="243" t="s">
        <v>88</v>
      </c>
      <c r="AV434" s="13" t="s">
        <v>88</v>
      </c>
      <c r="AW434" s="13" t="s">
        <v>34</v>
      </c>
      <c r="AX434" s="13" t="s">
        <v>86</v>
      </c>
      <c r="AY434" s="243" t="s">
        <v>140</v>
      </c>
    </row>
    <row r="435" s="2" customFormat="1" ht="24.15" customHeight="1">
      <c r="A435" s="38"/>
      <c r="B435" s="39"/>
      <c r="C435" s="218" t="s">
        <v>1621</v>
      </c>
      <c r="D435" s="218" t="s">
        <v>142</v>
      </c>
      <c r="E435" s="219" t="s">
        <v>1622</v>
      </c>
      <c r="F435" s="220" t="s">
        <v>1623</v>
      </c>
      <c r="G435" s="221" t="s">
        <v>177</v>
      </c>
      <c r="H435" s="222">
        <v>0.45800000000000002</v>
      </c>
      <c r="I435" s="223"/>
      <c r="J435" s="224">
        <f>ROUND(I435*H435,2)</f>
        <v>0</v>
      </c>
      <c r="K435" s="225"/>
      <c r="L435" s="44"/>
      <c r="M435" s="226" t="s">
        <v>1</v>
      </c>
      <c r="N435" s="227" t="s">
        <v>43</v>
      </c>
      <c r="O435" s="91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8">
        <f>S435*H435</f>
        <v>0</v>
      </c>
      <c r="U435" s="229" t="s">
        <v>1</v>
      </c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0" t="s">
        <v>215</v>
      </c>
      <c r="AT435" s="230" t="s">
        <v>142</v>
      </c>
      <c r="AU435" s="230" t="s">
        <v>88</v>
      </c>
      <c r="AY435" s="17" t="s">
        <v>140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7" t="s">
        <v>86</v>
      </c>
      <c r="BK435" s="231">
        <f>ROUND(I435*H435,2)</f>
        <v>0</v>
      </c>
      <c r="BL435" s="17" t="s">
        <v>215</v>
      </c>
      <c r="BM435" s="230" t="s">
        <v>1624</v>
      </c>
    </row>
    <row r="436" s="2" customFormat="1" ht="24.15" customHeight="1">
      <c r="A436" s="38"/>
      <c r="B436" s="39"/>
      <c r="C436" s="218" t="s">
        <v>1625</v>
      </c>
      <c r="D436" s="218" t="s">
        <v>142</v>
      </c>
      <c r="E436" s="219" t="s">
        <v>1626</v>
      </c>
      <c r="F436" s="220" t="s">
        <v>1627</v>
      </c>
      <c r="G436" s="221" t="s">
        <v>336</v>
      </c>
      <c r="H436" s="270"/>
      <c r="I436" s="223"/>
      <c r="J436" s="224">
        <f>ROUND(I436*H436,2)</f>
        <v>0</v>
      </c>
      <c r="K436" s="225"/>
      <c r="L436" s="44"/>
      <c r="M436" s="226" t="s">
        <v>1</v>
      </c>
      <c r="N436" s="227" t="s">
        <v>43</v>
      </c>
      <c r="O436" s="91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8">
        <f>S436*H436</f>
        <v>0</v>
      </c>
      <c r="U436" s="229" t="s">
        <v>1</v>
      </c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0" t="s">
        <v>215</v>
      </c>
      <c r="AT436" s="230" t="s">
        <v>142</v>
      </c>
      <c r="AU436" s="230" t="s">
        <v>88</v>
      </c>
      <c r="AY436" s="17" t="s">
        <v>140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7" t="s">
        <v>86</v>
      </c>
      <c r="BK436" s="231">
        <f>ROUND(I436*H436,2)</f>
        <v>0</v>
      </c>
      <c r="BL436" s="17" t="s">
        <v>215</v>
      </c>
      <c r="BM436" s="230" t="s">
        <v>1628</v>
      </c>
    </row>
    <row r="437" s="12" customFormat="1" ht="22.8" customHeight="1">
      <c r="A437" s="12"/>
      <c r="B437" s="202"/>
      <c r="C437" s="203"/>
      <c r="D437" s="204" t="s">
        <v>77</v>
      </c>
      <c r="E437" s="216" t="s">
        <v>1629</v>
      </c>
      <c r="F437" s="216" t="s">
        <v>1630</v>
      </c>
      <c r="G437" s="203"/>
      <c r="H437" s="203"/>
      <c r="I437" s="206"/>
      <c r="J437" s="217">
        <f>BK437</f>
        <v>0</v>
      </c>
      <c r="K437" s="203"/>
      <c r="L437" s="208"/>
      <c r="M437" s="209"/>
      <c r="N437" s="210"/>
      <c r="O437" s="210"/>
      <c r="P437" s="211">
        <f>SUM(P438:P440)</f>
        <v>0</v>
      </c>
      <c r="Q437" s="210"/>
      <c r="R437" s="211">
        <f>SUM(R438:R440)</f>
        <v>0</v>
      </c>
      <c r="S437" s="210"/>
      <c r="T437" s="211">
        <f>SUM(T438:T440)</f>
        <v>0</v>
      </c>
      <c r="U437" s="2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3" t="s">
        <v>88</v>
      </c>
      <c r="AT437" s="214" t="s">
        <v>77</v>
      </c>
      <c r="AU437" s="214" t="s">
        <v>86</v>
      </c>
      <c r="AY437" s="213" t="s">
        <v>140</v>
      </c>
      <c r="BK437" s="215">
        <f>SUM(BK438:BK440)</f>
        <v>0</v>
      </c>
    </row>
    <row r="438" s="2" customFormat="1" ht="14.4" customHeight="1">
      <c r="A438" s="38"/>
      <c r="B438" s="39"/>
      <c r="C438" s="218" t="s">
        <v>1631</v>
      </c>
      <c r="D438" s="218" t="s">
        <v>142</v>
      </c>
      <c r="E438" s="219" t="s">
        <v>1632</v>
      </c>
      <c r="F438" s="220" t="s">
        <v>1633</v>
      </c>
      <c r="G438" s="221" t="s">
        <v>1634</v>
      </c>
      <c r="H438" s="222">
        <v>24</v>
      </c>
      <c r="I438" s="223"/>
      <c r="J438" s="224">
        <f>ROUND(I438*H438,2)</f>
        <v>0</v>
      </c>
      <c r="K438" s="225"/>
      <c r="L438" s="44"/>
      <c r="M438" s="226" t="s">
        <v>1</v>
      </c>
      <c r="N438" s="227" t="s">
        <v>43</v>
      </c>
      <c r="O438" s="91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8">
        <f>S438*H438</f>
        <v>0</v>
      </c>
      <c r="U438" s="229" t="s">
        <v>1</v>
      </c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0" t="s">
        <v>215</v>
      </c>
      <c r="AT438" s="230" t="s">
        <v>142</v>
      </c>
      <c r="AU438" s="230" t="s">
        <v>88</v>
      </c>
      <c r="AY438" s="17" t="s">
        <v>140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7" t="s">
        <v>86</v>
      </c>
      <c r="BK438" s="231">
        <f>ROUND(I438*H438,2)</f>
        <v>0</v>
      </c>
      <c r="BL438" s="17" t="s">
        <v>215</v>
      </c>
      <c r="BM438" s="230" t="s">
        <v>1635</v>
      </c>
    </row>
    <row r="439" s="2" customFormat="1" ht="14.4" customHeight="1">
      <c r="A439" s="38"/>
      <c r="B439" s="39"/>
      <c r="C439" s="218" t="s">
        <v>1636</v>
      </c>
      <c r="D439" s="218" t="s">
        <v>142</v>
      </c>
      <c r="E439" s="219" t="s">
        <v>1637</v>
      </c>
      <c r="F439" s="220" t="s">
        <v>1638</v>
      </c>
      <c r="G439" s="221" t="s">
        <v>1634</v>
      </c>
      <c r="H439" s="222">
        <v>16</v>
      </c>
      <c r="I439" s="223"/>
      <c r="J439" s="224">
        <f>ROUND(I439*H439,2)</f>
        <v>0</v>
      </c>
      <c r="K439" s="225"/>
      <c r="L439" s="44"/>
      <c r="M439" s="226" t="s">
        <v>1</v>
      </c>
      <c r="N439" s="227" t="s">
        <v>43</v>
      </c>
      <c r="O439" s="91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8">
        <f>S439*H439</f>
        <v>0</v>
      </c>
      <c r="U439" s="229" t="s">
        <v>1</v>
      </c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0" t="s">
        <v>215</v>
      </c>
      <c r="AT439" s="230" t="s">
        <v>142</v>
      </c>
      <c r="AU439" s="230" t="s">
        <v>88</v>
      </c>
      <c r="AY439" s="17" t="s">
        <v>140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7" t="s">
        <v>86</v>
      </c>
      <c r="BK439" s="231">
        <f>ROUND(I439*H439,2)</f>
        <v>0</v>
      </c>
      <c r="BL439" s="17" t="s">
        <v>215</v>
      </c>
      <c r="BM439" s="230" t="s">
        <v>1639</v>
      </c>
    </row>
    <row r="440" s="2" customFormat="1" ht="14.4" customHeight="1">
      <c r="A440" s="38"/>
      <c r="B440" s="39"/>
      <c r="C440" s="218" t="s">
        <v>1640</v>
      </c>
      <c r="D440" s="218" t="s">
        <v>142</v>
      </c>
      <c r="E440" s="219" t="s">
        <v>1641</v>
      </c>
      <c r="F440" s="220" t="s">
        <v>1642</v>
      </c>
      <c r="G440" s="221" t="s">
        <v>1634</v>
      </c>
      <c r="H440" s="222">
        <v>8</v>
      </c>
      <c r="I440" s="223"/>
      <c r="J440" s="224">
        <f>ROUND(I440*H440,2)</f>
        <v>0</v>
      </c>
      <c r="K440" s="225"/>
      <c r="L440" s="44"/>
      <c r="M440" s="226" t="s">
        <v>1</v>
      </c>
      <c r="N440" s="227" t="s">
        <v>43</v>
      </c>
      <c r="O440" s="91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8">
        <f>S440*H440</f>
        <v>0</v>
      </c>
      <c r="U440" s="229" t="s">
        <v>1</v>
      </c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0" t="s">
        <v>215</v>
      </c>
      <c r="AT440" s="230" t="s">
        <v>142</v>
      </c>
      <c r="AU440" s="230" t="s">
        <v>88</v>
      </c>
      <c r="AY440" s="17" t="s">
        <v>140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7" t="s">
        <v>86</v>
      </c>
      <c r="BK440" s="231">
        <f>ROUND(I440*H440,2)</f>
        <v>0</v>
      </c>
      <c r="BL440" s="17" t="s">
        <v>215</v>
      </c>
      <c r="BM440" s="230" t="s">
        <v>1643</v>
      </c>
    </row>
    <row r="441" s="12" customFormat="1" ht="22.8" customHeight="1">
      <c r="A441" s="12"/>
      <c r="B441" s="202"/>
      <c r="C441" s="203"/>
      <c r="D441" s="204" t="s">
        <v>77</v>
      </c>
      <c r="E441" s="216" t="s">
        <v>1644</v>
      </c>
      <c r="F441" s="216" t="s">
        <v>1645</v>
      </c>
      <c r="G441" s="203"/>
      <c r="H441" s="203"/>
      <c r="I441" s="206"/>
      <c r="J441" s="217">
        <f>BK441</f>
        <v>0</v>
      </c>
      <c r="K441" s="203"/>
      <c r="L441" s="208"/>
      <c r="M441" s="209"/>
      <c r="N441" s="210"/>
      <c r="O441" s="210"/>
      <c r="P441" s="211">
        <f>SUM(P442:P449)</f>
        <v>0</v>
      </c>
      <c r="Q441" s="210"/>
      <c r="R441" s="211">
        <f>SUM(R442:R449)</f>
        <v>0</v>
      </c>
      <c r="S441" s="210"/>
      <c r="T441" s="211">
        <f>SUM(T442:T449)</f>
        <v>2.8128000000000002</v>
      </c>
      <c r="U441" s="2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3" t="s">
        <v>88</v>
      </c>
      <c r="AT441" s="214" t="s">
        <v>77</v>
      </c>
      <c r="AU441" s="214" t="s">
        <v>86</v>
      </c>
      <c r="AY441" s="213" t="s">
        <v>140</v>
      </c>
      <c r="BK441" s="215">
        <f>SUM(BK442:BK449)</f>
        <v>0</v>
      </c>
    </row>
    <row r="442" s="2" customFormat="1" ht="24.15" customHeight="1">
      <c r="A442" s="38"/>
      <c r="B442" s="39"/>
      <c r="C442" s="218" t="s">
        <v>1646</v>
      </c>
      <c r="D442" s="218" t="s">
        <v>142</v>
      </c>
      <c r="E442" s="219" t="s">
        <v>1647</v>
      </c>
      <c r="F442" s="220" t="s">
        <v>1648</v>
      </c>
      <c r="G442" s="221" t="s">
        <v>145</v>
      </c>
      <c r="H442" s="222">
        <v>93.760000000000005</v>
      </c>
      <c r="I442" s="223"/>
      <c r="J442" s="224">
        <f>ROUND(I442*H442,2)</f>
        <v>0</v>
      </c>
      <c r="K442" s="225"/>
      <c r="L442" s="44"/>
      <c r="M442" s="226" t="s">
        <v>1</v>
      </c>
      <c r="N442" s="227" t="s">
        <v>43</v>
      </c>
      <c r="O442" s="91"/>
      <c r="P442" s="228">
        <f>O442*H442</f>
        <v>0</v>
      </c>
      <c r="Q442" s="228">
        <v>0</v>
      </c>
      <c r="R442" s="228">
        <f>Q442*H442</f>
        <v>0</v>
      </c>
      <c r="S442" s="228">
        <v>0.029999999999999999</v>
      </c>
      <c r="T442" s="228">
        <f>S442*H442</f>
        <v>2.8128000000000002</v>
      </c>
      <c r="U442" s="229" t="s">
        <v>1</v>
      </c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0" t="s">
        <v>215</v>
      </c>
      <c r="AT442" s="230" t="s">
        <v>142</v>
      </c>
      <c r="AU442" s="230" t="s">
        <v>88</v>
      </c>
      <c r="AY442" s="17" t="s">
        <v>140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7" t="s">
        <v>86</v>
      </c>
      <c r="BK442" s="231">
        <f>ROUND(I442*H442,2)</f>
        <v>0</v>
      </c>
      <c r="BL442" s="17" t="s">
        <v>215</v>
      </c>
      <c r="BM442" s="230" t="s">
        <v>1649</v>
      </c>
    </row>
    <row r="443" s="13" customFormat="1">
      <c r="A443" s="13"/>
      <c r="B443" s="232"/>
      <c r="C443" s="233"/>
      <c r="D443" s="234" t="s">
        <v>156</v>
      </c>
      <c r="E443" s="235" t="s">
        <v>1</v>
      </c>
      <c r="F443" s="236" t="s">
        <v>1194</v>
      </c>
      <c r="G443" s="233"/>
      <c r="H443" s="237">
        <v>15.51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1"/>
      <c r="U443" s="242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156</v>
      </c>
      <c r="AU443" s="243" t="s">
        <v>88</v>
      </c>
      <c r="AV443" s="13" t="s">
        <v>88</v>
      </c>
      <c r="AW443" s="13" t="s">
        <v>34</v>
      </c>
      <c r="AX443" s="13" t="s">
        <v>78</v>
      </c>
      <c r="AY443" s="243" t="s">
        <v>140</v>
      </c>
    </row>
    <row r="444" s="13" customFormat="1">
      <c r="A444" s="13"/>
      <c r="B444" s="232"/>
      <c r="C444" s="233"/>
      <c r="D444" s="234" t="s">
        <v>156</v>
      </c>
      <c r="E444" s="235" t="s">
        <v>1</v>
      </c>
      <c r="F444" s="236" t="s">
        <v>1195</v>
      </c>
      <c r="G444" s="233"/>
      <c r="H444" s="237">
        <v>22.09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1"/>
      <c r="U444" s="242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156</v>
      </c>
      <c r="AU444" s="243" t="s">
        <v>88</v>
      </c>
      <c r="AV444" s="13" t="s">
        <v>88</v>
      </c>
      <c r="AW444" s="13" t="s">
        <v>34</v>
      </c>
      <c r="AX444" s="13" t="s">
        <v>78</v>
      </c>
      <c r="AY444" s="243" t="s">
        <v>140</v>
      </c>
    </row>
    <row r="445" s="13" customFormat="1">
      <c r="A445" s="13"/>
      <c r="B445" s="232"/>
      <c r="C445" s="233"/>
      <c r="D445" s="234" t="s">
        <v>156</v>
      </c>
      <c r="E445" s="235" t="s">
        <v>1</v>
      </c>
      <c r="F445" s="236" t="s">
        <v>1196</v>
      </c>
      <c r="G445" s="233"/>
      <c r="H445" s="237">
        <v>18.559999999999999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1"/>
      <c r="U445" s="242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156</v>
      </c>
      <c r="AU445" s="243" t="s">
        <v>88</v>
      </c>
      <c r="AV445" s="13" t="s">
        <v>88</v>
      </c>
      <c r="AW445" s="13" t="s">
        <v>34</v>
      </c>
      <c r="AX445" s="13" t="s">
        <v>78</v>
      </c>
      <c r="AY445" s="243" t="s">
        <v>140</v>
      </c>
    </row>
    <row r="446" s="13" customFormat="1">
      <c r="A446" s="13"/>
      <c r="B446" s="232"/>
      <c r="C446" s="233"/>
      <c r="D446" s="234" t="s">
        <v>156</v>
      </c>
      <c r="E446" s="235" t="s">
        <v>1</v>
      </c>
      <c r="F446" s="236" t="s">
        <v>1197</v>
      </c>
      <c r="G446" s="233"/>
      <c r="H446" s="237">
        <v>22.09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1"/>
      <c r="U446" s="242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156</v>
      </c>
      <c r="AU446" s="243" t="s">
        <v>88</v>
      </c>
      <c r="AV446" s="13" t="s">
        <v>88</v>
      </c>
      <c r="AW446" s="13" t="s">
        <v>34</v>
      </c>
      <c r="AX446" s="13" t="s">
        <v>78</v>
      </c>
      <c r="AY446" s="243" t="s">
        <v>140</v>
      </c>
    </row>
    <row r="447" s="13" customFormat="1">
      <c r="A447" s="13"/>
      <c r="B447" s="232"/>
      <c r="C447" s="233"/>
      <c r="D447" s="234" t="s">
        <v>156</v>
      </c>
      <c r="E447" s="235" t="s">
        <v>1</v>
      </c>
      <c r="F447" s="236" t="s">
        <v>1198</v>
      </c>
      <c r="G447" s="233"/>
      <c r="H447" s="237">
        <v>15.51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1"/>
      <c r="U447" s="242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156</v>
      </c>
      <c r="AU447" s="243" t="s">
        <v>88</v>
      </c>
      <c r="AV447" s="13" t="s">
        <v>88</v>
      </c>
      <c r="AW447" s="13" t="s">
        <v>34</v>
      </c>
      <c r="AX447" s="13" t="s">
        <v>78</v>
      </c>
      <c r="AY447" s="243" t="s">
        <v>140</v>
      </c>
    </row>
    <row r="448" s="14" customFormat="1">
      <c r="A448" s="14"/>
      <c r="B448" s="255"/>
      <c r="C448" s="256"/>
      <c r="D448" s="234" t="s">
        <v>156</v>
      </c>
      <c r="E448" s="257" t="s">
        <v>1</v>
      </c>
      <c r="F448" s="258" t="s">
        <v>244</v>
      </c>
      <c r="G448" s="256"/>
      <c r="H448" s="259">
        <v>93.760000000000005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3"/>
      <c r="U448" s="26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5" t="s">
        <v>156</v>
      </c>
      <c r="AU448" s="265" t="s">
        <v>88</v>
      </c>
      <c r="AV448" s="14" t="s">
        <v>146</v>
      </c>
      <c r="AW448" s="14" t="s">
        <v>34</v>
      </c>
      <c r="AX448" s="14" t="s">
        <v>86</v>
      </c>
      <c r="AY448" s="265" t="s">
        <v>140</v>
      </c>
    </row>
    <row r="449" s="2" customFormat="1" ht="24.15" customHeight="1">
      <c r="A449" s="38"/>
      <c r="B449" s="39"/>
      <c r="C449" s="218" t="s">
        <v>1650</v>
      </c>
      <c r="D449" s="218" t="s">
        <v>142</v>
      </c>
      <c r="E449" s="219" t="s">
        <v>1651</v>
      </c>
      <c r="F449" s="220" t="s">
        <v>1652</v>
      </c>
      <c r="G449" s="221" t="s">
        <v>336</v>
      </c>
      <c r="H449" s="270"/>
      <c r="I449" s="223"/>
      <c r="J449" s="224">
        <f>ROUND(I449*H449,2)</f>
        <v>0</v>
      </c>
      <c r="K449" s="225"/>
      <c r="L449" s="44"/>
      <c r="M449" s="226" t="s">
        <v>1</v>
      </c>
      <c r="N449" s="227" t="s">
        <v>43</v>
      </c>
      <c r="O449" s="91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8">
        <f>S449*H449</f>
        <v>0</v>
      </c>
      <c r="U449" s="229" t="s">
        <v>1</v>
      </c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0" t="s">
        <v>215</v>
      </c>
      <c r="AT449" s="230" t="s">
        <v>142</v>
      </c>
      <c r="AU449" s="230" t="s">
        <v>88</v>
      </c>
      <c r="AY449" s="17" t="s">
        <v>140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7" t="s">
        <v>86</v>
      </c>
      <c r="BK449" s="231">
        <f>ROUND(I449*H449,2)</f>
        <v>0</v>
      </c>
      <c r="BL449" s="17" t="s">
        <v>215</v>
      </c>
      <c r="BM449" s="230" t="s">
        <v>1653</v>
      </c>
    </row>
    <row r="450" s="12" customFormat="1" ht="22.8" customHeight="1">
      <c r="A450" s="12"/>
      <c r="B450" s="202"/>
      <c r="C450" s="203"/>
      <c r="D450" s="204" t="s">
        <v>77</v>
      </c>
      <c r="E450" s="216" t="s">
        <v>1654</v>
      </c>
      <c r="F450" s="216" t="s">
        <v>1655</v>
      </c>
      <c r="G450" s="203"/>
      <c r="H450" s="203"/>
      <c r="I450" s="206"/>
      <c r="J450" s="217">
        <f>BK450</f>
        <v>0</v>
      </c>
      <c r="K450" s="203"/>
      <c r="L450" s="208"/>
      <c r="M450" s="209"/>
      <c r="N450" s="210"/>
      <c r="O450" s="210"/>
      <c r="P450" s="211">
        <f>SUM(P451:P467)</f>
        <v>0</v>
      </c>
      <c r="Q450" s="210"/>
      <c r="R450" s="211">
        <f>SUM(R451:R467)</f>
        <v>1.9729920000000001</v>
      </c>
      <c r="S450" s="210"/>
      <c r="T450" s="211">
        <f>SUM(T451:T467)</f>
        <v>0</v>
      </c>
      <c r="U450" s="2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13" t="s">
        <v>88</v>
      </c>
      <c r="AT450" s="214" t="s">
        <v>77</v>
      </c>
      <c r="AU450" s="214" t="s">
        <v>86</v>
      </c>
      <c r="AY450" s="213" t="s">
        <v>140</v>
      </c>
      <c r="BK450" s="215">
        <f>SUM(BK451:BK467)</f>
        <v>0</v>
      </c>
    </row>
    <row r="451" s="2" customFormat="1" ht="24.15" customHeight="1">
      <c r="A451" s="38"/>
      <c r="B451" s="39"/>
      <c r="C451" s="218" t="s">
        <v>1656</v>
      </c>
      <c r="D451" s="218" t="s">
        <v>142</v>
      </c>
      <c r="E451" s="219" t="s">
        <v>1657</v>
      </c>
      <c r="F451" s="220" t="s">
        <v>1658</v>
      </c>
      <c r="G451" s="221" t="s">
        <v>145</v>
      </c>
      <c r="H451" s="222">
        <v>93.760000000000005</v>
      </c>
      <c r="I451" s="223"/>
      <c r="J451" s="224">
        <f>ROUND(I451*H451,2)</f>
        <v>0</v>
      </c>
      <c r="K451" s="225"/>
      <c r="L451" s="44"/>
      <c r="M451" s="226" t="s">
        <v>1</v>
      </c>
      <c r="N451" s="227" t="s">
        <v>43</v>
      </c>
      <c r="O451" s="91"/>
      <c r="P451" s="228">
        <f>O451*H451</f>
        <v>0</v>
      </c>
      <c r="Q451" s="228">
        <v>0.01261</v>
      </c>
      <c r="R451" s="228">
        <f>Q451*H451</f>
        <v>1.1823136000000001</v>
      </c>
      <c r="S451" s="228">
        <v>0</v>
      </c>
      <c r="T451" s="228">
        <f>S451*H451</f>
        <v>0</v>
      </c>
      <c r="U451" s="229" t="s">
        <v>1</v>
      </c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0" t="s">
        <v>215</v>
      </c>
      <c r="AT451" s="230" t="s">
        <v>142</v>
      </c>
      <c r="AU451" s="230" t="s">
        <v>88</v>
      </c>
      <c r="AY451" s="17" t="s">
        <v>140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7" t="s">
        <v>86</v>
      </c>
      <c r="BK451" s="231">
        <f>ROUND(I451*H451,2)</f>
        <v>0</v>
      </c>
      <c r="BL451" s="17" t="s">
        <v>215</v>
      </c>
      <c r="BM451" s="230" t="s">
        <v>1659</v>
      </c>
    </row>
    <row r="452" s="13" customFormat="1">
      <c r="A452" s="13"/>
      <c r="B452" s="232"/>
      <c r="C452" s="233"/>
      <c r="D452" s="234" t="s">
        <v>156</v>
      </c>
      <c r="E452" s="235" t="s">
        <v>1</v>
      </c>
      <c r="F452" s="236" t="s">
        <v>1194</v>
      </c>
      <c r="G452" s="233"/>
      <c r="H452" s="237">
        <v>15.51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1"/>
      <c r="U452" s="242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156</v>
      </c>
      <c r="AU452" s="243" t="s">
        <v>88</v>
      </c>
      <c r="AV452" s="13" t="s">
        <v>88</v>
      </c>
      <c r="AW452" s="13" t="s">
        <v>34</v>
      </c>
      <c r="AX452" s="13" t="s">
        <v>78</v>
      </c>
      <c r="AY452" s="243" t="s">
        <v>140</v>
      </c>
    </row>
    <row r="453" s="13" customFormat="1">
      <c r="A453" s="13"/>
      <c r="B453" s="232"/>
      <c r="C453" s="233"/>
      <c r="D453" s="234" t="s">
        <v>156</v>
      </c>
      <c r="E453" s="235" t="s">
        <v>1</v>
      </c>
      <c r="F453" s="236" t="s">
        <v>1195</v>
      </c>
      <c r="G453" s="233"/>
      <c r="H453" s="237">
        <v>22.09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1"/>
      <c r="U453" s="242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156</v>
      </c>
      <c r="AU453" s="243" t="s">
        <v>88</v>
      </c>
      <c r="AV453" s="13" t="s">
        <v>88</v>
      </c>
      <c r="AW453" s="13" t="s">
        <v>34</v>
      </c>
      <c r="AX453" s="13" t="s">
        <v>78</v>
      </c>
      <c r="AY453" s="243" t="s">
        <v>140</v>
      </c>
    </row>
    <row r="454" s="13" customFormat="1">
      <c r="A454" s="13"/>
      <c r="B454" s="232"/>
      <c r="C454" s="233"/>
      <c r="D454" s="234" t="s">
        <v>156</v>
      </c>
      <c r="E454" s="235" t="s">
        <v>1</v>
      </c>
      <c r="F454" s="236" t="s">
        <v>1196</v>
      </c>
      <c r="G454" s="233"/>
      <c r="H454" s="237">
        <v>18.559999999999999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1"/>
      <c r="U454" s="242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156</v>
      </c>
      <c r="AU454" s="243" t="s">
        <v>88</v>
      </c>
      <c r="AV454" s="13" t="s">
        <v>88</v>
      </c>
      <c r="AW454" s="13" t="s">
        <v>34</v>
      </c>
      <c r="AX454" s="13" t="s">
        <v>78</v>
      </c>
      <c r="AY454" s="243" t="s">
        <v>140</v>
      </c>
    </row>
    <row r="455" s="13" customFormat="1">
      <c r="A455" s="13"/>
      <c r="B455" s="232"/>
      <c r="C455" s="233"/>
      <c r="D455" s="234" t="s">
        <v>156</v>
      </c>
      <c r="E455" s="235" t="s">
        <v>1</v>
      </c>
      <c r="F455" s="236" t="s">
        <v>1197</v>
      </c>
      <c r="G455" s="233"/>
      <c r="H455" s="237">
        <v>22.09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1"/>
      <c r="U455" s="242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156</v>
      </c>
      <c r="AU455" s="243" t="s">
        <v>88</v>
      </c>
      <c r="AV455" s="13" t="s">
        <v>88</v>
      </c>
      <c r="AW455" s="13" t="s">
        <v>34</v>
      </c>
      <c r="AX455" s="13" t="s">
        <v>78</v>
      </c>
      <c r="AY455" s="243" t="s">
        <v>140</v>
      </c>
    </row>
    <row r="456" s="13" customFormat="1">
      <c r="A456" s="13"/>
      <c r="B456" s="232"/>
      <c r="C456" s="233"/>
      <c r="D456" s="234" t="s">
        <v>156</v>
      </c>
      <c r="E456" s="235" t="s">
        <v>1</v>
      </c>
      <c r="F456" s="236" t="s">
        <v>1198</v>
      </c>
      <c r="G456" s="233"/>
      <c r="H456" s="237">
        <v>15.51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1"/>
      <c r="U456" s="242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156</v>
      </c>
      <c r="AU456" s="243" t="s">
        <v>88</v>
      </c>
      <c r="AV456" s="13" t="s">
        <v>88</v>
      </c>
      <c r="AW456" s="13" t="s">
        <v>34</v>
      </c>
      <c r="AX456" s="13" t="s">
        <v>78</v>
      </c>
      <c r="AY456" s="243" t="s">
        <v>140</v>
      </c>
    </row>
    <row r="457" s="14" customFormat="1">
      <c r="A457" s="14"/>
      <c r="B457" s="255"/>
      <c r="C457" s="256"/>
      <c r="D457" s="234" t="s">
        <v>156</v>
      </c>
      <c r="E457" s="257" t="s">
        <v>1</v>
      </c>
      <c r="F457" s="258" t="s">
        <v>244</v>
      </c>
      <c r="G457" s="256"/>
      <c r="H457" s="259">
        <v>93.760000000000005</v>
      </c>
      <c r="I457" s="260"/>
      <c r="J457" s="256"/>
      <c r="K457" s="256"/>
      <c r="L457" s="261"/>
      <c r="M457" s="262"/>
      <c r="N457" s="263"/>
      <c r="O457" s="263"/>
      <c r="P457" s="263"/>
      <c r="Q457" s="263"/>
      <c r="R457" s="263"/>
      <c r="S457" s="263"/>
      <c r="T457" s="263"/>
      <c r="U457" s="26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5" t="s">
        <v>156</v>
      </c>
      <c r="AU457" s="265" t="s">
        <v>88</v>
      </c>
      <c r="AV457" s="14" t="s">
        <v>146</v>
      </c>
      <c r="AW457" s="14" t="s">
        <v>34</v>
      </c>
      <c r="AX457" s="14" t="s">
        <v>86</v>
      </c>
      <c r="AY457" s="265" t="s">
        <v>140</v>
      </c>
    </row>
    <row r="458" s="2" customFormat="1" ht="24.15" customHeight="1">
      <c r="A458" s="38"/>
      <c r="B458" s="39"/>
      <c r="C458" s="218" t="s">
        <v>1660</v>
      </c>
      <c r="D458" s="218" t="s">
        <v>142</v>
      </c>
      <c r="E458" s="219" t="s">
        <v>1661</v>
      </c>
      <c r="F458" s="220" t="s">
        <v>1662</v>
      </c>
      <c r="G458" s="221" t="s">
        <v>145</v>
      </c>
      <c r="H458" s="222">
        <v>45.140000000000001</v>
      </c>
      <c r="I458" s="223"/>
      <c r="J458" s="224">
        <f>ROUND(I458*H458,2)</f>
        <v>0</v>
      </c>
      <c r="K458" s="225"/>
      <c r="L458" s="44"/>
      <c r="M458" s="226" t="s">
        <v>1</v>
      </c>
      <c r="N458" s="227" t="s">
        <v>43</v>
      </c>
      <c r="O458" s="91"/>
      <c r="P458" s="228">
        <f>O458*H458</f>
        <v>0</v>
      </c>
      <c r="Q458" s="228">
        <v>0.016459999999999999</v>
      </c>
      <c r="R458" s="228">
        <f>Q458*H458</f>
        <v>0.74300440000000001</v>
      </c>
      <c r="S458" s="228">
        <v>0</v>
      </c>
      <c r="T458" s="228">
        <f>S458*H458</f>
        <v>0</v>
      </c>
      <c r="U458" s="229" t="s">
        <v>1</v>
      </c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0" t="s">
        <v>215</v>
      </c>
      <c r="AT458" s="230" t="s">
        <v>142</v>
      </c>
      <c r="AU458" s="230" t="s">
        <v>88</v>
      </c>
      <c r="AY458" s="17" t="s">
        <v>140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7" t="s">
        <v>86</v>
      </c>
      <c r="BK458" s="231">
        <f>ROUND(I458*H458,2)</f>
        <v>0</v>
      </c>
      <c r="BL458" s="17" t="s">
        <v>215</v>
      </c>
      <c r="BM458" s="230" t="s">
        <v>1663</v>
      </c>
    </row>
    <row r="459" s="13" customFormat="1">
      <c r="A459" s="13"/>
      <c r="B459" s="232"/>
      <c r="C459" s="233"/>
      <c r="D459" s="234" t="s">
        <v>156</v>
      </c>
      <c r="E459" s="235" t="s">
        <v>1</v>
      </c>
      <c r="F459" s="236" t="s">
        <v>1189</v>
      </c>
      <c r="G459" s="233"/>
      <c r="H459" s="237">
        <v>1.95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1"/>
      <c r="U459" s="242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156</v>
      </c>
      <c r="AU459" s="243" t="s">
        <v>88</v>
      </c>
      <c r="AV459" s="13" t="s">
        <v>88</v>
      </c>
      <c r="AW459" s="13" t="s">
        <v>34</v>
      </c>
      <c r="AX459" s="13" t="s">
        <v>78</v>
      </c>
      <c r="AY459" s="243" t="s">
        <v>140</v>
      </c>
    </row>
    <row r="460" s="13" customFormat="1">
      <c r="A460" s="13"/>
      <c r="B460" s="232"/>
      <c r="C460" s="233"/>
      <c r="D460" s="234" t="s">
        <v>156</v>
      </c>
      <c r="E460" s="235" t="s">
        <v>1</v>
      </c>
      <c r="F460" s="236" t="s">
        <v>1190</v>
      </c>
      <c r="G460" s="233"/>
      <c r="H460" s="237">
        <v>21.530000000000001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1"/>
      <c r="U460" s="242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156</v>
      </c>
      <c r="AU460" s="243" t="s">
        <v>88</v>
      </c>
      <c r="AV460" s="13" t="s">
        <v>88</v>
      </c>
      <c r="AW460" s="13" t="s">
        <v>34</v>
      </c>
      <c r="AX460" s="13" t="s">
        <v>78</v>
      </c>
      <c r="AY460" s="243" t="s">
        <v>140</v>
      </c>
    </row>
    <row r="461" s="13" customFormat="1">
      <c r="A461" s="13"/>
      <c r="B461" s="232"/>
      <c r="C461" s="233"/>
      <c r="D461" s="234" t="s">
        <v>156</v>
      </c>
      <c r="E461" s="235" t="s">
        <v>1</v>
      </c>
      <c r="F461" s="236" t="s">
        <v>1191</v>
      </c>
      <c r="G461" s="233"/>
      <c r="H461" s="237">
        <v>2.7000000000000002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1"/>
      <c r="U461" s="242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156</v>
      </c>
      <c r="AU461" s="243" t="s">
        <v>88</v>
      </c>
      <c r="AV461" s="13" t="s">
        <v>88</v>
      </c>
      <c r="AW461" s="13" t="s">
        <v>34</v>
      </c>
      <c r="AX461" s="13" t="s">
        <v>78</v>
      </c>
      <c r="AY461" s="243" t="s">
        <v>140</v>
      </c>
    </row>
    <row r="462" s="13" customFormat="1">
      <c r="A462" s="13"/>
      <c r="B462" s="232"/>
      <c r="C462" s="233"/>
      <c r="D462" s="234" t="s">
        <v>156</v>
      </c>
      <c r="E462" s="235" t="s">
        <v>1</v>
      </c>
      <c r="F462" s="236" t="s">
        <v>1192</v>
      </c>
      <c r="G462" s="233"/>
      <c r="H462" s="237">
        <v>2.6099999999999999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1"/>
      <c r="U462" s="242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156</v>
      </c>
      <c r="AU462" s="243" t="s">
        <v>88</v>
      </c>
      <c r="AV462" s="13" t="s">
        <v>88</v>
      </c>
      <c r="AW462" s="13" t="s">
        <v>34</v>
      </c>
      <c r="AX462" s="13" t="s">
        <v>78</v>
      </c>
      <c r="AY462" s="243" t="s">
        <v>140</v>
      </c>
    </row>
    <row r="463" s="13" customFormat="1">
      <c r="A463" s="13"/>
      <c r="B463" s="232"/>
      <c r="C463" s="233"/>
      <c r="D463" s="234" t="s">
        <v>156</v>
      </c>
      <c r="E463" s="235" t="s">
        <v>1</v>
      </c>
      <c r="F463" s="236" t="s">
        <v>1193</v>
      </c>
      <c r="G463" s="233"/>
      <c r="H463" s="237">
        <v>16.350000000000001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1"/>
      <c r="U463" s="242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156</v>
      </c>
      <c r="AU463" s="243" t="s">
        <v>88</v>
      </c>
      <c r="AV463" s="13" t="s">
        <v>88</v>
      </c>
      <c r="AW463" s="13" t="s">
        <v>34</v>
      </c>
      <c r="AX463" s="13" t="s">
        <v>78</v>
      </c>
      <c r="AY463" s="243" t="s">
        <v>140</v>
      </c>
    </row>
    <row r="464" s="14" customFormat="1">
      <c r="A464" s="14"/>
      <c r="B464" s="255"/>
      <c r="C464" s="256"/>
      <c r="D464" s="234" t="s">
        <v>156</v>
      </c>
      <c r="E464" s="257" t="s">
        <v>1</v>
      </c>
      <c r="F464" s="258" t="s">
        <v>244</v>
      </c>
      <c r="G464" s="256"/>
      <c r="H464" s="259">
        <v>45.140000000000001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3"/>
      <c r="U464" s="26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5" t="s">
        <v>156</v>
      </c>
      <c r="AU464" s="265" t="s">
        <v>88</v>
      </c>
      <c r="AV464" s="14" t="s">
        <v>146</v>
      </c>
      <c r="AW464" s="14" t="s">
        <v>34</v>
      </c>
      <c r="AX464" s="14" t="s">
        <v>86</v>
      </c>
      <c r="AY464" s="265" t="s">
        <v>140</v>
      </c>
    </row>
    <row r="465" s="2" customFormat="1" ht="24.15" customHeight="1">
      <c r="A465" s="38"/>
      <c r="B465" s="39"/>
      <c r="C465" s="218" t="s">
        <v>1664</v>
      </c>
      <c r="D465" s="218" t="s">
        <v>142</v>
      </c>
      <c r="E465" s="219" t="s">
        <v>1665</v>
      </c>
      <c r="F465" s="220" t="s">
        <v>1666</v>
      </c>
      <c r="G465" s="221" t="s">
        <v>226</v>
      </c>
      <c r="H465" s="222">
        <v>147.30000000000001</v>
      </c>
      <c r="I465" s="223"/>
      <c r="J465" s="224">
        <f>ROUND(I465*H465,2)</f>
        <v>0</v>
      </c>
      <c r="K465" s="225"/>
      <c r="L465" s="44"/>
      <c r="M465" s="226" t="s">
        <v>1</v>
      </c>
      <c r="N465" s="227" t="s">
        <v>43</v>
      </c>
      <c r="O465" s="91"/>
      <c r="P465" s="228">
        <f>O465*H465</f>
        <v>0</v>
      </c>
      <c r="Q465" s="228">
        <v>0.00025999999999999998</v>
      </c>
      <c r="R465" s="228">
        <f>Q465*H465</f>
        <v>0.038297999999999999</v>
      </c>
      <c r="S465" s="228">
        <v>0</v>
      </c>
      <c r="T465" s="228">
        <f>S465*H465</f>
        <v>0</v>
      </c>
      <c r="U465" s="229" t="s">
        <v>1</v>
      </c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0" t="s">
        <v>215</v>
      </c>
      <c r="AT465" s="230" t="s">
        <v>142</v>
      </c>
      <c r="AU465" s="230" t="s">
        <v>88</v>
      </c>
      <c r="AY465" s="17" t="s">
        <v>140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7" t="s">
        <v>86</v>
      </c>
      <c r="BK465" s="231">
        <f>ROUND(I465*H465,2)</f>
        <v>0</v>
      </c>
      <c r="BL465" s="17" t="s">
        <v>215</v>
      </c>
      <c r="BM465" s="230" t="s">
        <v>1667</v>
      </c>
    </row>
    <row r="466" s="2" customFormat="1" ht="14.4" customHeight="1">
      <c r="A466" s="38"/>
      <c r="B466" s="39"/>
      <c r="C466" s="218" t="s">
        <v>1668</v>
      </c>
      <c r="D466" s="218" t="s">
        <v>142</v>
      </c>
      <c r="E466" s="219" t="s">
        <v>1669</v>
      </c>
      <c r="F466" s="220" t="s">
        <v>1670</v>
      </c>
      <c r="G466" s="221" t="s">
        <v>145</v>
      </c>
      <c r="H466" s="222">
        <v>93.760000000000005</v>
      </c>
      <c r="I466" s="223"/>
      <c r="J466" s="224">
        <f>ROUND(I466*H466,2)</f>
        <v>0</v>
      </c>
      <c r="K466" s="225"/>
      <c r="L466" s="44"/>
      <c r="M466" s="226" t="s">
        <v>1</v>
      </c>
      <c r="N466" s="227" t="s">
        <v>43</v>
      </c>
      <c r="O466" s="91"/>
      <c r="P466" s="228">
        <f>O466*H466</f>
        <v>0</v>
      </c>
      <c r="Q466" s="228">
        <v>0.00010000000000000001</v>
      </c>
      <c r="R466" s="228">
        <f>Q466*H466</f>
        <v>0.0093760000000000007</v>
      </c>
      <c r="S466" s="228">
        <v>0</v>
      </c>
      <c r="T466" s="228">
        <f>S466*H466</f>
        <v>0</v>
      </c>
      <c r="U466" s="229" t="s">
        <v>1</v>
      </c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0" t="s">
        <v>215</v>
      </c>
      <c r="AT466" s="230" t="s">
        <v>142</v>
      </c>
      <c r="AU466" s="230" t="s">
        <v>88</v>
      </c>
      <c r="AY466" s="17" t="s">
        <v>140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7" t="s">
        <v>86</v>
      </c>
      <c r="BK466" s="231">
        <f>ROUND(I466*H466,2)</f>
        <v>0</v>
      </c>
      <c r="BL466" s="17" t="s">
        <v>215</v>
      </c>
      <c r="BM466" s="230" t="s">
        <v>1671</v>
      </c>
    </row>
    <row r="467" s="2" customFormat="1" ht="24.15" customHeight="1">
      <c r="A467" s="38"/>
      <c r="B467" s="39"/>
      <c r="C467" s="218" t="s">
        <v>1672</v>
      </c>
      <c r="D467" s="218" t="s">
        <v>142</v>
      </c>
      <c r="E467" s="219" t="s">
        <v>1673</v>
      </c>
      <c r="F467" s="220" t="s">
        <v>1674</v>
      </c>
      <c r="G467" s="221" t="s">
        <v>336</v>
      </c>
      <c r="H467" s="270"/>
      <c r="I467" s="223"/>
      <c r="J467" s="224">
        <f>ROUND(I467*H467,2)</f>
        <v>0</v>
      </c>
      <c r="K467" s="225"/>
      <c r="L467" s="44"/>
      <c r="M467" s="226" t="s">
        <v>1</v>
      </c>
      <c r="N467" s="227" t="s">
        <v>43</v>
      </c>
      <c r="O467" s="91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8">
        <f>S467*H467</f>
        <v>0</v>
      </c>
      <c r="U467" s="229" t="s">
        <v>1</v>
      </c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0" t="s">
        <v>215</v>
      </c>
      <c r="AT467" s="230" t="s">
        <v>142</v>
      </c>
      <c r="AU467" s="230" t="s">
        <v>88</v>
      </c>
      <c r="AY467" s="17" t="s">
        <v>140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7" t="s">
        <v>86</v>
      </c>
      <c r="BK467" s="231">
        <f>ROUND(I467*H467,2)</f>
        <v>0</v>
      </c>
      <c r="BL467" s="17" t="s">
        <v>215</v>
      </c>
      <c r="BM467" s="230" t="s">
        <v>1675</v>
      </c>
    </row>
    <row r="468" s="12" customFormat="1" ht="22.8" customHeight="1">
      <c r="A468" s="12"/>
      <c r="B468" s="202"/>
      <c r="C468" s="203"/>
      <c r="D468" s="204" t="s">
        <v>77</v>
      </c>
      <c r="E468" s="216" t="s">
        <v>620</v>
      </c>
      <c r="F468" s="216" t="s">
        <v>621</v>
      </c>
      <c r="G468" s="203"/>
      <c r="H468" s="203"/>
      <c r="I468" s="206"/>
      <c r="J468" s="217">
        <f>BK468</f>
        <v>0</v>
      </c>
      <c r="K468" s="203"/>
      <c r="L468" s="208"/>
      <c r="M468" s="209"/>
      <c r="N468" s="210"/>
      <c r="O468" s="210"/>
      <c r="P468" s="211">
        <f>SUM(P469:P478)</f>
        <v>0</v>
      </c>
      <c r="Q468" s="210"/>
      <c r="R468" s="211">
        <f>SUM(R469:R478)</f>
        <v>0.076999999999999999</v>
      </c>
      <c r="S468" s="210"/>
      <c r="T468" s="211">
        <f>SUM(T469:T478)</f>
        <v>1.4788209999999999</v>
      </c>
      <c r="U468" s="2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13" t="s">
        <v>88</v>
      </c>
      <c r="AT468" s="214" t="s">
        <v>77</v>
      </c>
      <c r="AU468" s="214" t="s">
        <v>86</v>
      </c>
      <c r="AY468" s="213" t="s">
        <v>140</v>
      </c>
      <c r="BK468" s="215">
        <f>SUM(BK469:BK478)</f>
        <v>0</v>
      </c>
    </row>
    <row r="469" s="2" customFormat="1" ht="24.15" customHeight="1">
      <c r="A469" s="38"/>
      <c r="B469" s="39"/>
      <c r="C469" s="218" t="s">
        <v>1676</v>
      </c>
      <c r="D469" s="218" t="s">
        <v>142</v>
      </c>
      <c r="E469" s="219" t="s">
        <v>1677</v>
      </c>
      <c r="F469" s="220" t="s">
        <v>1678</v>
      </c>
      <c r="G469" s="221" t="s">
        <v>145</v>
      </c>
      <c r="H469" s="222">
        <v>45.140000000000001</v>
      </c>
      <c r="I469" s="223"/>
      <c r="J469" s="224">
        <f>ROUND(I469*H469,2)</f>
        <v>0</v>
      </c>
      <c r="K469" s="225"/>
      <c r="L469" s="44"/>
      <c r="M469" s="226" t="s">
        <v>1</v>
      </c>
      <c r="N469" s="227" t="s">
        <v>43</v>
      </c>
      <c r="O469" s="91"/>
      <c r="P469" s="228">
        <f>O469*H469</f>
        <v>0</v>
      </c>
      <c r="Q469" s="228">
        <v>0</v>
      </c>
      <c r="R469" s="228">
        <f>Q469*H469</f>
        <v>0</v>
      </c>
      <c r="S469" s="228">
        <v>0.024649999999999998</v>
      </c>
      <c r="T469" s="228">
        <f>S469*H469</f>
        <v>1.1127009999999999</v>
      </c>
      <c r="U469" s="229" t="s">
        <v>1</v>
      </c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0" t="s">
        <v>215</v>
      </c>
      <c r="AT469" s="230" t="s">
        <v>142</v>
      </c>
      <c r="AU469" s="230" t="s">
        <v>88</v>
      </c>
      <c r="AY469" s="17" t="s">
        <v>140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7" t="s">
        <v>86</v>
      </c>
      <c r="BK469" s="231">
        <f>ROUND(I469*H469,2)</f>
        <v>0</v>
      </c>
      <c r="BL469" s="17" t="s">
        <v>215</v>
      </c>
      <c r="BM469" s="230" t="s">
        <v>1679</v>
      </c>
    </row>
    <row r="470" s="2" customFormat="1" ht="24.15" customHeight="1">
      <c r="A470" s="38"/>
      <c r="B470" s="39"/>
      <c r="C470" s="218" t="s">
        <v>1680</v>
      </c>
      <c r="D470" s="218" t="s">
        <v>142</v>
      </c>
      <c r="E470" s="219" t="s">
        <v>1681</v>
      </c>
      <c r="F470" s="220" t="s">
        <v>1682</v>
      </c>
      <c r="G470" s="221" t="s">
        <v>145</v>
      </c>
      <c r="H470" s="222">
        <v>45.140000000000001</v>
      </c>
      <c r="I470" s="223"/>
      <c r="J470" s="224">
        <f>ROUND(I470*H470,2)</f>
        <v>0</v>
      </c>
      <c r="K470" s="225"/>
      <c r="L470" s="44"/>
      <c r="M470" s="226" t="s">
        <v>1</v>
      </c>
      <c r="N470" s="227" t="s">
        <v>43</v>
      </c>
      <c r="O470" s="91"/>
      <c r="P470" s="228">
        <f>O470*H470</f>
        <v>0</v>
      </c>
      <c r="Q470" s="228">
        <v>0</v>
      </c>
      <c r="R470" s="228">
        <f>Q470*H470</f>
        <v>0</v>
      </c>
      <c r="S470" s="228">
        <v>0.0080000000000000002</v>
      </c>
      <c r="T470" s="228">
        <f>S470*H470</f>
        <v>0.36112</v>
      </c>
      <c r="U470" s="229" t="s">
        <v>1</v>
      </c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0" t="s">
        <v>215</v>
      </c>
      <c r="AT470" s="230" t="s">
        <v>142</v>
      </c>
      <c r="AU470" s="230" t="s">
        <v>88</v>
      </c>
      <c r="AY470" s="17" t="s">
        <v>140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7" t="s">
        <v>86</v>
      </c>
      <c r="BK470" s="231">
        <f>ROUND(I470*H470,2)</f>
        <v>0</v>
      </c>
      <c r="BL470" s="17" t="s">
        <v>215</v>
      </c>
      <c r="BM470" s="230" t="s">
        <v>1683</v>
      </c>
    </row>
    <row r="471" s="2" customFormat="1" ht="24.15" customHeight="1">
      <c r="A471" s="38"/>
      <c r="B471" s="39"/>
      <c r="C471" s="218" t="s">
        <v>1684</v>
      </c>
      <c r="D471" s="218" t="s">
        <v>142</v>
      </c>
      <c r="E471" s="219" t="s">
        <v>1685</v>
      </c>
      <c r="F471" s="220" t="s">
        <v>1686</v>
      </c>
      <c r="G471" s="221" t="s">
        <v>343</v>
      </c>
      <c r="H471" s="222">
        <v>1</v>
      </c>
      <c r="I471" s="223"/>
      <c r="J471" s="224">
        <f>ROUND(I471*H471,2)</f>
        <v>0</v>
      </c>
      <c r="K471" s="225"/>
      <c r="L471" s="44"/>
      <c r="M471" s="226" t="s">
        <v>1</v>
      </c>
      <c r="N471" s="227" t="s">
        <v>43</v>
      </c>
      <c r="O471" s="91"/>
      <c r="P471" s="228">
        <f>O471*H471</f>
        <v>0</v>
      </c>
      <c r="Q471" s="228">
        <v>0</v>
      </c>
      <c r="R471" s="228">
        <f>Q471*H471</f>
        <v>0</v>
      </c>
      <c r="S471" s="228">
        <v>0.0050000000000000001</v>
      </c>
      <c r="T471" s="228">
        <f>S471*H471</f>
        <v>0.0050000000000000001</v>
      </c>
      <c r="U471" s="229" t="s">
        <v>1</v>
      </c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0" t="s">
        <v>215</v>
      </c>
      <c r="AT471" s="230" t="s">
        <v>142</v>
      </c>
      <c r="AU471" s="230" t="s">
        <v>88</v>
      </c>
      <c r="AY471" s="17" t="s">
        <v>140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7" t="s">
        <v>86</v>
      </c>
      <c r="BK471" s="231">
        <f>ROUND(I471*H471,2)</f>
        <v>0</v>
      </c>
      <c r="BL471" s="17" t="s">
        <v>215</v>
      </c>
      <c r="BM471" s="230" t="s">
        <v>1687</v>
      </c>
    </row>
    <row r="472" s="2" customFormat="1" ht="49.05" customHeight="1">
      <c r="A472" s="38"/>
      <c r="B472" s="39"/>
      <c r="C472" s="218" t="s">
        <v>1688</v>
      </c>
      <c r="D472" s="218" t="s">
        <v>142</v>
      </c>
      <c r="E472" s="219" t="s">
        <v>1689</v>
      </c>
      <c r="F472" s="220" t="s">
        <v>1690</v>
      </c>
      <c r="G472" s="221" t="s">
        <v>343</v>
      </c>
      <c r="H472" s="222">
        <v>4</v>
      </c>
      <c r="I472" s="223"/>
      <c r="J472" s="224">
        <f>ROUND(I472*H472,2)</f>
        <v>0</v>
      </c>
      <c r="K472" s="225"/>
      <c r="L472" s="44"/>
      <c r="M472" s="226" t="s">
        <v>1</v>
      </c>
      <c r="N472" s="227" t="s">
        <v>43</v>
      </c>
      <c r="O472" s="91"/>
      <c r="P472" s="228">
        <f>O472*H472</f>
        <v>0</v>
      </c>
      <c r="Q472" s="228">
        <v>0</v>
      </c>
      <c r="R472" s="228">
        <f>Q472*H472</f>
        <v>0</v>
      </c>
      <c r="S472" s="228">
        <v>0</v>
      </c>
      <c r="T472" s="228">
        <f>S472*H472</f>
        <v>0</v>
      </c>
      <c r="U472" s="229" t="s">
        <v>1</v>
      </c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0" t="s">
        <v>215</v>
      </c>
      <c r="AT472" s="230" t="s">
        <v>142</v>
      </c>
      <c r="AU472" s="230" t="s">
        <v>88</v>
      </c>
      <c r="AY472" s="17" t="s">
        <v>140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7" t="s">
        <v>86</v>
      </c>
      <c r="BK472" s="231">
        <f>ROUND(I472*H472,2)</f>
        <v>0</v>
      </c>
      <c r="BL472" s="17" t="s">
        <v>215</v>
      </c>
      <c r="BM472" s="230" t="s">
        <v>1691</v>
      </c>
    </row>
    <row r="473" s="2" customFormat="1">
      <c r="A473" s="38"/>
      <c r="B473" s="39"/>
      <c r="C473" s="40"/>
      <c r="D473" s="234" t="s">
        <v>273</v>
      </c>
      <c r="E473" s="40"/>
      <c r="F473" s="266" t="s">
        <v>1692</v>
      </c>
      <c r="G473" s="40"/>
      <c r="H473" s="40"/>
      <c r="I473" s="267"/>
      <c r="J473" s="40"/>
      <c r="K473" s="40"/>
      <c r="L473" s="44"/>
      <c r="M473" s="268"/>
      <c r="N473" s="269"/>
      <c r="O473" s="91"/>
      <c r="P473" s="91"/>
      <c r="Q473" s="91"/>
      <c r="R473" s="91"/>
      <c r="S473" s="91"/>
      <c r="T473" s="91"/>
      <c r="U473" s="92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273</v>
      </c>
      <c r="AU473" s="17" t="s">
        <v>88</v>
      </c>
    </row>
    <row r="474" s="2" customFormat="1" ht="24.15" customHeight="1">
      <c r="A474" s="38"/>
      <c r="B474" s="39"/>
      <c r="C474" s="218" t="s">
        <v>1693</v>
      </c>
      <c r="D474" s="218" t="s">
        <v>142</v>
      </c>
      <c r="E474" s="219" t="s">
        <v>1694</v>
      </c>
      <c r="F474" s="220" t="s">
        <v>1695</v>
      </c>
      <c r="G474" s="221" t="s">
        <v>343</v>
      </c>
      <c r="H474" s="222">
        <v>5</v>
      </c>
      <c r="I474" s="223"/>
      <c r="J474" s="224">
        <f>ROUND(I474*H474,2)</f>
        <v>0</v>
      </c>
      <c r="K474" s="225"/>
      <c r="L474" s="44"/>
      <c r="M474" s="226" t="s">
        <v>1</v>
      </c>
      <c r="N474" s="227" t="s">
        <v>43</v>
      </c>
      <c r="O474" s="91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8">
        <f>S474*H474</f>
        <v>0</v>
      </c>
      <c r="U474" s="229" t="s">
        <v>1</v>
      </c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0" t="s">
        <v>215</v>
      </c>
      <c r="AT474" s="230" t="s">
        <v>142</v>
      </c>
      <c r="AU474" s="230" t="s">
        <v>88</v>
      </c>
      <c r="AY474" s="17" t="s">
        <v>140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7" t="s">
        <v>86</v>
      </c>
      <c r="BK474" s="231">
        <f>ROUND(I474*H474,2)</f>
        <v>0</v>
      </c>
      <c r="BL474" s="17" t="s">
        <v>215</v>
      </c>
      <c r="BM474" s="230" t="s">
        <v>1696</v>
      </c>
    </row>
    <row r="475" s="2" customFormat="1" ht="24.15" customHeight="1">
      <c r="A475" s="38"/>
      <c r="B475" s="39"/>
      <c r="C475" s="244" t="s">
        <v>1697</v>
      </c>
      <c r="D475" s="244" t="s">
        <v>195</v>
      </c>
      <c r="E475" s="245" t="s">
        <v>1698</v>
      </c>
      <c r="F475" s="246" t="s">
        <v>1699</v>
      </c>
      <c r="G475" s="247" t="s">
        <v>343</v>
      </c>
      <c r="H475" s="248">
        <v>3</v>
      </c>
      <c r="I475" s="249"/>
      <c r="J475" s="250">
        <f>ROUND(I475*H475,2)</f>
        <v>0</v>
      </c>
      <c r="K475" s="251"/>
      <c r="L475" s="252"/>
      <c r="M475" s="253" t="s">
        <v>1</v>
      </c>
      <c r="N475" s="254" t="s">
        <v>43</v>
      </c>
      <c r="O475" s="91"/>
      <c r="P475" s="228">
        <f>O475*H475</f>
        <v>0</v>
      </c>
      <c r="Q475" s="228">
        <v>0.016</v>
      </c>
      <c r="R475" s="228">
        <f>Q475*H475</f>
        <v>0.048000000000000001</v>
      </c>
      <c r="S475" s="228">
        <v>0</v>
      </c>
      <c r="T475" s="228">
        <f>S475*H475</f>
        <v>0</v>
      </c>
      <c r="U475" s="229" t="s">
        <v>1</v>
      </c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0" t="s">
        <v>291</v>
      </c>
      <c r="AT475" s="230" t="s">
        <v>195</v>
      </c>
      <c r="AU475" s="230" t="s">
        <v>88</v>
      </c>
      <c r="AY475" s="17" t="s">
        <v>140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7" t="s">
        <v>86</v>
      </c>
      <c r="BK475" s="231">
        <f>ROUND(I475*H475,2)</f>
        <v>0</v>
      </c>
      <c r="BL475" s="17" t="s">
        <v>215</v>
      </c>
      <c r="BM475" s="230" t="s">
        <v>1700</v>
      </c>
    </row>
    <row r="476" s="2" customFormat="1" ht="24.15" customHeight="1">
      <c r="A476" s="38"/>
      <c r="B476" s="39"/>
      <c r="C476" s="244" t="s">
        <v>1701</v>
      </c>
      <c r="D476" s="244" t="s">
        <v>195</v>
      </c>
      <c r="E476" s="245" t="s">
        <v>1702</v>
      </c>
      <c r="F476" s="246" t="s">
        <v>1703</v>
      </c>
      <c r="G476" s="247" t="s">
        <v>343</v>
      </c>
      <c r="H476" s="248">
        <v>2</v>
      </c>
      <c r="I476" s="249"/>
      <c r="J476" s="250">
        <f>ROUND(I476*H476,2)</f>
        <v>0</v>
      </c>
      <c r="K476" s="251"/>
      <c r="L476" s="252"/>
      <c r="M476" s="253" t="s">
        <v>1</v>
      </c>
      <c r="N476" s="254" t="s">
        <v>43</v>
      </c>
      <c r="O476" s="91"/>
      <c r="P476" s="228">
        <f>O476*H476</f>
        <v>0</v>
      </c>
      <c r="Q476" s="228">
        <v>0.014500000000000001</v>
      </c>
      <c r="R476" s="228">
        <f>Q476*H476</f>
        <v>0.029000000000000001</v>
      </c>
      <c r="S476" s="228">
        <v>0</v>
      </c>
      <c r="T476" s="228">
        <f>S476*H476</f>
        <v>0</v>
      </c>
      <c r="U476" s="229" t="s">
        <v>1</v>
      </c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0" t="s">
        <v>291</v>
      </c>
      <c r="AT476" s="230" t="s">
        <v>195</v>
      </c>
      <c r="AU476" s="230" t="s">
        <v>88</v>
      </c>
      <c r="AY476" s="17" t="s">
        <v>140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7" t="s">
        <v>86</v>
      </c>
      <c r="BK476" s="231">
        <f>ROUND(I476*H476,2)</f>
        <v>0</v>
      </c>
      <c r="BL476" s="17" t="s">
        <v>215</v>
      </c>
      <c r="BM476" s="230" t="s">
        <v>1704</v>
      </c>
    </row>
    <row r="477" s="2" customFormat="1" ht="24.15" customHeight="1">
      <c r="A477" s="38"/>
      <c r="B477" s="39"/>
      <c r="C477" s="218" t="s">
        <v>1705</v>
      </c>
      <c r="D477" s="218" t="s">
        <v>142</v>
      </c>
      <c r="E477" s="219" t="s">
        <v>1706</v>
      </c>
      <c r="F477" s="220" t="s">
        <v>1707</v>
      </c>
      <c r="G477" s="221" t="s">
        <v>226</v>
      </c>
      <c r="H477" s="222">
        <v>3</v>
      </c>
      <c r="I477" s="223"/>
      <c r="J477" s="224">
        <f>ROUND(I477*H477,2)</f>
        <v>0</v>
      </c>
      <c r="K477" s="225"/>
      <c r="L477" s="44"/>
      <c r="M477" s="226" t="s">
        <v>1</v>
      </c>
      <c r="N477" s="227" t="s">
        <v>43</v>
      </c>
      <c r="O477" s="91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8">
        <f>S477*H477</f>
        <v>0</v>
      </c>
      <c r="U477" s="229" t="s">
        <v>1</v>
      </c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0" t="s">
        <v>215</v>
      </c>
      <c r="AT477" s="230" t="s">
        <v>142</v>
      </c>
      <c r="AU477" s="230" t="s">
        <v>88</v>
      </c>
      <c r="AY477" s="17" t="s">
        <v>140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7" t="s">
        <v>86</v>
      </c>
      <c r="BK477" s="231">
        <f>ROUND(I477*H477,2)</f>
        <v>0</v>
      </c>
      <c r="BL477" s="17" t="s">
        <v>215</v>
      </c>
      <c r="BM477" s="230" t="s">
        <v>1708</v>
      </c>
    </row>
    <row r="478" s="2" customFormat="1" ht="24.15" customHeight="1">
      <c r="A478" s="38"/>
      <c r="B478" s="39"/>
      <c r="C478" s="218" t="s">
        <v>1709</v>
      </c>
      <c r="D478" s="218" t="s">
        <v>142</v>
      </c>
      <c r="E478" s="219" t="s">
        <v>1710</v>
      </c>
      <c r="F478" s="220" t="s">
        <v>1711</v>
      </c>
      <c r="G478" s="221" t="s">
        <v>336</v>
      </c>
      <c r="H478" s="270"/>
      <c r="I478" s="223"/>
      <c r="J478" s="224">
        <f>ROUND(I478*H478,2)</f>
        <v>0</v>
      </c>
      <c r="K478" s="225"/>
      <c r="L478" s="44"/>
      <c r="M478" s="226" t="s">
        <v>1</v>
      </c>
      <c r="N478" s="227" t="s">
        <v>43</v>
      </c>
      <c r="O478" s="91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8">
        <f>S478*H478</f>
        <v>0</v>
      </c>
      <c r="U478" s="229" t="s">
        <v>1</v>
      </c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0" t="s">
        <v>215</v>
      </c>
      <c r="AT478" s="230" t="s">
        <v>142</v>
      </c>
      <c r="AU478" s="230" t="s">
        <v>88</v>
      </c>
      <c r="AY478" s="17" t="s">
        <v>140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7" t="s">
        <v>86</v>
      </c>
      <c r="BK478" s="231">
        <f>ROUND(I478*H478,2)</f>
        <v>0</v>
      </c>
      <c r="BL478" s="17" t="s">
        <v>215</v>
      </c>
      <c r="BM478" s="230" t="s">
        <v>1712</v>
      </c>
    </row>
    <row r="479" s="12" customFormat="1" ht="22.8" customHeight="1">
      <c r="A479" s="12"/>
      <c r="B479" s="202"/>
      <c r="C479" s="203"/>
      <c r="D479" s="204" t="s">
        <v>77</v>
      </c>
      <c r="E479" s="216" t="s">
        <v>702</v>
      </c>
      <c r="F479" s="216" t="s">
        <v>703</v>
      </c>
      <c r="G479" s="203"/>
      <c r="H479" s="203"/>
      <c r="I479" s="206"/>
      <c r="J479" s="217">
        <f>BK479</f>
        <v>0</v>
      </c>
      <c r="K479" s="203"/>
      <c r="L479" s="208"/>
      <c r="M479" s="209"/>
      <c r="N479" s="210"/>
      <c r="O479" s="210"/>
      <c r="P479" s="211">
        <f>SUM(P480:P486)</f>
        <v>0</v>
      </c>
      <c r="Q479" s="210"/>
      <c r="R479" s="211">
        <f>SUM(R480:R486)</f>
        <v>0.0071499999999999992</v>
      </c>
      <c r="S479" s="210"/>
      <c r="T479" s="211">
        <f>SUM(T480:T486)</f>
        <v>0.02</v>
      </c>
      <c r="U479" s="2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3" t="s">
        <v>88</v>
      </c>
      <c r="AT479" s="214" t="s">
        <v>77</v>
      </c>
      <c r="AU479" s="214" t="s">
        <v>86</v>
      </c>
      <c r="AY479" s="213" t="s">
        <v>140</v>
      </c>
      <c r="BK479" s="215">
        <f>SUM(BK480:BK486)</f>
        <v>0</v>
      </c>
    </row>
    <row r="480" s="2" customFormat="1" ht="24.15" customHeight="1">
      <c r="A480" s="38"/>
      <c r="B480" s="39"/>
      <c r="C480" s="218" t="s">
        <v>1713</v>
      </c>
      <c r="D480" s="218" t="s">
        <v>142</v>
      </c>
      <c r="E480" s="219" t="s">
        <v>715</v>
      </c>
      <c r="F480" s="220" t="s">
        <v>716</v>
      </c>
      <c r="G480" s="221" t="s">
        <v>343</v>
      </c>
      <c r="H480" s="222">
        <v>5</v>
      </c>
      <c r="I480" s="223"/>
      <c r="J480" s="224">
        <f>ROUND(I480*H480,2)</f>
        <v>0</v>
      </c>
      <c r="K480" s="225"/>
      <c r="L480" s="44"/>
      <c r="M480" s="226" t="s">
        <v>1</v>
      </c>
      <c r="N480" s="227" t="s">
        <v>43</v>
      </c>
      <c r="O480" s="91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8">
        <f>S480*H480</f>
        <v>0</v>
      </c>
      <c r="U480" s="229" t="s">
        <v>1</v>
      </c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0" t="s">
        <v>215</v>
      </c>
      <c r="AT480" s="230" t="s">
        <v>142</v>
      </c>
      <c r="AU480" s="230" t="s">
        <v>88</v>
      </c>
      <c r="AY480" s="17" t="s">
        <v>140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7" t="s">
        <v>86</v>
      </c>
      <c r="BK480" s="231">
        <f>ROUND(I480*H480,2)</f>
        <v>0</v>
      </c>
      <c r="BL480" s="17" t="s">
        <v>215</v>
      </c>
      <c r="BM480" s="230" t="s">
        <v>1714</v>
      </c>
    </row>
    <row r="481" s="2" customFormat="1" ht="24.15" customHeight="1">
      <c r="A481" s="38"/>
      <c r="B481" s="39"/>
      <c r="C481" s="244" t="s">
        <v>1715</v>
      </c>
      <c r="D481" s="244" t="s">
        <v>195</v>
      </c>
      <c r="E481" s="245" t="s">
        <v>719</v>
      </c>
      <c r="F481" s="246" t="s">
        <v>1716</v>
      </c>
      <c r="G481" s="247" t="s">
        <v>343</v>
      </c>
      <c r="H481" s="248">
        <v>2</v>
      </c>
      <c r="I481" s="249"/>
      <c r="J481" s="250">
        <f>ROUND(I481*H481,2)</f>
        <v>0</v>
      </c>
      <c r="K481" s="251"/>
      <c r="L481" s="252"/>
      <c r="M481" s="253" t="s">
        <v>1</v>
      </c>
      <c r="N481" s="254" t="s">
        <v>43</v>
      </c>
      <c r="O481" s="91"/>
      <c r="P481" s="228">
        <f>O481*H481</f>
        <v>0</v>
      </c>
      <c r="Q481" s="228">
        <v>0.0014</v>
      </c>
      <c r="R481" s="228">
        <f>Q481*H481</f>
        <v>0.0028</v>
      </c>
      <c r="S481" s="228">
        <v>0</v>
      </c>
      <c r="T481" s="228">
        <f>S481*H481</f>
        <v>0</v>
      </c>
      <c r="U481" s="229" t="s">
        <v>1</v>
      </c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0" t="s">
        <v>291</v>
      </c>
      <c r="AT481" s="230" t="s">
        <v>195</v>
      </c>
      <c r="AU481" s="230" t="s">
        <v>88</v>
      </c>
      <c r="AY481" s="17" t="s">
        <v>140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7" t="s">
        <v>86</v>
      </c>
      <c r="BK481" s="231">
        <f>ROUND(I481*H481,2)</f>
        <v>0</v>
      </c>
      <c r="BL481" s="17" t="s">
        <v>215</v>
      </c>
      <c r="BM481" s="230" t="s">
        <v>1717</v>
      </c>
    </row>
    <row r="482" s="2" customFormat="1" ht="24.15" customHeight="1">
      <c r="A482" s="38"/>
      <c r="B482" s="39"/>
      <c r="C482" s="244" t="s">
        <v>1718</v>
      </c>
      <c r="D482" s="244" t="s">
        <v>195</v>
      </c>
      <c r="E482" s="245" t="s">
        <v>724</v>
      </c>
      <c r="F482" s="246" t="s">
        <v>725</v>
      </c>
      <c r="G482" s="247" t="s">
        <v>343</v>
      </c>
      <c r="H482" s="248">
        <v>2</v>
      </c>
      <c r="I482" s="249"/>
      <c r="J482" s="250">
        <f>ROUND(I482*H482,2)</f>
        <v>0</v>
      </c>
      <c r="K482" s="251"/>
      <c r="L482" s="252"/>
      <c r="M482" s="253" t="s">
        <v>1</v>
      </c>
      <c r="N482" s="254" t="s">
        <v>43</v>
      </c>
      <c r="O482" s="91"/>
      <c r="P482" s="228">
        <f>O482*H482</f>
        <v>0</v>
      </c>
      <c r="Q482" s="228">
        <v>0.00014999999999999999</v>
      </c>
      <c r="R482" s="228">
        <f>Q482*H482</f>
        <v>0.00029999999999999997</v>
      </c>
      <c r="S482" s="228">
        <v>0</v>
      </c>
      <c r="T482" s="228">
        <f>S482*H482</f>
        <v>0</v>
      </c>
      <c r="U482" s="229" t="s">
        <v>1</v>
      </c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0" t="s">
        <v>291</v>
      </c>
      <c r="AT482" s="230" t="s">
        <v>195</v>
      </c>
      <c r="AU482" s="230" t="s">
        <v>88</v>
      </c>
      <c r="AY482" s="17" t="s">
        <v>140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7" t="s">
        <v>86</v>
      </c>
      <c r="BK482" s="231">
        <f>ROUND(I482*H482,2)</f>
        <v>0</v>
      </c>
      <c r="BL482" s="17" t="s">
        <v>215</v>
      </c>
      <c r="BM482" s="230" t="s">
        <v>1719</v>
      </c>
    </row>
    <row r="483" s="2" customFormat="1" ht="24.15" customHeight="1">
      <c r="A483" s="38"/>
      <c r="B483" s="39"/>
      <c r="C483" s="244" t="s">
        <v>1720</v>
      </c>
      <c r="D483" s="244" t="s">
        <v>195</v>
      </c>
      <c r="E483" s="245" t="s">
        <v>1721</v>
      </c>
      <c r="F483" s="246" t="s">
        <v>1722</v>
      </c>
      <c r="G483" s="247" t="s">
        <v>343</v>
      </c>
      <c r="H483" s="248">
        <v>3</v>
      </c>
      <c r="I483" s="249"/>
      <c r="J483" s="250">
        <f>ROUND(I483*H483,2)</f>
        <v>0</v>
      </c>
      <c r="K483" s="251"/>
      <c r="L483" s="252"/>
      <c r="M483" s="253" t="s">
        <v>1</v>
      </c>
      <c r="N483" s="254" t="s">
        <v>43</v>
      </c>
      <c r="O483" s="91"/>
      <c r="P483" s="228">
        <f>O483*H483</f>
        <v>0</v>
      </c>
      <c r="Q483" s="228">
        <v>0.0011999999999999999</v>
      </c>
      <c r="R483" s="228">
        <f>Q483*H483</f>
        <v>0.0035999999999999999</v>
      </c>
      <c r="S483" s="228">
        <v>0</v>
      </c>
      <c r="T483" s="228">
        <f>S483*H483</f>
        <v>0</v>
      </c>
      <c r="U483" s="229" t="s">
        <v>1</v>
      </c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0" t="s">
        <v>291</v>
      </c>
      <c r="AT483" s="230" t="s">
        <v>195</v>
      </c>
      <c r="AU483" s="230" t="s">
        <v>88</v>
      </c>
      <c r="AY483" s="17" t="s">
        <v>140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7" t="s">
        <v>86</v>
      </c>
      <c r="BK483" s="231">
        <f>ROUND(I483*H483,2)</f>
        <v>0</v>
      </c>
      <c r="BL483" s="17" t="s">
        <v>215</v>
      </c>
      <c r="BM483" s="230" t="s">
        <v>1723</v>
      </c>
    </row>
    <row r="484" s="2" customFormat="1" ht="14.4" customHeight="1">
      <c r="A484" s="38"/>
      <c r="B484" s="39"/>
      <c r="C484" s="244" t="s">
        <v>1724</v>
      </c>
      <c r="D484" s="244" t="s">
        <v>195</v>
      </c>
      <c r="E484" s="245" t="s">
        <v>1725</v>
      </c>
      <c r="F484" s="246" t="s">
        <v>1726</v>
      </c>
      <c r="G484" s="247" t="s">
        <v>343</v>
      </c>
      <c r="H484" s="248">
        <v>3</v>
      </c>
      <c r="I484" s="249"/>
      <c r="J484" s="250">
        <f>ROUND(I484*H484,2)</f>
        <v>0</v>
      </c>
      <c r="K484" s="251"/>
      <c r="L484" s="252"/>
      <c r="M484" s="253" t="s">
        <v>1</v>
      </c>
      <c r="N484" s="254" t="s">
        <v>43</v>
      </c>
      <c r="O484" s="91"/>
      <c r="P484" s="228">
        <f>O484*H484</f>
        <v>0</v>
      </c>
      <c r="Q484" s="228">
        <v>0.00014999999999999999</v>
      </c>
      <c r="R484" s="228">
        <f>Q484*H484</f>
        <v>0.00044999999999999999</v>
      </c>
      <c r="S484" s="228">
        <v>0</v>
      </c>
      <c r="T484" s="228">
        <f>S484*H484</f>
        <v>0</v>
      </c>
      <c r="U484" s="229" t="s">
        <v>1</v>
      </c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0" t="s">
        <v>291</v>
      </c>
      <c r="AT484" s="230" t="s">
        <v>195</v>
      </c>
      <c r="AU484" s="230" t="s">
        <v>88</v>
      </c>
      <c r="AY484" s="17" t="s">
        <v>140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7" t="s">
        <v>86</v>
      </c>
      <c r="BK484" s="231">
        <f>ROUND(I484*H484,2)</f>
        <v>0</v>
      </c>
      <c r="BL484" s="17" t="s">
        <v>215</v>
      </c>
      <c r="BM484" s="230" t="s">
        <v>1727</v>
      </c>
    </row>
    <row r="485" s="2" customFormat="1" ht="24.15" customHeight="1">
      <c r="A485" s="38"/>
      <c r="B485" s="39"/>
      <c r="C485" s="218" t="s">
        <v>1728</v>
      </c>
      <c r="D485" s="218" t="s">
        <v>142</v>
      </c>
      <c r="E485" s="219" t="s">
        <v>1028</v>
      </c>
      <c r="F485" s="220" t="s">
        <v>1029</v>
      </c>
      <c r="G485" s="221" t="s">
        <v>207</v>
      </c>
      <c r="H485" s="222">
        <v>20</v>
      </c>
      <c r="I485" s="223"/>
      <c r="J485" s="224">
        <f>ROUND(I485*H485,2)</f>
        <v>0</v>
      </c>
      <c r="K485" s="225"/>
      <c r="L485" s="44"/>
      <c r="M485" s="226" t="s">
        <v>1</v>
      </c>
      <c r="N485" s="227" t="s">
        <v>43</v>
      </c>
      <c r="O485" s="91"/>
      <c r="P485" s="228">
        <f>O485*H485</f>
        <v>0</v>
      </c>
      <c r="Q485" s="228">
        <v>0</v>
      </c>
      <c r="R485" s="228">
        <f>Q485*H485</f>
        <v>0</v>
      </c>
      <c r="S485" s="228">
        <v>0.001</v>
      </c>
      <c r="T485" s="228">
        <f>S485*H485</f>
        <v>0.02</v>
      </c>
      <c r="U485" s="229" t="s">
        <v>1</v>
      </c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0" t="s">
        <v>215</v>
      </c>
      <c r="AT485" s="230" t="s">
        <v>142</v>
      </c>
      <c r="AU485" s="230" t="s">
        <v>88</v>
      </c>
      <c r="AY485" s="17" t="s">
        <v>140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7" t="s">
        <v>86</v>
      </c>
      <c r="BK485" s="231">
        <f>ROUND(I485*H485,2)</f>
        <v>0</v>
      </c>
      <c r="BL485" s="17" t="s">
        <v>215</v>
      </c>
      <c r="BM485" s="230" t="s">
        <v>1729</v>
      </c>
    </row>
    <row r="486" s="2" customFormat="1" ht="24.15" customHeight="1">
      <c r="A486" s="38"/>
      <c r="B486" s="39"/>
      <c r="C486" s="218" t="s">
        <v>1730</v>
      </c>
      <c r="D486" s="218" t="s">
        <v>142</v>
      </c>
      <c r="E486" s="219" t="s">
        <v>1031</v>
      </c>
      <c r="F486" s="220" t="s">
        <v>1032</v>
      </c>
      <c r="G486" s="221" t="s">
        <v>336</v>
      </c>
      <c r="H486" s="270"/>
      <c r="I486" s="223"/>
      <c r="J486" s="224">
        <f>ROUND(I486*H486,2)</f>
        <v>0</v>
      </c>
      <c r="K486" s="225"/>
      <c r="L486" s="44"/>
      <c r="M486" s="226" t="s">
        <v>1</v>
      </c>
      <c r="N486" s="227" t="s">
        <v>43</v>
      </c>
      <c r="O486" s="91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8">
        <f>S486*H486</f>
        <v>0</v>
      </c>
      <c r="U486" s="229" t="s">
        <v>1</v>
      </c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0" t="s">
        <v>215</v>
      </c>
      <c r="AT486" s="230" t="s">
        <v>142</v>
      </c>
      <c r="AU486" s="230" t="s">
        <v>88</v>
      </c>
      <c r="AY486" s="17" t="s">
        <v>140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7" t="s">
        <v>86</v>
      </c>
      <c r="BK486" s="231">
        <f>ROUND(I486*H486,2)</f>
        <v>0</v>
      </c>
      <c r="BL486" s="17" t="s">
        <v>215</v>
      </c>
      <c r="BM486" s="230" t="s">
        <v>1731</v>
      </c>
    </row>
    <row r="487" s="12" customFormat="1" ht="22.8" customHeight="1">
      <c r="A487" s="12"/>
      <c r="B487" s="202"/>
      <c r="C487" s="203"/>
      <c r="D487" s="204" t="s">
        <v>77</v>
      </c>
      <c r="E487" s="216" t="s">
        <v>1732</v>
      </c>
      <c r="F487" s="216" t="s">
        <v>1733</v>
      </c>
      <c r="G487" s="203"/>
      <c r="H487" s="203"/>
      <c r="I487" s="206"/>
      <c r="J487" s="217">
        <f>BK487</f>
        <v>0</v>
      </c>
      <c r="K487" s="203"/>
      <c r="L487" s="208"/>
      <c r="M487" s="209"/>
      <c r="N487" s="210"/>
      <c r="O487" s="210"/>
      <c r="P487" s="211">
        <f>SUM(P488:P508)</f>
        <v>0</v>
      </c>
      <c r="Q487" s="210"/>
      <c r="R487" s="211">
        <f>SUM(R488:R508)</f>
        <v>2.5230462999999999</v>
      </c>
      <c r="S487" s="210"/>
      <c r="T487" s="211">
        <f>SUM(T488:T508)</f>
        <v>0</v>
      </c>
      <c r="U487" s="2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3" t="s">
        <v>88</v>
      </c>
      <c r="AT487" s="214" t="s">
        <v>77</v>
      </c>
      <c r="AU487" s="214" t="s">
        <v>86</v>
      </c>
      <c r="AY487" s="213" t="s">
        <v>140</v>
      </c>
      <c r="BK487" s="215">
        <f>SUM(BK488:BK508)</f>
        <v>0</v>
      </c>
    </row>
    <row r="488" s="2" customFormat="1" ht="24.15" customHeight="1">
      <c r="A488" s="38"/>
      <c r="B488" s="39"/>
      <c r="C488" s="218" t="s">
        <v>1734</v>
      </c>
      <c r="D488" s="218" t="s">
        <v>142</v>
      </c>
      <c r="E488" s="219" t="s">
        <v>1735</v>
      </c>
      <c r="F488" s="220" t="s">
        <v>1736</v>
      </c>
      <c r="G488" s="221" t="s">
        <v>226</v>
      </c>
      <c r="H488" s="222">
        <v>75.900000000000006</v>
      </c>
      <c r="I488" s="223"/>
      <c r="J488" s="224">
        <f>ROUND(I488*H488,2)</f>
        <v>0</v>
      </c>
      <c r="K488" s="225"/>
      <c r="L488" s="44"/>
      <c r="M488" s="226" t="s">
        <v>1</v>
      </c>
      <c r="N488" s="227" t="s">
        <v>43</v>
      </c>
      <c r="O488" s="91"/>
      <c r="P488" s="228">
        <f>O488*H488</f>
        <v>0</v>
      </c>
      <c r="Q488" s="228">
        <v>0.00062</v>
      </c>
      <c r="R488" s="228">
        <f>Q488*H488</f>
        <v>0.047058000000000003</v>
      </c>
      <c r="S488" s="228">
        <v>0</v>
      </c>
      <c r="T488" s="228">
        <f>S488*H488</f>
        <v>0</v>
      </c>
      <c r="U488" s="229" t="s">
        <v>1</v>
      </c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0" t="s">
        <v>215</v>
      </c>
      <c r="AT488" s="230" t="s">
        <v>142</v>
      </c>
      <c r="AU488" s="230" t="s">
        <v>88</v>
      </c>
      <c r="AY488" s="17" t="s">
        <v>140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7" t="s">
        <v>86</v>
      </c>
      <c r="BK488" s="231">
        <f>ROUND(I488*H488,2)</f>
        <v>0</v>
      </c>
      <c r="BL488" s="17" t="s">
        <v>215</v>
      </c>
      <c r="BM488" s="230" t="s">
        <v>1737</v>
      </c>
    </row>
    <row r="489" s="13" customFormat="1">
      <c r="A489" s="13"/>
      <c r="B489" s="232"/>
      <c r="C489" s="233"/>
      <c r="D489" s="234" t="s">
        <v>156</v>
      </c>
      <c r="E489" s="235" t="s">
        <v>1</v>
      </c>
      <c r="F489" s="236" t="s">
        <v>1161</v>
      </c>
      <c r="G489" s="233"/>
      <c r="H489" s="237">
        <v>20.899999999999999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1"/>
      <c r="U489" s="242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156</v>
      </c>
      <c r="AU489" s="243" t="s">
        <v>88</v>
      </c>
      <c r="AV489" s="13" t="s">
        <v>88</v>
      </c>
      <c r="AW489" s="13" t="s">
        <v>34</v>
      </c>
      <c r="AX489" s="13" t="s">
        <v>78</v>
      </c>
      <c r="AY489" s="243" t="s">
        <v>140</v>
      </c>
    </row>
    <row r="490" s="13" customFormat="1">
      <c r="A490" s="13"/>
      <c r="B490" s="232"/>
      <c r="C490" s="233"/>
      <c r="D490" s="234" t="s">
        <v>156</v>
      </c>
      <c r="E490" s="235" t="s">
        <v>1</v>
      </c>
      <c r="F490" s="236" t="s">
        <v>1164</v>
      </c>
      <c r="G490" s="233"/>
      <c r="H490" s="237">
        <v>18.199999999999999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1"/>
      <c r="U490" s="242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156</v>
      </c>
      <c r="AU490" s="243" t="s">
        <v>88</v>
      </c>
      <c r="AV490" s="13" t="s">
        <v>88</v>
      </c>
      <c r="AW490" s="13" t="s">
        <v>34</v>
      </c>
      <c r="AX490" s="13" t="s">
        <v>78</v>
      </c>
      <c r="AY490" s="243" t="s">
        <v>140</v>
      </c>
    </row>
    <row r="491" s="13" customFormat="1">
      <c r="A491" s="13"/>
      <c r="B491" s="232"/>
      <c r="C491" s="233"/>
      <c r="D491" s="234" t="s">
        <v>156</v>
      </c>
      <c r="E491" s="235" t="s">
        <v>1</v>
      </c>
      <c r="F491" s="236" t="s">
        <v>1166</v>
      </c>
      <c r="G491" s="233"/>
      <c r="H491" s="237">
        <v>18.800000000000001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1"/>
      <c r="U491" s="242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156</v>
      </c>
      <c r="AU491" s="243" t="s">
        <v>88</v>
      </c>
      <c r="AV491" s="13" t="s">
        <v>88</v>
      </c>
      <c r="AW491" s="13" t="s">
        <v>34</v>
      </c>
      <c r="AX491" s="13" t="s">
        <v>78</v>
      </c>
      <c r="AY491" s="243" t="s">
        <v>140</v>
      </c>
    </row>
    <row r="492" s="13" customFormat="1">
      <c r="A492" s="13"/>
      <c r="B492" s="232"/>
      <c r="C492" s="233"/>
      <c r="D492" s="234" t="s">
        <v>156</v>
      </c>
      <c r="E492" s="235" t="s">
        <v>1</v>
      </c>
      <c r="F492" s="236" t="s">
        <v>1167</v>
      </c>
      <c r="G492" s="233"/>
      <c r="H492" s="237">
        <v>18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1"/>
      <c r="U492" s="242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156</v>
      </c>
      <c r="AU492" s="243" t="s">
        <v>88</v>
      </c>
      <c r="AV492" s="13" t="s">
        <v>88</v>
      </c>
      <c r="AW492" s="13" t="s">
        <v>34</v>
      </c>
      <c r="AX492" s="13" t="s">
        <v>78</v>
      </c>
      <c r="AY492" s="243" t="s">
        <v>140</v>
      </c>
    </row>
    <row r="493" s="14" customFormat="1">
      <c r="A493" s="14"/>
      <c r="B493" s="255"/>
      <c r="C493" s="256"/>
      <c r="D493" s="234" t="s">
        <v>156</v>
      </c>
      <c r="E493" s="257" t="s">
        <v>1</v>
      </c>
      <c r="F493" s="258" t="s">
        <v>244</v>
      </c>
      <c r="G493" s="256"/>
      <c r="H493" s="259">
        <v>75.899999999999991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3"/>
      <c r="U493" s="26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5" t="s">
        <v>156</v>
      </c>
      <c r="AU493" s="265" t="s">
        <v>88</v>
      </c>
      <c r="AV493" s="14" t="s">
        <v>146</v>
      </c>
      <c r="AW493" s="14" t="s">
        <v>34</v>
      </c>
      <c r="AX493" s="14" t="s">
        <v>86</v>
      </c>
      <c r="AY493" s="265" t="s">
        <v>140</v>
      </c>
    </row>
    <row r="494" s="2" customFormat="1" ht="24.15" customHeight="1">
      <c r="A494" s="38"/>
      <c r="B494" s="39"/>
      <c r="C494" s="244" t="s">
        <v>1738</v>
      </c>
      <c r="D494" s="244" t="s">
        <v>195</v>
      </c>
      <c r="E494" s="245" t="s">
        <v>1739</v>
      </c>
      <c r="F494" s="246" t="s">
        <v>1740</v>
      </c>
      <c r="G494" s="247" t="s">
        <v>343</v>
      </c>
      <c r="H494" s="248">
        <v>260</v>
      </c>
      <c r="I494" s="249"/>
      <c r="J494" s="250">
        <f>ROUND(I494*H494,2)</f>
        <v>0</v>
      </c>
      <c r="K494" s="251"/>
      <c r="L494" s="252"/>
      <c r="M494" s="253" t="s">
        <v>1</v>
      </c>
      <c r="N494" s="254" t="s">
        <v>43</v>
      </c>
      <c r="O494" s="91"/>
      <c r="P494" s="228">
        <f>O494*H494</f>
        <v>0</v>
      </c>
      <c r="Q494" s="228">
        <v>0.00036000000000000002</v>
      </c>
      <c r="R494" s="228">
        <f>Q494*H494</f>
        <v>0.093600000000000003</v>
      </c>
      <c r="S494" s="228">
        <v>0</v>
      </c>
      <c r="T494" s="228">
        <f>S494*H494</f>
        <v>0</v>
      </c>
      <c r="U494" s="229" t="s">
        <v>1</v>
      </c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0" t="s">
        <v>291</v>
      </c>
      <c r="AT494" s="230" t="s">
        <v>195</v>
      </c>
      <c r="AU494" s="230" t="s">
        <v>88</v>
      </c>
      <c r="AY494" s="17" t="s">
        <v>140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7" t="s">
        <v>86</v>
      </c>
      <c r="BK494" s="231">
        <f>ROUND(I494*H494,2)</f>
        <v>0</v>
      </c>
      <c r="BL494" s="17" t="s">
        <v>215</v>
      </c>
      <c r="BM494" s="230" t="s">
        <v>1741</v>
      </c>
    </row>
    <row r="495" s="2" customFormat="1">
      <c r="A495" s="38"/>
      <c r="B495" s="39"/>
      <c r="C495" s="40"/>
      <c r="D495" s="234" t="s">
        <v>273</v>
      </c>
      <c r="E495" s="40"/>
      <c r="F495" s="266" t="s">
        <v>1742</v>
      </c>
      <c r="G495" s="40"/>
      <c r="H495" s="40"/>
      <c r="I495" s="267"/>
      <c r="J495" s="40"/>
      <c r="K495" s="40"/>
      <c r="L495" s="44"/>
      <c r="M495" s="268"/>
      <c r="N495" s="269"/>
      <c r="O495" s="91"/>
      <c r="P495" s="91"/>
      <c r="Q495" s="91"/>
      <c r="R495" s="91"/>
      <c r="S495" s="91"/>
      <c r="T495" s="91"/>
      <c r="U495" s="92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273</v>
      </c>
      <c r="AU495" s="17" t="s">
        <v>88</v>
      </c>
    </row>
    <row r="496" s="2" customFormat="1" ht="24.15" customHeight="1">
      <c r="A496" s="38"/>
      <c r="B496" s="39"/>
      <c r="C496" s="218" t="s">
        <v>1743</v>
      </c>
      <c r="D496" s="218" t="s">
        <v>142</v>
      </c>
      <c r="E496" s="219" t="s">
        <v>1744</v>
      </c>
      <c r="F496" s="220" t="s">
        <v>1745</v>
      </c>
      <c r="G496" s="221" t="s">
        <v>145</v>
      </c>
      <c r="H496" s="222">
        <v>85.790000000000006</v>
      </c>
      <c r="I496" s="223"/>
      <c r="J496" s="224">
        <f>ROUND(I496*H496,2)</f>
        <v>0</v>
      </c>
      <c r="K496" s="225"/>
      <c r="L496" s="44"/>
      <c r="M496" s="226" t="s">
        <v>1</v>
      </c>
      <c r="N496" s="227" t="s">
        <v>43</v>
      </c>
      <c r="O496" s="91"/>
      <c r="P496" s="228">
        <f>O496*H496</f>
        <v>0</v>
      </c>
      <c r="Q496" s="228">
        <v>0.0063499999999999997</v>
      </c>
      <c r="R496" s="228">
        <f>Q496*H496</f>
        <v>0.54476650000000004</v>
      </c>
      <c r="S496" s="228">
        <v>0</v>
      </c>
      <c r="T496" s="228">
        <f>S496*H496</f>
        <v>0</v>
      </c>
      <c r="U496" s="229" t="s">
        <v>1</v>
      </c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0" t="s">
        <v>215</v>
      </c>
      <c r="AT496" s="230" t="s">
        <v>142</v>
      </c>
      <c r="AU496" s="230" t="s">
        <v>88</v>
      </c>
      <c r="AY496" s="17" t="s">
        <v>140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7" t="s">
        <v>86</v>
      </c>
      <c r="BK496" s="231">
        <f>ROUND(I496*H496,2)</f>
        <v>0</v>
      </c>
      <c r="BL496" s="17" t="s">
        <v>215</v>
      </c>
      <c r="BM496" s="230" t="s">
        <v>1746</v>
      </c>
    </row>
    <row r="497" s="13" customFormat="1">
      <c r="A497" s="13"/>
      <c r="B497" s="232"/>
      <c r="C497" s="233"/>
      <c r="D497" s="234" t="s">
        <v>156</v>
      </c>
      <c r="E497" s="235" t="s">
        <v>1</v>
      </c>
      <c r="F497" s="236" t="s">
        <v>1189</v>
      </c>
      <c r="G497" s="233"/>
      <c r="H497" s="237">
        <v>1.95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1"/>
      <c r="U497" s="242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156</v>
      </c>
      <c r="AU497" s="243" t="s">
        <v>88</v>
      </c>
      <c r="AV497" s="13" t="s">
        <v>88</v>
      </c>
      <c r="AW497" s="13" t="s">
        <v>34</v>
      </c>
      <c r="AX497" s="13" t="s">
        <v>78</v>
      </c>
      <c r="AY497" s="243" t="s">
        <v>140</v>
      </c>
    </row>
    <row r="498" s="13" customFormat="1">
      <c r="A498" s="13"/>
      <c r="B498" s="232"/>
      <c r="C498" s="233"/>
      <c r="D498" s="234" t="s">
        <v>156</v>
      </c>
      <c r="E498" s="235" t="s">
        <v>1</v>
      </c>
      <c r="F498" s="236" t="s">
        <v>1190</v>
      </c>
      <c r="G498" s="233"/>
      <c r="H498" s="237">
        <v>21.530000000000001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1"/>
      <c r="U498" s="242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156</v>
      </c>
      <c r="AU498" s="243" t="s">
        <v>88</v>
      </c>
      <c r="AV498" s="13" t="s">
        <v>88</v>
      </c>
      <c r="AW498" s="13" t="s">
        <v>34</v>
      </c>
      <c r="AX498" s="13" t="s">
        <v>78</v>
      </c>
      <c r="AY498" s="243" t="s">
        <v>140</v>
      </c>
    </row>
    <row r="499" s="13" customFormat="1">
      <c r="A499" s="13"/>
      <c r="B499" s="232"/>
      <c r="C499" s="233"/>
      <c r="D499" s="234" t="s">
        <v>156</v>
      </c>
      <c r="E499" s="235" t="s">
        <v>1</v>
      </c>
      <c r="F499" s="236" t="s">
        <v>1191</v>
      </c>
      <c r="G499" s="233"/>
      <c r="H499" s="237">
        <v>2.7000000000000002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1"/>
      <c r="U499" s="242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156</v>
      </c>
      <c r="AU499" s="243" t="s">
        <v>88</v>
      </c>
      <c r="AV499" s="13" t="s">
        <v>88</v>
      </c>
      <c r="AW499" s="13" t="s">
        <v>34</v>
      </c>
      <c r="AX499" s="13" t="s">
        <v>78</v>
      </c>
      <c r="AY499" s="243" t="s">
        <v>140</v>
      </c>
    </row>
    <row r="500" s="13" customFormat="1">
      <c r="A500" s="13"/>
      <c r="B500" s="232"/>
      <c r="C500" s="233"/>
      <c r="D500" s="234" t="s">
        <v>156</v>
      </c>
      <c r="E500" s="235" t="s">
        <v>1</v>
      </c>
      <c r="F500" s="236" t="s">
        <v>1192</v>
      </c>
      <c r="G500" s="233"/>
      <c r="H500" s="237">
        <v>2.6099999999999999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1"/>
      <c r="U500" s="242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156</v>
      </c>
      <c r="AU500" s="243" t="s">
        <v>88</v>
      </c>
      <c r="AV500" s="13" t="s">
        <v>88</v>
      </c>
      <c r="AW500" s="13" t="s">
        <v>34</v>
      </c>
      <c r="AX500" s="13" t="s">
        <v>78</v>
      </c>
      <c r="AY500" s="243" t="s">
        <v>140</v>
      </c>
    </row>
    <row r="501" s="13" customFormat="1">
      <c r="A501" s="13"/>
      <c r="B501" s="232"/>
      <c r="C501" s="233"/>
      <c r="D501" s="234" t="s">
        <v>156</v>
      </c>
      <c r="E501" s="235" t="s">
        <v>1</v>
      </c>
      <c r="F501" s="236" t="s">
        <v>1193</v>
      </c>
      <c r="G501" s="233"/>
      <c r="H501" s="237">
        <v>16.350000000000001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1"/>
      <c r="U501" s="242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156</v>
      </c>
      <c r="AU501" s="243" t="s">
        <v>88</v>
      </c>
      <c r="AV501" s="13" t="s">
        <v>88</v>
      </c>
      <c r="AW501" s="13" t="s">
        <v>34</v>
      </c>
      <c r="AX501" s="13" t="s">
        <v>78</v>
      </c>
      <c r="AY501" s="243" t="s">
        <v>140</v>
      </c>
    </row>
    <row r="502" s="13" customFormat="1">
      <c r="A502" s="13"/>
      <c r="B502" s="232"/>
      <c r="C502" s="233"/>
      <c r="D502" s="234" t="s">
        <v>156</v>
      </c>
      <c r="E502" s="235" t="s">
        <v>1</v>
      </c>
      <c r="F502" s="236" t="s">
        <v>1195</v>
      </c>
      <c r="G502" s="233"/>
      <c r="H502" s="237">
        <v>22.09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1"/>
      <c r="U502" s="242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156</v>
      </c>
      <c r="AU502" s="243" t="s">
        <v>88</v>
      </c>
      <c r="AV502" s="13" t="s">
        <v>88</v>
      </c>
      <c r="AW502" s="13" t="s">
        <v>34</v>
      </c>
      <c r="AX502" s="13" t="s">
        <v>78</v>
      </c>
      <c r="AY502" s="243" t="s">
        <v>140</v>
      </c>
    </row>
    <row r="503" s="13" customFormat="1">
      <c r="A503" s="13"/>
      <c r="B503" s="232"/>
      <c r="C503" s="233"/>
      <c r="D503" s="234" t="s">
        <v>156</v>
      </c>
      <c r="E503" s="235" t="s">
        <v>1</v>
      </c>
      <c r="F503" s="236" t="s">
        <v>1196</v>
      </c>
      <c r="G503" s="233"/>
      <c r="H503" s="237">
        <v>18.559999999999999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1"/>
      <c r="U503" s="242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156</v>
      </c>
      <c r="AU503" s="243" t="s">
        <v>88</v>
      </c>
      <c r="AV503" s="13" t="s">
        <v>88</v>
      </c>
      <c r="AW503" s="13" t="s">
        <v>34</v>
      </c>
      <c r="AX503" s="13" t="s">
        <v>78</v>
      </c>
      <c r="AY503" s="243" t="s">
        <v>140</v>
      </c>
    </row>
    <row r="504" s="14" customFormat="1">
      <c r="A504" s="14"/>
      <c r="B504" s="255"/>
      <c r="C504" s="256"/>
      <c r="D504" s="234" t="s">
        <v>156</v>
      </c>
      <c r="E504" s="257" t="s">
        <v>1</v>
      </c>
      <c r="F504" s="258" t="s">
        <v>244</v>
      </c>
      <c r="G504" s="256"/>
      <c r="H504" s="259">
        <v>85.790000000000006</v>
      </c>
      <c r="I504" s="260"/>
      <c r="J504" s="256"/>
      <c r="K504" s="256"/>
      <c r="L504" s="261"/>
      <c r="M504" s="262"/>
      <c r="N504" s="263"/>
      <c r="O504" s="263"/>
      <c r="P504" s="263"/>
      <c r="Q504" s="263"/>
      <c r="R504" s="263"/>
      <c r="S504" s="263"/>
      <c r="T504" s="263"/>
      <c r="U504" s="26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5" t="s">
        <v>156</v>
      </c>
      <c r="AU504" s="265" t="s">
        <v>88</v>
      </c>
      <c r="AV504" s="14" t="s">
        <v>146</v>
      </c>
      <c r="AW504" s="14" t="s">
        <v>34</v>
      </c>
      <c r="AX504" s="14" t="s">
        <v>86</v>
      </c>
      <c r="AY504" s="265" t="s">
        <v>140</v>
      </c>
    </row>
    <row r="505" s="2" customFormat="1" ht="37.8" customHeight="1">
      <c r="A505" s="38"/>
      <c r="B505" s="39"/>
      <c r="C505" s="244" t="s">
        <v>1747</v>
      </c>
      <c r="D505" s="244" t="s">
        <v>195</v>
      </c>
      <c r="E505" s="245" t="s">
        <v>1748</v>
      </c>
      <c r="F505" s="246" t="s">
        <v>1749</v>
      </c>
      <c r="G505" s="247" t="s">
        <v>145</v>
      </c>
      <c r="H505" s="248">
        <v>94.369</v>
      </c>
      <c r="I505" s="249"/>
      <c r="J505" s="250">
        <f>ROUND(I505*H505,2)</f>
        <v>0</v>
      </c>
      <c r="K505" s="251"/>
      <c r="L505" s="252"/>
      <c r="M505" s="253" t="s">
        <v>1</v>
      </c>
      <c r="N505" s="254" t="s">
        <v>43</v>
      </c>
      <c r="O505" s="91"/>
      <c r="P505" s="228">
        <f>O505*H505</f>
        <v>0</v>
      </c>
      <c r="Q505" s="228">
        <v>0.019199999999999998</v>
      </c>
      <c r="R505" s="228">
        <f>Q505*H505</f>
        <v>1.8118847999999999</v>
      </c>
      <c r="S505" s="228">
        <v>0</v>
      </c>
      <c r="T505" s="228">
        <f>S505*H505</f>
        <v>0</v>
      </c>
      <c r="U505" s="229" t="s">
        <v>1</v>
      </c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0" t="s">
        <v>291</v>
      </c>
      <c r="AT505" s="230" t="s">
        <v>195</v>
      </c>
      <c r="AU505" s="230" t="s">
        <v>88</v>
      </c>
      <c r="AY505" s="17" t="s">
        <v>140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7" t="s">
        <v>86</v>
      </c>
      <c r="BK505" s="231">
        <f>ROUND(I505*H505,2)</f>
        <v>0</v>
      </c>
      <c r="BL505" s="17" t="s">
        <v>215</v>
      </c>
      <c r="BM505" s="230" t="s">
        <v>1750</v>
      </c>
    </row>
    <row r="506" s="13" customFormat="1">
      <c r="A506" s="13"/>
      <c r="B506" s="232"/>
      <c r="C506" s="233"/>
      <c r="D506" s="234" t="s">
        <v>156</v>
      </c>
      <c r="E506" s="233"/>
      <c r="F506" s="236" t="s">
        <v>1751</v>
      </c>
      <c r="G506" s="233"/>
      <c r="H506" s="237">
        <v>94.369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1"/>
      <c r="U506" s="242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156</v>
      </c>
      <c r="AU506" s="243" t="s">
        <v>88</v>
      </c>
      <c r="AV506" s="13" t="s">
        <v>88</v>
      </c>
      <c r="AW506" s="13" t="s">
        <v>4</v>
      </c>
      <c r="AX506" s="13" t="s">
        <v>86</v>
      </c>
      <c r="AY506" s="243" t="s">
        <v>140</v>
      </c>
    </row>
    <row r="507" s="2" customFormat="1" ht="14.4" customHeight="1">
      <c r="A507" s="38"/>
      <c r="B507" s="39"/>
      <c r="C507" s="218" t="s">
        <v>1752</v>
      </c>
      <c r="D507" s="218" t="s">
        <v>142</v>
      </c>
      <c r="E507" s="219" t="s">
        <v>1753</v>
      </c>
      <c r="F507" s="220" t="s">
        <v>1754</v>
      </c>
      <c r="G507" s="221" t="s">
        <v>145</v>
      </c>
      <c r="H507" s="222">
        <v>85.790000000000006</v>
      </c>
      <c r="I507" s="223"/>
      <c r="J507" s="224">
        <f>ROUND(I507*H507,2)</f>
        <v>0</v>
      </c>
      <c r="K507" s="225"/>
      <c r="L507" s="44"/>
      <c r="M507" s="226" t="s">
        <v>1</v>
      </c>
      <c r="N507" s="227" t="s">
        <v>43</v>
      </c>
      <c r="O507" s="91"/>
      <c r="P507" s="228">
        <f>O507*H507</f>
        <v>0</v>
      </c>
      <c r="Q507" s="228">
        <v>0.00029999999999999997</v>
      </c>
      <c r="R507" s="228">
        <f>Q507*H507</f>
        <v>0.025736999999999999</v>
      </c>
      <c r="S507" s="228">
        <v>0</v>
      </c>
      <c r="T507" s="228">
        <f>S507*H507</f>
        <v>0</v>
      </c>
      <c r="U507" s="229" t="s">
        <v>1</v>
      </c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0" t="s">
        <v>215</v>
      </c>
      <c r="AT507" s="230" t="s">
        <v>142</v>
      </c>
      <c r="AU507" s="230" t="s">
        <v>88</v>
      </c>
      <c r="AY507" s="17" t="s">
        <v>140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7" t="s">
        <v>86</v>
      </c>
      <c r="BK507" s="231">
        <f>ROUND(I507*H507,2)</f>
        <v>0</v>
      </c>
      <c r="BL507" s="17" t="s">
        <v>215</v>
      </c>
      <c r="BM507" s="230" t="s">
        <v>1755</v>
      </c>
    </row>
    <row r="508" s="2" customFormat="1" ht="24.15" customHeight="1">
      <c r="A508" s="38"/>
      <c r="B508" s="39"/>
      <c r="C508" s="218" t="s">
        <v>1756</v>
      </c>
      <c r="D508" s="218" t="s">
        <v>142</v>
      </c>
      <c r="E508" s="219" t="s">
        <v>1757</v>
      </c>
      <c r="F508" s="220" t="s">
        <v>1758</v>
      </c>
      <c r="G508" s="221" t="s">
        <v>336</v>
      </c>
      <c r="H508" s="270"/>
      <c r="I508" s="223"/>
      <c r="J508" s="224">
        <f>ROUND(I508*H508,2)</f>
        <v>0</v>
      </c>
      <c r="K508" s="225"/>
      <c r="L508" s="44"/>
      <c r="M508" s="226" t="s">
        <v>1</v>
      </c>
      <c r="N508" s="227" t="s">
        <v>43</v>
      </c>
      <c r="O508" s="91"/>
      <c r="P508" s="228">
        <f>O508*H508</f>
        <v>0</v>
      </c>
      <c r="Q508" s="228">
        <v>0</v>
      </c>
      <c r="R508" s="228">
        <f>Q508*H508</f>
        <v>0</v>
      </c>
      <c r="S508" s="228">
        <v>0</v>
      </c>
      <c r="T508" s="228">
        <f>S508*H508</f>
        <v>0</v>
      </c>
      <c r="U508" s="229" t="s">
        <v>1</v>
      </c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0" t="s">
        <v>215</v>
      </c>
      <c r="AT508" s="230" t="s">
        <v>142</v>
      </c>
      <c r="AU508" s="230" t="s">
        <v>88</v>
      </c>
      <c r="AY508" s="17" t="s">
        <v>140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7" t="s">
        <v>86</v>
      </c>
      <c r="BK508" s="231">
        <f>ROUND(I508*H508,2)</f>
        <v>0</v>
      </c>
      <c r="BL508" s="17" t="s">
        <v>215</v>
      </c>
      <c r="BM508" s="230" t="s">
        <v>1759</v>
      </c>
    </row>
    <row r="509" s="12" customFormat="1" ht="22.8" customHeight="1">
      <c r="A509" s="12"/>
      <c r="B509" s="202"/>
      <c r="C509" s="203"/>
      <c r="D509" s="204" t="s">
        <v>77</v>
      </c>
      <c r="E509" s="216" t="s">
        <v>1760</v>
      </c>
      <c r="F509" s="216" t="s">
        <v>1761</v>
      </c>
      <c r="G509" s="203"/>
      <c r="H509" s="203"/>
      <c r="I509" s="206"/>
      <c r="J509" s="217">
        <f>BK509</f>
        <v>0</v>
      </c>
      <c r="K509" s="203"/>
      <c r="L509" s="208"/>
      <c r="M509" s="209"/>
      <c r="N509" s="210"/>
      <c r="O509" s="210"/>
      <c r="P509" s="211">
        <f>SUM(P510:P534)</f>
        <v>0</v>
      </c>
      <c r="Q509" s="210"/>
      <c r="R509" s="211">
        <f>SUM(R510:R534)</f>
        <v>0.49754479999999995</v>
      </c>
      <c r="S509" s="210"/>
      <c r="T509" s="211">
        <f>SUM(T510:T534)</f>
        <v>0.34725</v>
      </c>
      <c r="U509" s="2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3" t="s">
        <v>88</v>
      </c>
      <c r="AT509" s="214" t="s">
        <v>77</v>
      </c>
      <c r="AU509" s="214" t="s">
        <v>86</v>
      </c>
      <c r="AY509" s="213" t="s">
        <v>140</v>
      </c>
      <c r="BK509" s="215">
        <f>SUM(BK510:BK534)</f>
        <v>0</v>
      </c>
    </row>
    <row r="510" s="2" customFormat="1" ht="24.15" customHeight="1">
      <c r="A510" s="38"/>
      <c r="B510" s="39"/>
      <c r="C510" s="218" t="s">
        <v>1762</v>
      </c>
      <c r="D510" s="218" t="s">
        <v>142</v>
      </c>
      <c r="E510" s="219" t="s">
        <v>1763</v>
      </c>
      <c r="F510" s="220" t="s">
        <v>1764</v>
      </c>
      <c r="G510" s="221" t="s">
        <v>145</v>
      </c>
      <c r="H510" s="222">
        <v>138.90000000000001</v>
      </c>
      <c r="I510" s="223"/>
      <c r="J510" s="224">
        <f>ROUND(I510*H510,2)</f>
        <v>0</v>
      </c>
      <c r="K510" s="225"/>
      <c r="L510" s="44"/>
      <c r="M510" s="226" t="s">
        <v>1</v>
      </c>
      <c r="N510" s="227" t="s">
        <v>43</v>
      </c>
      <c r="O510" s="91"/>
      <c r="P510" s="228">
        <f>O510*H510</f>
        <v>0</v>
      </c>
      <c r="Q510" s="228">
        <v>0</v>
      </c>
      <c r="R510" s="228">
        <f>Q510*H510</f>
        <v>0</v>
      </c>
      <c r="S510" s="228">
        <v>0.0025000000000000001</v>
      </c>
      <c r="T510" s="228">
        <f>S510*H510</f>
        <v>0.34725</v>
      </c>
      <c r="U510" s="229" t="s">
        <v>1</v>
      </c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0" t="s">
        <v>215</v>
      </c>
      <c r="AT510" s="230" t="s">
        <v>142</v>
      </c>
      <c r="AU510" s="230" t="s">
        <v>88</v>
      </c>
      <c r="AY510" s="17" t="s">
        <v>140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7" t="s">
        <v>86</v>
      </c>
      <c r="BK510" s="231">
        <f>ROUND(I510*H510,2)</f>
        <v>0</v>
      </c>
      <c r="BL510" s="17" t="s">
        <v>215</v>
      </c>
      <c r="BM510" s="230" t="s">
        <v>1765</v>
      </c>
    </row>
    <row r="511" s="2" customFormat="1" ht="14.4" customHeight="1">
      <c r="A511" s="38"/>
      <c r="B511" s="39"/>
      <c r="C511" s="218" t="s">
        <v>1766</v>
      </c>
      <c r="D511" s="218" t="s">
        <v>142</v>
      </c>
      <c r="E511" s="219" t="s">
        <v>1767</v>
      </c>
      <c r="F511" s="220" t="s">
        <v>1768</v>
      </c>
      <c r="G511" s="221" t="s">
        <v>145</v>
      </c>
      <c r="H511" s="222">
        <v>53.109999999999999</v>
      </c>
      <c r="I511" s="223"/>
      <c r="J511" s="224">
        <f>ROUND(I511*H511,2)</f>
        <v>0</v>
      </c>
      <c r="K511" s="225"/>
      <c r="L511" s="44"/>
      <c r="M511" s="226" t="s">
        <v>1</v>
      </c>
      <c r="N511" s="227" t="s">
        <v>43</v>
      </c>
      <c r="O511" s="91"/>
      <c r="P511" s="228">
        <f>O511*H511</f>
        <v>0</v>
      </c>
      <c r="Q511" s="228">
        <v>0</v>
      </c>
      <c r="R511" s="228">
        <f>Q511*H511</f>
        <v>0</v>
      </c>
      <c r="S511" s="228">
        <v>0</v>
      </c>
      <c r="T511" s="228">
        <f>S511*H511</f>
        <v>0</v>
      </c>
      <c r="U511" s="229" t="s">
        <v>1</v>
      </c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30" t="s">
        <v>215</v>
      </c>
      <c r="AT511" s="230" t="s">
        <v>142</v>
      </c>
      <c r="AU511" s="230" t="s">
        <v>88</v>
      </c>
      <c r="AY511" s="17" t="s">
        <v>140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7" t="s">
        <v>86</v>
      </c>
      <c r="BK511" s="231">
        <f>ROUND(I511*H511,2)</f>
        <v>0</v>
      </c>
      <c r="BL511" s="17" t="s">
        <v>215</v>
      </c>
      <c r="BM511" s="230" t="s">
        <v>1769</v>
      </c>
    </row>
    <row r="512" s="13" customFormat="1">
      <c r="A512" s="13"/>
      <c r="B512" s="232"/>
      <c r="C512" s="233"/>
      <c r="D512" s="234" t="s">
        <v>156</v>
      </c>
      <c r="E512" s="235" t="s">
        <v>1</v>
      </c>
      <c r="F512" s="236" t="s">
        <v>1194</v>
      </c>
      <c r="G512" s="233"/>
      <c r="H512" s="237">
        <v>15.51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1"/>
      <c r="U512" s="242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156</v>
      </c>
      <c r="AU512" s="243" t="s">
        <v>88</v>
      </c>
      <c r="AV512" s="13" t="s">
        <v>88</v>
      </c>
      <c r="AW512" s="13" t="s">
        <v>34</v>
      </c>
      <c r="AX512" s="13" t="s">
        <v>78</v>
      </c>
      <c r="AY512" s="243" t="s">
        <v>140</v>
      </c>
    </row>
    <row r="513" s="13" customFormat="1">
      <c r="A513" s="13"/>
      <c r="B513" s="232"/>
      <c r="C513" s="233"/>
      <c r="D513" s="234" t="s">
        <v>156</v>
      </c>
      <c r="E513" s="235" t="s">
        <v>1</v>
      </c>
      <c r="F513" s="236" t="s">
        <v>1197</v>
      </c>
      <c r="G513" s="233"/>
      <c r="H513" s="237">
        <v>22.09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1"/>
      <c r="U513" s="242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156</v>
      </c>
      <c r="AU513" s="243" t="s">
        <v>88</v>
      </c>
      <c r="AV513" s="13" t="s">
        <v>88</v>
      </c>
      <c r="AW513" s="13" t="s">
        <v>34</v>
      </c>
      <c r="AX513" s="13" t="s">
        <v>78</v>
      </c>
      <c r="AY513" s="243" t="s">
        <v>140</v>
      </c>
    </row>
    <row r="514" s="13" customFormat="1">
      <c r="A514" s="13"/>
      <c r="B514" s="232"/>
      <c r="C514" s="233"/>
      <c r="D514" s="234" t="s">
        <v>156</v>
      </c>
      <c r="E514" s="235" t="s">
        <v>1</v>
      </c>
      <c r="F514" s="236" t="s">
        <v>1198</v>
      </c>
      <c r="G514" s="233"/>
      <c r="H514" s="237">
        <v>15.51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1"/>
      <c r="U514" s="242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156</v>
      </c>
      <c r="AU514" s="243" t="s">
        <v>88</v>
      </c>
      <c r="AV514" s="13" t="s">
        <v>88</v>
      </c>
      <c r="AW514" s="13" t="s">
        <v>34</v>
      </c>
      <c r="AX514" s="13" t="s">
        <v>78</v>
      </c>
      <c r="AY514" s="243" t="s">
        <v>140</v>
      </c>
    </row>
    <row r="515" s="14" customFormat="1">
      <c r="A515" s="14"/>
      <c r="B515" s="255"/>
      <c r="C515" s="256"/>
      <c r="D515" s="234" t="s">
        <v>156</v>
      </c>
      <c r="E515" s="257" t="s">
        <v>1</v>
      </c>
      <c r="F515" s="258" t="s">
        <v>244</v>
      </c>
      <c r="G515" s="256"/>
      <c r="H515" s="259">
        <v>53.109999999999999</v>
      </c>
      <c r="I515" s="260"/>
      <c r="J515" s="256"/>
      <c r="K515" s="256"/>
      <c r="L515" s="261"/>
      <c r="M515" s="262"/>
      <c r="N515" s="263"/>
      <c r="O515" s="263"/>
      <c r="P515" s="263"/>
      <c r="Q515" s="263"/>
      <c r="R515" s="263"/>
      <c r="S515" s="263"/>
      <c r="T515" s="263"/>
      <c r="U515" s="26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5" t="s">
        <v>156</v>
      </c>
      <c r="AU515" s="265" t="s">
        <v>88</v>
      </c>
      <c r="AV515" s="14" t="s">
        <v>146</v>
      </c>
      <c r="AW515" s="14" t="s">
        <v>34</v>
      </c>
      <c r="AX515" s="14" t="s">
        <v>86</v>
      </c>
      <c r="AY515" s="265" t="s">
        <v>140</v>
      </c>
    </row>
    <row r="516" s="2" customFormat="1" ht="24.15" customHeight="1">
      <c r="A516" s="38"/>
      <c r="B516" s="39"/>
      <c r="C516" s="218" t="s">
        <v>1770</v>
      </c>
      <c r="D516" s="218" t="s">
        <v>142</v>
      </c>
      <c r="E516" s="219" t="s">
        <v>1771</v>
      </c>
      <c r="F516" s="220" t="s">
        <v>1772</v>
      </c>
      <c r="G516" s="221" t="s">
        <v>145</v>
      </c>
      <c r="H516" s="222">
        <v>53.109999999999999</v>
      </c>
      <c r="I516" s="223"/>
      <c r="J516" s="224">
        <f>ROUND(I516*H516,2)</f>
        <v>0</v>
      </c>
      <c r="K516" s="225"/>
      <c r="L516" s="44"/>
      <c r="M516" s="226" t="s">
        <v>1</v>
      </c>
      <c r="N516" s="227" t="s">
        <v>43</v>
      </c>
      <c r="O516" s="91"/>
      <c r="P516" s="228">
        <f>O516*H516</f>
        <v>0</v>
      </c>
      <c r="Q516" s="228">
        <v>0.0045500000000000002</v>
      </c>
      <c r="R516" s="228">
        <f>Q516*H516</f>
        <v>0.24165050000000002</v>
      </c>
      <c r="S516" s="228">
        <v>0</v>
      </c>
      <c r="T516" s="228">
        <f>S516*H516</f>
        <v>0</v>
      </c>
      <c r="U516" s="229" t="s">
        <v>1</v>
      </c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0" t="s">
        <v>215</v>
      </c>
      <c r="AT516" s="230" t="s">
        <v>142</v>
      </c>
      <c r="AU516" s="230" t="s">
        <v>88</v>
      </c>
      <c r="AY516" s="17" t="s">
        <v>140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7" t="s">
        <v>86</v>
      </c>
      <c r="BK516" s="231">
        <f>ROUND(I516*H516,2)</f>
        <v>0</v>
      </c>
      <c r="BL516" s="17" t="s">
        <v>215</v>
      </c>
      <c r="BM516" s="230" t="s">
        <v>1773</v>
      </c>
    </row>
    <row r="517" s="2" customFormat="1" ht="14.4" customHeight="1">
      <c r="A517" s="38"/>
      <c r="B517" s="39"/>
      <c r="C517" s="218" t="s">
        <v>1774</v>
      </c>
      <c r="D517" s="218" t="s">
        <v>142</v>
      </c>
      <c r="E517" s="219" t="s">
        <v>1775</v>
      </c>
      <c r="F517" s="220" t="s">
        <v>1776</v>
      </c>
      <c r="G517" s="221" t="s">
        <v>145</v>
      </c>
      <c r="H517" s="222">
        <v>53.109999999999999</v>
      </c>
      <c r="I517" s="223"/>
      <c r="J517" s="224">
        <f>ROUND(I517*H517,2)</f>
        <v>0</v>
      </c>
      <c r="K517" s="225"/>
      <c r="L517" s="44"/>
      <c r="M517" s="226" t="s">
        <v>1</v>
      </c>
      <c r="N517" s="227" t="s">
        <v>43</v>
      </c>
      <c r="O517" s="91"/>
      <c r="P517" s="228">
        <f>O517*H517</f>
        <v>0</v>
      </c>
      <c r="Q517" s="228">
        <v>3.0000000000000001E-05</v>
      </c>
      <c r="R517" s="228">
        <f>Q517*H517</f>
        <v>0.0015933</v>
      </c>
      <c r="S517" s="228">
        <v>0</v>
      </c>
      <c r="T517" s="228">
        <f>S517*H517</f>
        <v>0</v>
      </c>
      <c r="U517" s="229" t="s">
        <v>1</v>
      </c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30" t="s">
        <v>215</v>
      </c>
      <c r="AT517" s="230" t="s">
        <v>142</v>
      </c>
      <c r="AU517" s="230" t="s">
        <v>88</v>
      </c>
      <c r="AY517" s="17" t="s">
        <v>140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7" t="s">
        <v>86</v>
      </c>
      <c r="BK517" s="231">
        <f>ROUND(I517*H517,2)</f>
        <v>0</v>
      </c>
      <c r="BL517" s="17" t="s">
        <v>215</v>
      </c>
      <c r="BM517" s="230" t="s">
        <v>1777</v>
      </c>
    </row>
    <row r="518" s="2" customFormat="1" ht="24.15" customHeight="1">
      <c r="A518" s="38"/>
      <c r="B518" s="39"/>
      <c r="C518" s="218" t="s">
        <v>1778</v>
      </c>
      <c r="D518" s="218" t="s">
        <v>142</v>
      </c>
      <c r="E518" s="219" t="s">
        <v>1779</v>
      </c>
      <c r="F518" s="220" t="s">
        <v>1780</v>
      </c>
      <c r="G518" s="221" t="s">
        <v>145</v>
      </c>
      <c r="H518" s="222">
        <v>53.109999999999999</v>
      </c>
      <c r="I518" s="223"/>
      <c r="J518" s="224">
        <f>ROUND(I518*H518,2)</f>
        <v>0</v>
      </c>
      <c r="K518" s="225"/>
      <c r="L518" s="44"/>
      <c r="M518" s="226" t="s">
        <v>1</v>
      </c>
      <c r="N518" s="227" t="s">
        <v>43</v>
      </c>
      <c r="O518" s="91"/>
      <c r="P518" s="228">
        <f>O518*H518</f>
        <v>0</v>
      </c>
      <c r="Q518" s="228">
        <v>0.00040000000000000002</v>
      </c>
      <c r="R518" s="228">
        <f>Q518*H518</f>
        <v>0.021244000000000002</v>
      </c>
      <c r="S518" s="228">
        <v>0</v>
      </c>
      <c r="T518" s="228">
        <f>S518*H518</f>
        <v>0</v>
      </c>
      <c r="U518" s="229" t="s">
        <v>1</v>
      </c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0" t="s">
        <v>215</v>
      </c>
      <c r="AT518" s="230" t="s">
        <v>142</v>
      </c>
      <c r="AU518" s="230" t="s">
        <v>88</v>
      </c>
      <c r="AY518" s="17" t="s">
        <v>140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7" t="s">
        <v>86</v>
      </c>
      <c r="BK518" s="231">
        <f>ROUND(I518*H518,2)</f>
        <v>0</v>
      </c>
      <c r="BL518" s="17" t="s">
        <v>215</v>
      </c>
      <c r="BM518" s="230" t="s">
        <v>1781</v>
      </c>
    </row>
    <row r="519" s="2" customFormat="1" ht="24.15" customHeight="1">
      <c r="A519" s="38"/>
      <c r="B519" s="39"/>
      <c r="C519" s="244" t="s">
        <v>1782</v>
      </c>
      <c r="D519" s="244" t="s">
        <v>195</v>
      </c>
      <c r="E519" s="245" t="s">
        <v>1783</v>
      </c>
      <c r="F519" s="246" t="s">
        <v>1784</v>
      </c>
      <c r="G519" s="247" t="s">
        <v>145</v>
      </c>
      <c r="H519" s="248">
        <v>58.420999999999999</v>
      </c>
      <c r="I519" s="249"/>
      <c r="J519" s="250">
        <f>ROUND(I519*H519,2)</f>
        <v>0</v>
      </c>
      <c r="K519" s="251"/>
      <c r="L519" s="252"/>
      <c r="M519" s="253" t="s">
        <v>1</v>
      </c>
      <c r="N519" s="254" t="s">
        <v>43</v>
      </c>
      <c r="O519" s="91"/>
      <c r="P519" s="228">
        <f>O519*H519</f>
        <v>0</v>
      </c>
      <c r="Q519" s="228">
        <v>0.0033999999999999998</v>
      </c>
      <c r="R519" s="228">
        <f>Q519*H519</f>
        <v>0.19863139999999999</v>
      </c>
      <c r="S519" s="228">
        <v>0</v>
      </c>
      <c r="T519" s="228">
        <f>S519*H519</f>
        <v>0</v>
      </c>
      <c r="U519" s="229" t="s">
        <v>1</v>
      </c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30" t="s">
        <v>291</v>
      </c>
      <c r="AT519" s="230" t="s">
        <v>195</v>
      </c>
      <c r="AU519" s="230" t="s">
        <v>88</v>
      </c>
      <c r="AY519" s="17" t="s">
        <v>140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7" t="s">
        <v>86</v>
      </c>
      <c r="BK519" s="231">
        <f>ROUND(I519*H519,2)</f>
        <v>0</v>
      </c>
      <c r="BL519" s="17" t="s">
        <v>215</v>
      </c>
      <c r="BM519" s="230" t="s">
        <v>1785</v>
      </c>
    </row>
    <row r="520" s="2" customFormat="1">
      <c r="A520" s="38"/>
      <c r="B520" s="39"/>
      <c r="C520" s="40"/>
      <c r="D520" s="234" t="s">
        <v>273</v>
      </c>
      <c r="E520" s="40"/>
      <c r="F520" s="266" t="s">
        <v>1786</v>
      </c>
      <c r="G520" s="40"/>
      <c r="H520" s="40"/>
      <c r="I520" s="267"/>
      <c r="J520" s="40"/>
      <c r="K520" s="40"/>
      <c r="L520" s="44"/>
      <c r="M520" s="268"/>
      <c r="N520" s="269"/>
      <c r="O520" s="91"/>
      <c r="P520" s="91"/>
      <c r="Q520" s="91"/>
      <c r="R520" s="91"/>
      <c r="S520" s="91"/>
      <c r="T520" s="91"/>
      <c r="U520" s="92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273</v>
      </c>
      <c r="AU520" s="17" t="s">
        <v>88</v>
      </c>
    </row>
    <row r="521" s="13" customFormat="1">
      <c r="A521" s="13"/>
      <c r="B521" s="232"/>
      <c r="C521" s="233"/>
      <c r="D521" s="234" t="s">
        <v>156</v>
      </c>
      <c r="E521" s="233"/>
      <c r="F521" s="236" t="s">
        <v>1787</v>
      </c>
      <c r="G521" s="233"/>
      <c r="H521" s="237">
        <v>58.420999999999999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1"/>
      <c r="U521" s="242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156</v>
      </c>
      <c r="AU521" s="243" t="s">
        <v>88</v>
      </c>
      <c r="AV521" s="13" t="s">
        <v>88</v>
      </c>
      <c r="AW521" s="13" t="s">
        <v>4</v>
      </c>
      <c r="AX521" s="13" t="s">
        <v>86</v>
      </c>
      <c r="AY521" s="243" t="s">
        <v>140</v>
      </c>
    </row>
    <row r="522" s="2" customFormat="1" ht="14.4" customHeight="1">
      <c r="A522" s="38"/>
      <c r="B522" s="39"/>
      <c r="C522" s="218" t="s">
        <v>1788</v>
      </c>
      <c r="D522" s="218" t="s">
        <v>142</v>
      </c>
      <c r="E522" s="219" t="s">
        <v>1789</v>
      </c>
      <c r="F522" s="220" t="s">
        <v>1790</v>
      </c>
      <c r="G522" s="221" t="s">
        <v>226</v>
      </c>
      <c r="H522" s="222">
        <v>147.30000000000001</v>
      </c>
      <c r="I522" s="223"/>
      <c r="J522" s="224">
        <f>ROUND(I522*H522,2)</f>
        <v>0</v>
      </c>
      <c r="K522" s="225"/>
      <c r="L522" s="44"/>
      <c r="M522" s="226" t="s">
        <v>1</v>
      </c>
      <c r="N522" s="227" t="s">
        <v>43</v>
      </c>
      <c r="O522" s="91"/>
      <c r="P522" s="228">
        <f>O522*H522</f>
        <v>0</v>
      </c>
      <c r="Q522" s="228">
        <v>0</v>
      </c>
      <c r="R522" s="228">
        <f>Q522*H522</f>
        <v>0</v>
      </c>
      <c r="S522" s="228">
        <v>0</v>
      </c>
      <c r="T522" s="228">
        <f>S522*H522</f>
        <v>0</v>
      </c>
      <c r="U522" s="229" t="s">
        <v>1</v>
      </c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30" t="s">
        <v>215</v>
      </c>
      <c r="AT522" s="230" t="s">
        <v>142</v>
      </c>
      <c r="AU522" s="230" t="s">
        <v>88</v>
      </c>
      <c r="AY522" s="17" t="s">
        <v>140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7" t="s">
        <v>86</v>
      </c>
      <c r="BK522" s="231">
        <f>ROUND(I522*H522,2)</f>
        <v>0</v>
      </c>
      <c r="BL522" s="17" t="s">
        <v>215</v>
      </c>
      <c r="BM522" s="230" t="s">
        <v>1791</v>
      </c>
    </row>
    <row r="523" s="2" customFormat="1" ht="14.4" customHeight="1">
      <c r="A523" s="38"/>
      <c r="B523" s="39"/>
      <c r="C523" s="218" t="s">
        <v>1792</v>
      </c>
      <c r="D523" s="218" t="s">
        <v>142</v>
      </c>
      <c r="E523" s="219" t="s">
        <v>1793</v>
      </c>
      <c r="F523" s="220" t="s">
        <v>1794</v>
      </c>
      <c r="G523" s="221" t="s">
        <v>226</v>
      </c>
      <c r="H523" s="222">
        <v>51.200000000000003</v>
      </c>
      <c r="I523" s="223"/>
      <c r="J523" s="224">
        <f>ROUND(I523*H523,2)</f>
        <v>0</v>
      </c>
      <c r="K523" s="225"/>
      <c r="L523" s="44"/>
      <c r="M523" s="226" t="s">
        <v>1</v>
      </c>
      <c r="N523" s="227" t="s">
        <v>43</v>
      </c>
      <c r="O523" s="91"/>
      <c r="P523" s="228">
        <f>O523*H523</f>
        <v>0</v>
      </c>
      <c r="Q523" s="228">
        <v>2.0000000000000002E-05</v>
      </c>
      <c r="R523" s="228">
        <f>Q523*H523</f>
        <v>0.0010240000000000002</v>
      </c>
      <c r="S523" s="228">
        <v>0</v>
      </c>
      <c r="T523" s="228">
        <f>S523*H523</f>
        <v>0</v>
      </c>
      <c r="U523" s="229" t="s">
        <v>1</v>
      </c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30" t="s">
        <v>215</v>
      </c>
      <c r="AT523" s="230" t="s">
        <v>142</v>
      </c>
      <c r="AU523" s="230" t="s">
        <v>88</v>
      </c>
      <c r="AY523" s="17" t="s">
        <v>140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7" t="s">
        <v>86</v>
      </c>
      <c r="BK523" s="231">
        <f>ROUND(I523*H523,2)</f>
        <v>0</v>
      </c>
      <c r="BL523" s="17" t="s">
        <v>215</v>
      </c>
      <c r="BM523" s="230" t="s">
        <v>1795</v>
      </c>
    </row>
    <row r="524" s="13" customFormat="1">
      <c r="A524" s="13"/>
      <c r="B524" s="232"/>
      <c r="C524" s="233"/>
      <c r="D524" s="234" t="s">
        <v>156</v>
      </c>
      <c r="E524" s="235" t="s">
        <v>1</v>
      </c>
      <c r="F524" s="236" t="s">
        <v>1165</v>
      </c>
      <c r="G524" s="233"/>
      <c r="H524" s="237">
        <v>16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1"/>
      <c r="U524" s="242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156</v>
      </c>
      <c r="AU524" s="243" t="s">
        <v>88</v>
      </c>
      <c r="AV524" s="13" t="s">
        <v>88</v>
      </c>
      <c r="AW524" s="13" t="s">
        <v>34</v>
      </c>
      <c r="AX524" s="13" t="s">
        <v>78</v>
      </c>
      <c r="AY524" s="243" t="s">
        <v>140</v>
      </c>
    </row>
    <row r="525" s="13" customFormat="1">
      <c r="A525" s="13"/>
      <c r="B525" s="232"/>
      <c r="C525" s="233"/>
      <c r="D525" s="234" t="s">
        <v>156</v>
      </c>
      <c r="E525" s="235" t="s">
        <v>1</v>
      </c>
      <c r="F525" s="236" t="s">
        <v>1168</v>
      </c>
      <c r="G525" s="233"/>
      <c r="H525" s="237">
        <v>18.800000000000001</v>
      </c>
      <c r="I525" s="238"/>
      <c r="J525" s="233"/>
      <c r="K525" s="233"/>
      <c r="L525" s="239"/>
      <c r="M525" s="240"/>
      <c r="N525" s="241"/>
      <c r="O525" s="241"/>
      <c r="P525" s="241"/>
      <c r="Q525" s="241"/>
      <c r="R525" s="241"/>
      <c r="S525" s="241"/>
      <c r="T525" s="241"/>
      <c r="U525" s="242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156</v>
      </c>
      <c r="AU525" s="243" t="s">
        <v>88</v>
      </c>
      <c r="AV525" s="13" t="s">
        <v>88</v>
      </c>
      <c r="AW525" s="13" t="s">
        <v>34</v>
      </c>
      <c r="AX525" s="13" t="s">
        <v>78</v>
      </c>
      <c r="AY525" s="243" t="s">
        <v>140</v>
      </c>
    </row>
    <row r="526" s="13" customFormat="1">
      <c r="A526" s="13"/>
      <c r="B526" s="232"/>
      <c r="C526" s="233"/>
      <c r="D526" s="234" t="s">
        <v>156</v>
      </c>
      <c r="E526" s="235" t="s">
        <v>1</v>
      </c>
      <c r="F526" s="236" t="s">
        <v>1169</v>
      </c>
      <c r="G526" s="233"/>
      <c r="H526" s="237">
        <v>16.399999999999999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1"/>
      <c r="U526" s="242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156</v>
      </c>
      <c r="AU526" s="243" t="s">
        <v>88</v>
      </c>
      <c r="AV526" s="13" t="s">
        <v>88</v>
      </c>
      <c r="AW526" s="13" t="s">
        <v>34</v>
      </c>
      <c r="AX526" s="13" t="s">
        <v>78</v>
      </c>
      <c r="AY526" s="243" t="s">
        <v>140</v>
      </c>
    </row>
    <row r="527" s="14" customFormat="1">
      <c r="A527" s="14"/>
      <c r="B527" s="255"/>
      <c r="C527" s="256"/>
      <c r="D527" s="234" t="s">
        <v>156</v>
      </c>
      <c r="E527" s="257" t="s">
        <v>1</v>
      </c>
      <c r="F527" s="258" t="s">
        <v>244</v>
      </c>
      <c r="G527" s="256"/>
      <c r="H527" s="259">
        <v>51.199999999999996</v>
      </c>
      <c r="I527" s="260"/>
      <c r="J527" s="256"/>
      <c r="K527" s="256"/>
      <c r="L527" s="261"/>
      <c r="M527" s="262"/>
      <c r="N527" s="263"/>
      <c r="O527" s="263"/>
      <c r="P527" s="263"/>
      <c r="Q527" s="263"/>
      <c r="R527" s="263"/>
      <c r="S527" s="263"/>
      <c r="T527" s="263"/>
      <c r="U527" s="26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5" t="s">
        <v>156</v>
      </c>
      <c r="AU527" s="265" t="s">
        <v>88</v>
      </c>
      <c r="AV527" s="14" t="s">
        <v>146</v>
      </c>
      <c r="AW527" s="14" t="s">
        <v>34</v>
      </c>
      <c r="AX527" s="14" t="s">
        <v>86</v>
      </c>
      <c r="AY527" s="265" t="s">
        <v>140</v>
      </c>
    </row>
    <row r="528" s="2" customFormat="1" ht="14.4" customHeight="1">
      <c r="A528" s="38"/>
      <c r="B528" s="39"/>
      <c r="C528" s="244" t="s">
        <v>1796</v>
      </c>
      <c r="D528" s="244" t="s">
        <v>195</v>
      </c>
      <c r="E528" s="245" t="s">
        <v>1797</v>
      </c>
      <c r="F528" s="246" t="s">
        <v>1798</v>
      </c>
      <c r="G528" s="247" t="s">
        <v>226</v>
      </c>
      <c r="H528" s="248">
        <v>56.32</v>
      </c>
      <c r="I528" s="249"/>
      <c r="J528" s="250">
        <f>ROUND(I528*H528,2)</f>
        <v>0</v>
      </c>
      <c r="K528" s="251"/>
      <c r="L528" s="252"/>
      <c r="M528" s="253" t="s">
        <v>1</v>
      </c>
      <c r="N528" s="254" t="s">
        <v>43</v>
      </c>
      <c r="O528" s="91"/>
      <c r="P528" s="228">
        <f>O528*H528</f>
        <v>0</v>
      </c>
      <c r="Q528" s="228">
        <v>0.00038000000000000002</v>
      </c>
      <c r="R528" s="228">
        <f>Q528*H528</f>
        <v>0.0214016</v>
      </c>
      <c r="S528" s="228">
        <v>0</v>
      </c>
      <c r="T528" s="228">
        <f>S528*H528</f>
        <v>0</v>
      </c>
      <c r="U528" s="229" t="s">
        <v>1</v>
      </c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30" t="s">
        <v>291</v>
      </c>
      <c r="AT528" s="230" t="s">
        <v>195</v>
      </c>
      <c r="AU528" s="230" t="s">
        <v>88</v>
      </c>
      <c r="AY528" s="17" t="s">
        <v>140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7" t="s">
        <v>86</v>
      </c>
      <c r="BK528" s="231">
        <f>ROUND(I528*H528,2)</f>
        <v>0</v>
      </c>
      <c r="BL528" s="17" t="s">
        <v>215</v>
      </c>
      <c r="BM528" s="230" t="s">
        <v>1799</v>
      </c>
    </row>
    <row r="529" s="13" customFormat="1">
      <c r="A529" s="13"/>
      <c r="B529" s="232"/>
      <c r="C529" s="233"/>
      <c r="D529" s="234" t="s">
        <v>156</v>
      </c>
      <c r="E529" s="233"/>
      <c r="F529" s="236" t="s">
        <v>1800</v>
      </c>
      <c r="G529" s="233"/>
      <c r="H529" s="237">
        <v>56.32</v>
      </c>
      <c r="I529" s="238"/>
      <c r="J529" s="233"/>
      <c r="K529" s="233"/>
      <c r="L529" s="239"/>
      <c r="M529" s="240"/>
      <c r="N529" s="241"/>
      <c r="O529" s="241"/>
      <c r="P529" s="241"/>
      <c r="Q529" s="241"/>
      <c r="R529" s="241"/>
      <c r="S529" s="241"/>
      <c r="T529" s="241"/>
      <c r="U529" s="242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156</v>
      </c>
      <c r="AU529" s="243" t="s">
        <v>88</v>
      </c>
      <c r="AV529" s="13" t="s">
        <v>88</v>
      </c>
      <c r="AW529" s="13" t="s">
        <v>4</v>
      </c>
      <c r="AX529" s="13" t="s">
        <v>86</v>
      </c>
      <c r="AY529" s="243" t="s">
        <v>140</v>
      </c>
    </row>
    <row r="530" s="2" customFormat="1" ht="14.4" customHeight="1">
      <c r="A530" s="38"/>
      <c r="B530" s="39"/>
      <c r="C530" s="218" t="s">
        <v>1801</v>
      </c>
      <c r="D530" s="218" t="s">
        <v>142</v>
      </c>
      <c r="E530" s="219" t="s">
        <v>1802</v>
      </c>
      <c r="F530" s="220" t="s">
        <v>1803</v>
      </c>
      <c r="G530" s="221" t="s">
        <v>145</v>
      </c>
      <c r="H530" s="222">
        <v>2</v>
      </c>
      <c r="I530" s="223"/>
      <c r="J530" s="224">
        <f>ROUND(I530*H530,2)</f>
        <v>0</v>
      </c>
      <c r="K530" s="225"/>
      <c r="L530" s="44"/>
      <c r="M530" s="226" t="s">
        <v>1</v>
      </c>
      <c r="N530" s="227" t="s">
        <v>43</v>
      </c>
      <c r="O530" s="91"/>
      <c r="P530" s="228">
        <f>O530*H530</f>
        <v>0</v>
      </c>
      <c r="Q530" s="228">
        <v>0.00059999999999999995</v>
      </c>
      <c r="R530" s="228">
        <f>Q530*H530</f>
        <v>0.0011999999999999999</v>
      </c>
      <c r="S530" s="228">
        <v>0</v>
      </c>
      <c r="T530" s="228">
        <f>S530*H530</f>
        <v>0</v>
      </c>
      <c r="U530" s="229" t="s">
        <v>1</v>
      </c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0" t="s">
        <v>215</v>
      </c>
      <c r="AT530" s="230" t="s">
        <v>142</v>
      </c>
      <c r="AU530" s="230" t="s">
        <v>88</v>
      </c>
      <c r="AY530" s="17" t="s">
        <v>140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7" t="s">
        <v>86</v>
      </c>
      <c r="BK530" s="231">
        <f>ROUND(I530*H530,2)</f>
        <v>0</v>
      </c>
      <c r="BL530" s="17" t="s">
        <v>215</v>
      </c>
      <c r="BM530" s="230" t="s">
        <v>1804</v>
      </c>
    </row>
    <row r="531" s="13" customFormat="1">
      <c r="A531" s="13"/>
      <c r="B531" s="232"/>
      <c r="C531" s="233"/>
      <c r="D531" s="234" t="s">
        <v>156</v>
      </c>
      <c r="E531" s="235" t="s">
        <v>1</v>
      </c>
      <c r="F531" s="236" t="s">
        <v>708</v>
      </c>
      <c r="G531" s="233"/>
      <c r="H531" s="237">
        <v>2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1"/>
      <c r="U531" s="242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156</v>
      </c>
      <c r="AU531" s="243" t="s">
        <v>88</v>
      </c>
      <c r="AV531" s="13" t="s">
        <v>88</v>
      </c>
      <c r="AW531" s="13" t="s">
        <v>34</v>
      </c>
      <c r="AX531" s="13" t="s">
        <v>86</v>
      </c>
      <c r="AY531" s="243" t="s">
        <v>140</v>
      </c>
    </row>
    <row r="532" s="2" customFormat="1" ht="24.15" customHeight="1">
      <c r="A532" s="38"/>
      <c r="B532" s="39"/>
      <c r="C532" s="244" t="s">
        <v>1805</v>
      </c>
      <c r="D532" s="244" t="s">
        <v>195</v>
      </c>
      <c r="E532" s="245" t="s">
        <v>1806</v>
      </c>
      <c r="F532" s="246" t="s">
        <v>1807</v>
      </c>
      <c r="G532" s="247" t="s">
        <v>145</v>
      </c>
      <c r="H532" s="248">
        <v>2</v>
      </c>
      <c r="I532" s="249"/>
      <c r="J532" s="250">
        <f>ROUND(I532*H532,2)</f>
        <v>0</v>
      </c>
      <c r="K532" s="251"/>
      <c r="L532" s="252"/>
      <c r="M532" s="253" t="s">
        <v>1</v>
      </c>
      <c r="N532" s="254" t="s">
        <v>43</v>
      </c>
      <c r="O532" s="91"/>
      <c r="P532" s="228">
        <f>O532*H532</f>
        <v>0</v>
      </c>
      <c r="Q532" s="228">
        <v>0.0041999999999999997</v>
      </c>
      <c r="R532" s="228">
        <f>Q532*H532</f>
        <v>0.0083999999999999995</v>
      </c>
      <c r="S532" s="228">
        <v>0</v>
      </c>
      <c r="T532" s="228">
        <f>S532*H532</f>
        <v>0</v>
      </c>
      <c r="U532" s="229" t="s">
        <v>1</v>
      </c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30" t="s">
        <v>291</v>
      </c>
      <c r="AT532" s="230" t="s">
        <v>195</v>
      </c>
      <c r="AU532" s="230" t="s">
        <v>88</v>
      </c>
      <c r="AY532" s="17" t="s">
        <v>140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7" t="s">
        <v>86</v>
      </c>
      <c r="BK532" s="231">
        <f>ROUND(I532*H532,2)</f>
        <v>0</v>
      </c>
      <c r="BL532" s="17" t="s">
        <v>215</v>
      </c>
      <c r="BM532" s="230" t="s">
        <v>1808</v>
      </c>
    </row>
    <row r="533" s="2" customFormat="1" ht="14.4" customHeight="1">
      <c r="A533" s="38"/>
      <c r="B533" s="39"/>
      <c r="C533" s="244" t="s">
        <v>1809</v>
      </c>
      <c r="D533" s="244" t="s">
        <v>195</v>
      </c>
      <c r="E533" s="245" t="s">
        <v>1810</v>
      </c>
      <c r="F533" s="246" t="s">
        <v>1811</v>
      </c>
      <c r="G533" s="247" t="s">
        <v>226</v>
      </c>
      <c r="H533" s="248">
        <v>12</v>
      </c>
      <c r="I533" s="249"/>
      <c r="J533" s="250">
        <f>ROUND(I533*H533,2)</f>
        <v>0</v>
      </c>
      <c r="K533" s="251"/>
      <c r="L533" s="252"/>
      <c r="M533" s="253" t="s">
        <v>1</v>
      </c>
      <c r="N533" s="254" t="s">
        <v>43</v>
      </c>
      <c r="O533" s="91"/>
      <c r="P533" s="228">
        <f>O533*H533</f>
        <v>0</v>
      </c>
      <c r="Q533" s="228">
        <v>0.00020000000000000001</v>
      </c>
      <c r="R533" s="228">
        <f>Q533*H533</f>
        <v>0.0024000000000000002</v>
      </c>
      <c r="S533" s="228">
        <v>0</v>
      </c>
      <c r="T533" s="228">
        <f>S533*H533</f>
        <v>0</v>
      </c>
      <c r="U533" s="229" t="s">
        <v>1</v>
      </c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30" t="s">
        <v>291</v>
      </c>
      <c r="AT533" s="230" t="s">
        <v>195</v>
      </c>
      <c r="AU533" s="230" t="s">
        <v>88</v>
      </c>
      <c r="AY533" s="17" t="s">
        <v>140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7" t="s">
        <v>86</v>
      </c>
      <c r="BK533" s="231">
        <f>ROUND(I533*H533,2)</f>
        <v>0</v>
      </c>
      <c r="BL533" s="17" t="s">
        <v>215</v>
      </c>
      <c r="BM533" s="230" t="s">
        <v>1812</v>
      </c>
    </row>
    <row r="534" s="2" customFormat="1" ht="24.15" customHeight="1">
      <c r="A534" s="38"/>
      <c r="B534" s="39"/>
      <c r="C534" s="218" t="s">
        <v>1813</v>
      </c>
      <c r="D534" s="218" t="s">
        <v>142</v>
      </c>
      <c r="E534" s="219" t="s">
        <v>1814</v>
      </c>
      <c r="F534" s="220" t="s">
        <v>1815</v>
      </c>
      <c r="G534" s="221" t="s">
        <v>336</v>
      </c>
      <c r="H534" s="270"/>
      <c r="I534" s="223"/>
      <c r="J534" s="224">
        <f>ROUND(I534*H534,2)</f>
        <v>0</v>
      </c>
      <c r="K534" s="225"/>
      <c r="L534" s="44"/>
      <c r="M534" s="226" t="s">
        <v>1</v>
      </c>
      <c r="N534" s="227" t="s">
        <v>43</v>
      </c>
      <c r="O534" s="91"/>
      <c r="P534" s="228">
        <f>O534*H534</f>
        <v>0</v>
      </c>
      <c r="Q534" s="228">
        <v>0</v>
      </c>
      <c r="R534" s="228">
        <f>Q534*H534</f>
        <v>0</v>
      </c>
      <c r="S534" s="228">
        <v>0</v>
      </c>
      <c r="T534" s="228">
        <f>S534*H534</f>
        <v>0</v>
      </c>
      <c r="U534" s="229" t="s">
        <v>1</v>
      </c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30" t="s">
        <v>215</v>
      </c>
      <c r="AT534" s="230" t="s">
        <v>142</v>
      </c>
      <c r="AU534" s="230" t="s">
        <v>88</v>
      </c>
      <c r="AY534" s="17" t="s">
        <v>140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7" t="s">
        <v>86</v>
      </c>
      <c r="BK534" s="231">
        <f>ROUND(I534*H534,2)</f>
        <v>0</v>
      </c>
      <c r="BL534" s="17" t="s">
        <v>215</v>
      </c>
      <c r="BM534" s="230" t="s">
        <v>1816</v>
      </c>
    </row>
    <row r="535" s="12" customFormat="1" ht="22.8" customHeight="1">
      <c r="A535" s="12"/>
      <c r="B535" s="202"/>
      <c r="C535" s="203"/>
      <c r="D535" s="204" t="s">
        <v>77</v>
      </c>
      <c r="E535" s="216" t="s">
        <v>1817</v>
      </c>
      <c r="F535" s="216" t="s">
        <v>1818</v>
      </c>
      <c r="G535" s="203"/>
      <c r="H535" s="203"/>
      <c r="I535" s="206"/>
      <c r="J535" s="217">
        <f>BK535</f>
        <v>0</v>
      </c>
      <c r="K535" s="203"/>
      <c r="L535" s="208"/>
      <c r="M535" s="209"/>
      <c r="N535" s="210"/>
      <c r="O535" s="210"/>
      <c r="P535" s="211">
        <f>SUM(P536:P554)</f>
        <v>0</v>
      </c>
      <c r="Q535" s="210"/>
      <c r="R535" s="211">
        <f>SUM(R536:R554)</f>
        <v>0.88236160000000008</v>
      </c>
      <c r="S535" s="210"/>
      <c r="T535" s="211">
        <f>SUM(T536:T554)</f>
        <v>0</v>
      </c>
      <c r="U535" s="2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3" t="s">
        <v>88</v>
      </c>
      <c r="AT535" s="214" t="s">
        <v>77</v>
      </c>
      <c r="AU535" s="214" t="s">
        <v>86</v>
      </c>
      <c r="AY535" s="213" t="s">
        <v>140</v>
      </c>
      <c r="BK535" s="215">
        <f>SUM(BK536:BK554)</f>
        <v>0</v>
      </c>
    </row>
    <row r="536" s="2" customFormat="1" ht="24.15" customHeight="1">
      <c r="A536" s="38"/>
      <c r="B536" s="39"/>
      <c r="C536" s="218" t="s">
        <v>1819</v>
      </c>
      <c r="D536" s="218" t="s">
        <v>142</v>
      </c>
      <c r="E536" s="219" t="s">
        <v>1820</v>
      </c>
      <c r="F536" s="220" t="s">
        <v>1821</v>
      </c>
      <c r="G536" s="221" t="s">
        <v>145</v>
      </c>
      <c r="H536" s="222">
        <v>45</v>
      </c>
      <c r="I536" s="223"/>
      <c r="J536" s="224">
        <f>ROUND(I536*H536,2)</f>
        <v>0</v>
      </c>
      <c r="K536" s="225"/>
      <c r="L536" s="44"/>
      <c r="M536" s="226" t="s">
        <v>1</v>
      </c>
      <c r="N536" s="227" t="s">
        <v>43</v>
      </c>
      <c r="O536" s="91"/>
      <c r="P536" s="228">
        <f>O536*H536</f>
        <v>0</v>
      </c>
      <c r="Q536" s="228">
        <v>0.0030000000000000001</v>
      </c>
      <c r="R536" s="228">
        <f>Q536*H536</f>
        <v>0.13500000000000001</v>
      </c>
      <c r="S536" s="228">
        <v>0</v>
      </c>
      <c r="T536" s="228">
        <f>S536*H536</f>
        <v>0</v>
      </c>
      <c r="U536" s="229" t="s">
        <v>1</v>
      </c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30" t="s">
        <v>215</v>
      </c>
      <c r="AT536" s="230" t="s">
        <v>142</v>
      </c>
      <c r="AU536" s="230" t="s">
        <v>88</v>
      </c>
      <c r="AY536" s="17" t="s">
        <v>140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7" t="s">
        <v>86</v>
      </c>
      <c r="BK536" s="231">
        <f>ROUND(I536*H536,2)</f>
        <v>0</v>
      </c>
      <c r="BL536" s="17" t="s">
        <v>215</v>
      </c>
      <c r="BM536" s="230" t="s">
        <v>1822</v>
      </c>
    </row>
    <row r="537" s="13" customFormat="1">
      <c r="A537" s="13"/>
      <c r="B537" s="232"/>
      <c r="C537" s="233"/>
      <c r="D537" s="234" t="s">
        <v>156</v>
      </c>
      <c r="E537" s="235" t="s">
        <v>1</v>
      </c>
      <c r="F537" s="236" t="s">
        <v>1823</v>
      </c>
      <c r="G537" s="233"/>
      <c r="H537" s="237">
        <v>11.199999999999999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1"/>
      <c r="U537" s="242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156</v>
      </c>
      <c r="AU537" s="243" t="s">
        <v>88</v>
      </c>
      <c r="AV537" s="13" t="s">
        <v>88</v>
      </c>
      <c r="AW537" s="13" t="s">
        <v>34</v>
      </c>
      <c r="AX537" s="13" t="s">
        <v>78</v>
      </c>
      <c r="AY537" s="243" t="s">
        <v>140</v>
      </c>
    </row>
    <row r="538" s="13" customFormat="1">
      <c r="A538" s="13"/>
      <c r="B538" s="232"/>
      <c r="C538" s="233"/>
      <c r="D538" s="234" t="s">
        <v>156</v>
      </c>
      <c r="E538" s="235" t="s">
        <v>1</v>
      </c>
      <c r="F538" s="236" t="s">
        <v>1824</v>
      </c>
      <c r="G538" s="233"/>
      <c r="H538" s="237">
        <v>3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1"/>
      <c r="U538" s="242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156</v>
      </c>
      <c r="AU538" s="243" t="s">
        <v>88</v>
      </c>
      <c r="AV538" s="13" t="s">
        <v>88</v>
      </c>
      <c r="AW538" s="13" t="s">
        <v>34</v>
      </c>
      <c r="AX538" s="13" t="s">
        <v>78</v>
      </c>
      <c r="AY538" s="243" t="s">
        <v>140</v>
      </c>
    </row>
    <row r="539" s="13" customFormat="1">
      <c r="A539" s="13"/>
      <c r="B539" s="232"/>
      <c r="C539" s="233"/>
      <c r="D539" s="234" t="s">
        <v>156</v>
      </c>
      <c r="E539" s="235" t="s">
        <v>1</v>
      </c>
      <c r="F539" s="236" t="s">
        <v>1825</v>
      </c>
      <c r="G539" s="233"/>
      <c r="H539" s="237">
        <v>13.199999999999999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1"/>
      <c r="U539" s="242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156</v>
      </c>
      <c r="AU539" s="243" t="s">
        <v>88</v>
      </c>
      <c r="AV539" s="13" t="s">
        <v>88</v>
      </c>
      <c r="AW539" s="13" t="s">
        <v>34</v>
      </c>
      <c r="AX539" s="13" t="s">
        <v>78</v>
      </c>
      <c r="AY539" s="243" t="s">
        <v>140</v>
      </c>
    </row>
    <row r="540" s="13" customFormat="1">
      <c r="A540" s="13"/>
      <c r="B540" s="232"/>
      <c r="C540" s="233"/>
      <c r="D540" s="234" t="s">
        <v>156</v>
      </c>
      <c r="E540" s="235" t="s">
        <v>1</v>
      </c>
      <c r="F540" s="236" t="s">
        <v>1826</v>
      </c>
      <c r="G540" s="233"/>
      <c r="H540" s="237">
        <v>17.600000000000001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1"/>
      <c r="U540" s="242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156</v>
      </c>
      <c r="AU540" s="243" t="s">
        <v>88</v>
      </c>
      <c r="AV540" s="13" t="s">
        <v>88</v>
      </c>
      <c r="AW540" s="13" t="s">
        <v>34</v>
      </c>
      <c r="AX540" s="13" t="s">
        <v>78</v>
      </c>
      <c r="AY540" s="243" t="s">
        <v>140</v>
      </c>
    </row>
    <row r="541" s="14" customFormat="1">
      <c r="A541" s="14"/>
      <c r="B541" s="255"/>
      <c r="C541" s="256"/>
      <c r="D541" s="234" t="s">
        <v>156</v>
      </c>
      <c r="E541" s="257" t="s">
        <v>1</v>
      </c>
      <c r="F541" s="258" t="s">
        <v>244</v>
      </c>
      <c r="G541" s="256"/>
      <c r="H541" s="259">
        <v>45</v>
      </c>
      <c r="I541" s="260"/>
      <c r="J541" s="256"/>
      <c r="K541" s="256"/>
      <c r="L541" s="261"/>
      <c r="M541" s="262"/>
      <c r="N541" s="263"/>
      <c r="O541" s="263"/>
      <c r="P541" s="263"/>
      <c r="Q541" s="263"/>
      <c r="R541" s="263"/>
      <c r="S541" s="263"/>
      <c r="T541" s="263"/>
      <c r="U541" s="26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5" t="s">
        <v>156</v>
      </c>
      <c r="AU541" s="265" t="s">
        <v>88</v>
      </c>
      <c r="AV541" s="14" t="s">
        <v>146</v>
      </c>
      <c r="AW541" s="14" t="s">
        <v>34</v>
      </c>
      <c r="AX541" s="14" t="s">
        <v>86</v>
      </c>
      <c r="AY541" s="265" t="s">
        <v>140</v>
      </c>
    </row>
    <row r="542" s="2" customFormat="1" ht="24.15" customHeight="1">
      <c r="A542" s="38"/>
      <c r="B542" s="39"/>
      <c r="C542" s="244" t="s">
        <v>1827</v>
      </c>
      <c r="D542" s="244" t="s">
        <v>195</v>
      </c>
      <c r="E542" s="245" t="s">
        <v>1828</v>
      </c>
      <c r="F542" s="246" t="s">
        <v>1829</v>
      </c>
      <c r="G542" s="247" t="s">
        <v>145</v>
      </c>
      <c r="H542" s="248">
        <v>49.5</v>
      </c>
      <c r="I542" s="249"/>
      <c r="J542" s="250">
        <f>ROUND(I542*H542,2)</f>
        <v>0</v>
      </c>
      <c r="K542" s="251"/>
      <c r="L542" s="252"/>
      <c r="M542" s="253" t="s">
        <v>1</v>
      </c>
      <c r="N542" s="254" t="s">
        <v>43</v>
      </c>
      <c r="O542" s="91"/>
      <c r="P542" s="228">
        <f>O542*H542</f>
        <v>0</v>
      </c>
      <c r="Q542" s="228">
        <v>0.0126</v>
      </c>
      <c r="R542" s="228">
        <f>Q542*H542</f>
        <v>0.62370000000000003</v>
      </c>
      <c r="S542" s="228">
        <v>0</v>
      </c>
      <c r="T542" s="228">
        <f>S542*H542</f>
        <v>0</v>
      </c>
      <c r="U542" s="229" t="s">
        <v>1</v>
      </c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0" t="s">
        <v>291</v>
      </c>
      <c r="AT542" s="230" t="s">
        <v>195</v>
      </c>
      <c r="AU542" s="230" t="s">
        <v>88</v>
      </c>
      <c r="AY542" s="17" t="s">
        <v>140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7" t="s">
        <v>86</v>
      </c>
      <c r="BK542" s="231">
        <f>ROUND(I542*H542,2)</f>
        <v>0</v>
      </c>
      <c r="BL542" s="17" t="s">
        <v>215</v>
      </c>
      <c r="BM542" s="230" t="s">
        <v>1830</v>
      </c>
    </row>
    <row r="543" s="13" customFormat="1">
      <c r="A543" s="13"/>
      <c r="B543" s="232"/>
      <c r="C543" s="233"/>
      <c r="D543" s="234" t="s">
        <v>156</v>
      </c>
      <c r="E543" s="233"/>
      <c r="F543" s="236" t="s">
        <v>1831</v>
      </c>
      <c r="G543" s="233"/>
      <c r="H543" s="237">
        <v>49.5</v>
      </c>
      <c r="I543" s="238"/>
      <c r="J543" s="233"/>
      <c r="K543" s="233"/>
      <c r="L543" s="239"/>
      <c r="M543" s="240"/>
      <c r="N543" s="241"/>
      <c r="O543" s="241"/>
      <c r="P543" s="241"/>
      <c r="Q543" s="241"/>
      <c r="R543" s="241"/>
      <c r="S543" s="241"/>
      <c r="T543" s="241"/>
      <c r="U543" s="242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156</v>
      </c>
      <c r="AU543" s="243" t="s">
        <v>88</v>
      </c>
      <c r="AV543" s="13" t="s">
        <v>88</v>
      </c>
      <c r="AW543" s="13" t="s">
        <v>4</v>
      </c>
      <c r="AX543" s="13" t="s">
        <v>86</v>
      </c>
      <c r="AY543" s="243" t="s">
        <v>140</v>
      </c>
    </row>
    <row r="544" s="2" customFormat="1" ht="24.15" customHeight="1">
      <c r="A544" s="38"/>
      <c r="B544" s="39"/>
      <c r="C544" s="218" t="s">
        <v>1832</v>
      </c>
      <c r="D544" s="218" t="s">
        <v>142</v>
      </c>
      <c r="E544" s="219" t="s">
        <v>1833</v>
      </c>
      <c r="F544" s="220" t="s">
        <v>1834</v>
      </c>
      <c r="G544" s="221" t="s">
        <v>145</v>
      </c>
      <c r="H544" s="222">
        <v>4.1600000000000001</v>
      </c>
      <c r="I544" s="223"/>
      <c r="J544" s="224">
        <f>ROUND(I544*H544,2)</f>
        <v>0</v>
      </c>
      <c r="K544" s="225"/>
      <c r="L544" s="44"/>
      <c r="M544" s="226" t="s">
        <v>1</v>
      </c>
      <c r="N544" s="227" t="s">
        <v>43</v>
      </c>
      <c r="O544" s="91"/>
      <c r="P544" s="228">
        <f>O544*H544</f>
        <v>0</v>
      </c>
      <c r="Q544" s="228">
        <v>0.0050000000000000001</v>
      </c>
      <c r="R544" s="228">
        <f>Q544*H544</f>
        <v>0.020800000000000003</v>
      </c>
      <c r="S544" s="228">
        <v>0</v>
      </c>
      <c r="T544" s="228">
        <f>S544*H544</f>
        <v>0</v>
      </c>
      <c r="U544" s="229" t="s">
        <v>1</v>
      </c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30" t="s">
        <v>215</v>
      </c>
      <c r="AT544" s="230" t="s">
        <v>142</v>
      </c>
      <c r="AU544" s="230" t="s">
        <v>88</v>
      </c>
      <c r="AY544" s="17" t="s">
        <v>140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7" t="s">
        <v>86</v>
      </c>
      <c r="BK544" s="231">
        <f>ROUND(I544*H544,2)</f>
        <v>0</v>
      </c>
      <c r="BL544" s="17" t="s">
        <v>215</v>
      </c>
      <c r="BM544" s="230" t="s">
        <v>1835</v>
      </c>
    </row>
    <row r="545" s="13" customFormat="1">
      <c r="A545" s="13"/>
      <c r="B545" s="232"/>
      <c r="C545" s="233"/>
      <c r="D545" s="234" t="s">
        <v>156</v>
      </c>
      <c r="E545" s="235" t="s">
        <v>1</v>
      </c>
      <c r="F545" s="236" t="s">
        <v>1836</v>
      </c>
      <c r="G545" s="233"/>
      <c r="H545" s="237">
        <v>2</v>
      </c>
      <c r="I545" s="238"/>
      <c r="J545" s="233"/>
      <c r="K545" s="233"/>
      <c r="L545" s="239"/>
      <c r="M545" s="240"/>
      <c r="N545" s="241"/>
      <c r="O545" s="241"/>
      <c r="P545" s="241"/>
      <c r="Q545" s="241"/>
      <c r="R545" s="241"/>
      <c r="S545" s="241"/>
      <c r="T545" s="241"/>
      <c r="U545" s="242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156</v>
      </c>
      <c r="AU545" s="243" t="s">
        <v>88</v>
      </c>
      <c r="AV545" s="13" t="s">
        <v>88</v>
      </c>
      <c r="AW545" s="13" t="s">
        <v>34</v>
      </c>
      <c r="AX545" s="13" t="s">
        <v>78</v>
      </c>
      <c r="AY545" s="243" t="s">
        <v>140</v>
      </c>
    </row>
    <row r="546" s="13" customFormat="1">
      <c r="A546" s="13"/>
      <c r="B546" s="232"/>
      <c r="C546" s="233"/>
      <c r="D546" s="234" t="s">
        <v>156</v>
      </c>
      <c r="E546" s="235" t="s">
        <v>1</v>
      </c>
      <c r="F546" s="236" t="s">
        <v>1837</v>
      </c>
      <c r="G546" s="233"/>
      <c r="H546" s="237">
        <v>2.1600000000000001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1"/>
      <c r="U546" s="242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156</v>
      </c>
      <c r="AU546" s="243" t="s">
        <v>88</v>
      </c>
      <c r="AV546" s="13" t="s">
        <v>88</v>
      </c>
      <c r="AW546" s="13" t="s">
        <v>34</v>
      </c>
      <c r="AX546" s="13" t="s">
        <v>78</v>
      </c>
      <c r="AY546" s="243" t="s">
        <v>140</v>
      </c>
    </row>
    <row r="547" s="14" customFormat="1">
      <c r="A547" s="14"/>
      <c r="B547" s="255"/>
      <c r="C547" s="256"/>
      <c r="D547" s="234" t="s">
        <v>156</v>
      </c>
      <c r="E547" s="257" t="s">
        <v>1</v>
      </c>
      <c r="F547" s="258" t="s">
        <v>244</v>
      </c>
      <c r="G547" s="256"/>
      <c r="H547" s="259">
        <v>4.1600000000000001</v>
      </c>
      <c r="I547" s="260"/>
      <c r="J547" s="256"/>
      <c r="K547" s="256"/>
      <c r="L547" s="261"/>
      <c r="M547" s="262"/>
      <c r="N547" s="263"/>
      <c r="O547" s="263"/>
      <c r="P547" s="263"/>
      <c r="Q547" s="263"/>
      <c r="R547" s="263"/>
      <c r="S547" s="263"/>
      <c r="T547" s="263"/>
      <c r="U547" s="26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5" t="s">
        <v>156</v>
      </c>
      <c r="AU547" s="265" t="s">
        <v>88</v>
      </c>
      <c r="AV547" s="14" t="s">
        <v>146</v>
      </c>
      <c r="AW547" s="14" t="s">
        <v>34</v>
      </c>
      <c r="AX547" s="14" t="s">
        <v>86</v>
      </c>
      <c r="AY547" s="265" t="s">
        <v>140</v>
      </c>
    </row>
    <row r="548" s="2" customFormat="1" ht="24.15" customHeight="1">
      <c r="A548" s="38"/>
      <c r="B548" s="39"/>
      <c r="C548" s="244" t="s">
        <v>1838</v>
      </c>
      <c r="D548" s="244" t="s">
        <v>195</v>
      </c>
      <c r="E548" s="245" t="s">
        <v>1839</v>
      </c>
      <c r="F548" s="246" t="s">
        <v>1840</v>
      </c>
      <c r="G548" s="247" t="s">
        <v>145</v>
      </c>
      <c r="H548" s="248">
        <v>4.3259999999999996</v>
      </c>
      <c r="I548" s="249"/>
      <c r="J548" s="250">
        <f>ROUND(I548*H548,2)</f>
        <v>0</v>
      </c>
      <c r="K548" s="251"/>
      <c r="L548" s="252"/>
      <c r="M548" s="253" t="s">
        <v>1</v>
      </c>
      <c r="N548" s="254" t="s">
        <v>43</v>
      </c>
      <c r="O548" s="91"/>
      <c r="P548" s="228">
        <f>O548*H548</f>
        <v>0</v>
      </c>
      <c r="Q548" s="228">
        <v>0.0097999999999999997</v>
      </c>
      <c r="R548" s="228">
        <f>Q548*H548</f>
        <v>0.042394799999999996</v>
      </c>
      <c r="S548" s="228">
        <v>0</v>
      </c>
      <c r="T548" s="228">
        <f>S548*H548</f>
        <v>0</v>
      </c>
      <c r="U548" s="229" t="s">
        <v>1</v>
      </c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0" t="s">
        <v>291</v>
      </c>
      <c r="AT548" s="230" t="s">
        <v>195</v>
      </c>
      <c r="AU548" s="230" t="s">
        <v>88</v>
      </c>
      <c r="AY548" s="17" t="s">
        <v>140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7" t="s">
        <v>86</v>
      </c>
      <c r="BK548" s="231">
        <f>ROUND(I548*H548,2)</f>
        <v>0</v>
      </c>
      <c r="BL548" s="17" t="s">
        <v>215</v>
      </c>
      <c r="BM548" s="230" t="s">
        <v>1841</v>
      </c>
    </row>
    <row r="549" s="13" customFormat="1">
      <c r="A549" s="13"/>
      <c r="B549" s="232"/>
      <c r="C549" s="233"/>
      <c r="D549" s="234" t="s">
        <v>156</v>
      </c>
      <c r="E549" s="233"/>
      <c r="F549" s="236" t="s">
        <v>1842</v>
      </c>
      <c r="G549" s="233"/>
      <c r="H549" s="237">
        <v>4.3259999999999996</v>
      </c>
      <c r="I549" s="238"/>
      <c r="J549" s="233"/>
      <c r="K549" s="233"/>
      <c r="L549" s="239"/>
      <c r="M549" s="240"/>
      <c r="N549" s="241"/>
      <c r="O549" s="241"/>
      <c r="P549" s="241"/>
      <c r="Q549" s="241"/>
      <c r="R549" s="241"/>
      <c r="S549" s="241"/>
      <c r="T549" s="241"/>
      <c r="U549" s="242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156</v>
      </c>
      <c r="AU549" s="243" t="s">
        <v>88</v>
      </c>
      <c r="AV549" s="13" t="s">
        <v>88</v>
      </c>
      <c r="AW549" s="13" t="s">
        <v>4</v>
      </c>
      <c r="AX549" s="13" t="s">
        <v>86</v>
      </c>
      <c r="AY549" s="243" t="s">
        <v>140</v>
      </c>
    </row>
    <row r="550" s="2" customFormat="1" ht="24.15" customHeight="1">
      <c r="A550" s="38"/>
      <c r="B550" s="39"/>
      <c r="C550" s="218" t="s">
        <v>1843</v>
      </c>
      <c r="D550" s="218" t="s">
        <v>142</v>
      </c>
      <c r="E550" s="219" t="s">
        <v>1844</v>
      </c>
      <c r="F550" s="220" t="s">
        <v>1845</v>
      </c>
      <c r="G550" s="221" t="s">
        <v>145</v>
      </c>
      <c r="H550" s="222">
        <v>4.1600000000000001</v>
      </c>
      <c r="I550" s="223"/>
      <c r="J550" s="224">
        <f>ROUND(I550*H550,2)</f>
        <v>0</v>
      </c>
      <c r="K550" s="225"/>
      <c r="L550" s="44"/>
      <c r="M550" s="226" t="s">
        <v>1</v>
      </c>
      <c r="N550" s="227" t="s">
        <v>43</v>
      </c>
      <c r="O550" s="91"/>
      <c r="P550" s="228">
        <f>O550*H550</f>
        <v>0</v>
      </c>
      <c r="Q550" s="228">
        <v>0</v>
      </c>
      <c r="R550" s="228">
        <f>Q550*H550</f>
        <v>0</v>
      </c>
      <c r="S550" s="228">
        <v>0</v>
      </c>
      <c r="T550" s="228">
        <f>S550*H550</f>
        <v>0</v>
      </c>
      <c r="U550" s="229" t="s">
        <v>1</v>
      </c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30" t="s">
        <v>215</v>
      </c>
      <c r="AT550" s="230" t="s">
        <v>142</v>
      </c>
      <c r="AU550" s="230" t="s">
        <v>88</v>
      </c>
      <c r="AY550" s="17" t="s">
        <v>140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7" t="s">
        <v>86</v>
      </c>
      <c r="BK550" s="231">
        <f>ROUND(I550*H550,2)</f>
        <v>0</v>
      </c>
      <c r="BL550" s="17" t="s">
        <v>215</v>
      </c>
      <c r="BM550" s="230" t="s">
        <v>1846</v>
      </c>
    </row>
    <row r="551" s="2" customFormat="1" ht="24.15" customHeight="1">
      <c r="A551" s="38"/>
      <c r="B551" s="39"/>
      <c r="C551" s="218" t="s">
        <v>1847</v>
      </c>
      <c r="D551" s="218" t="s">
        <v>142</v>
      </c>
      <c r="E551" s="219" t="s">
        <v>1848</v>
      </c>
      <c r="F551" s="220" t="s">
        <v>1849</v>
      </c>
      <c r="G551" s="221" t="s">
        <v>145</v>
      </c>
      <c r="H551" s="222">
        <v>49.159999999999997</v>
      </c>
      <c r="I551" s="223"/>
      <c r="J551" s="224">
        <f>ROUND(I551*H551,2)</f>
        <v>0</v>
      </c>
      <c r="K551" s="225"/>
      <c r="L551" s="44"/>
      <c r="M551" s="226" t="s">
        <v>1</v>
      </c>
      <c r="N551" s="227" t="s">
        <v>43</v>
      </c>
      <c r="O551" s="91"/>
      <c r="P551" s="228">
        <f>O551*H551</f>
        <v>0</v>
      </c>
      <c r="Q551" s="228">
        <v>0.00093000000000000005</v>
      </c>
      <c r="R551" s="228">
        <f>Q551*H551</f>
        <v>0.045718799999999997</v>
      </c>
      <c r="S551" s="228">
        <v>0</v>
      </c>
      <c r="T551" s="228">
        <f>S551*H551</f>
        <v>0</v>
      </c>
      <c r="U551" s="229" t="s">
        <v>1</v>
      </c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0" t="s">
        <v>215</v>
      </c>
      <c r="AT551" s="230" t="s">
        <v>142</v>
      </c>
      <c r="AU551" s="230" t="s">
        <v>88</v>
      </c>
      <c r="AY551" s="17" t="s">
        <v>140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7" t="s">
        <v>86</v>
      </c>
      <c r="BK551" s="231">
        <f>ROUND(I551*H551,2)</f>
        <v>0</v>
      </c>
      <c r="BL551" s="17" t="s">
        <v>215</v>
      </c>
      <c r="BM551" s="230" t="s">
        <v>1850</v>
      </c>
    </row>
    <row r="552" s="13" customFormat="1">
      <c r="A552" s="13"/>
      <c r="B552" s="232"/>
      <c r="C552" s="233"/>
      <c r="D552" s="234" t="s">
        <v>156</v>
      </c>
      <c r="E552" s="235" t="s">
        <v>1</v>
      </c>
      <c r="F552" s="236" t="s">
        <v>1851</v>
      </c>
      <c r="G552" s="233"/>
      <c r="H552" s="237">
        <v>49.159999999999997</v>
      </c>
      <c r="I552" s="238"/>
      <c r="J552" s="233"/>
      <c r="K552" s="233"/>
      <c r="L552" s="239"/>
      <c r="M552" s="240"/>
      <c r="N552" s="241"/>
      <c r="O552" s="241"/>
      <c r="P552" s="241"/>
      <c r="Q552" s="241"/>
      <c r="R552" s="241"/>
      <c r="S552" s="241"/>
      <c r="T552" s="241"/>
      <c r="U552" s="242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156</v>
      </c>
      <c r="AU552" s="243" t="s">
        <v>88</v>
      </c>
      <c r="AV552" s="13" t="s">
        <v>88</v>
      </c>
      <c r="AW552" s="13" t="s">
        <v>34</v>
      </c>
      <c r="AX552" s="13" t="s">
        <v>86</v>
      </c>
      <c r="AY552" s="243" t="s">
        <v>140</v>
      </c>
    </row>
    <row r="553" s="2" customFormat="1" ht="14.4" customHeight="1">
      <c r="A553" s="38"/>
      <c r="B553" s="39"/>
      <c r="C553" s="218" t="s">
        <v>1852</v>
      </c>
      <c r="D553" s="218" t="s">
        <v>142</v>
      </c>
      <c r="E553" s="219" t="s">
        <v>1853</v>
      </c>
      <c r="F553" s="220" t="s">
        <v>1854</v>
      </c>
      <c r="G553" s="221" t="s">
        <v>145</v>
      </c>
      <c r="H553" s="222">
        <v>49.159999999999997</v>
      </c>
      <c r="I553" s="223"/>
      <c r="J553" s="224">
        <f>ROUND(I553*H553,2)</f>
        <v>0</v>
      </c>
      <c r="K553" s="225"/>
      <c r="L553" s="44"/>
      <c r="M553" s="226" t="s">
        <v>1</v>
      </c>
      <c r="N553" s="227" t="s">
        <v>43</v>
      </c>
      <c r="O553" s="91"/>
      <c r="P553" s="228">
        <f>O553*H553</f>
        <v>0</v>
      </c>
      <c r="Q553" s="228">
        <v>0.00029999999999999997</v>
      </c>
      <c r="R553" s="228">
        <f>Q553*H553</f>
        <v>0.014747999999999997</v>
      </c>
      <c r="S553" s="228">
        <v>0</v>
      </c>
      <c r="T553" s="228">
        <f>S553*H553</f>
        <v>0</v>
      </c>
      <c r="U553" s="229" t="s">
        <v>1</v>
      </c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30" t="s">
        <v>215</v>
      </c>
      <c r="AT553" s="230" t="s">
        <v>142</v>
      </c>
      <c r="AU553" s="230" t="s">
        <v>88</v>
      </c>
      <c r="AY553" s="17" t="s">
        <v>140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7" t="s">
        <v>86</v>
      </c>
      <c r="BK553" s="231">
        <f>ROUND(I553*H553,2)</f>
        <v>0</v>
      </c>
      <c r="BL553" s="17" t="s">
        <v>215</v>
      </c>
      <c r="BM553" s="230" t="s">
        <v>1855</v>
      </c>
    </row>
    <row r="554" s="2" customFormat="1" ht="24.15" customHeight="1">
      <c r="A554" s="38"/>
      <c r="B554" s="39"/>
      <c r="C554" s="218" t="s">
        <v>1856</v>
      </c>
      <c r="D554" s="218" t="s">
        <v>142</v>
      </c>
      <c r="E554" s="219" t="s">
        <v>1857</v>
      </c>
      <c r="F554" s="220" t="s">
        <v>1858</v>
      </c>
      <c r="G554" s="221" t="s">
        <v>336</v>
      </c>
      <c r="H554" s="270"/>
      <c r="I554" s="223"/>
      <c r="J554" s="224">
        <f>ROUND(I554*H554,2)</f>
        <v>0</v>
      </c>
      <c r="K554" s="225"/>
      <c r="L554" s="44"/>
      <c r="M554" s="226" t="s">
        <v>1</v>
      </c>
      <c r="N554" s="227" t="s">
        <v>43</v>
      </c>
      <c r="O554" s="91"/>
      <c r="P554" s="228">
        <f>O554*H554</f>
        <v>0</v>
      </c>
      <c r="Q554" s="228">
        <v>0</v>
      </c>
      <c r="R554" s="228">
        <f>Q554*H554</f>
        <v>0</v>
      </c>
      <c r="S554" s="228">
        <v>0</v>
      </c>
      <c r="T554" s="228">
        <f>S554*H554</f>
        <v>0</v>
      </c>
      <c r="U554" s="229" t="s">
        <v>1</v>
      </c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30" t="s">
        <v>215</v>
      </c>
      <c r="AT554" s="230" t="s">
        <v>142</v>
      </c>
      <c r="AU554" s="230" t="s">
        <v>88</v>
      </c>
      <c r="AY554" s="17" t="s">
        <v>140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7" t="s">
        <v>86</v>
      </c>
      <c r="BK554" s="231">
        <f>ROUND(I554*H554,2)</f>
        <v>0</v>
      </c>
      <c r="BL554" s="17" t="s">
        <v>215</v>
      </c>
      <c r="BM554" s="230" t="s">
        <v>1859</v>
      </c>
    </row>
    <row r="555" s="12" customFormat="1" ht="22.8" customHeight="1">
      <c r="A555" s="12"/>
      <c r="B555" s="202"/>
      <c r="C555" s="203"/>
      <c r="D555" s="204" t="s">
        <v>77</v>
      </c>
      <c r="E555" s="216" t="s">
        <v>780</v>
      </c>
      <c r="F555" s="216" t="s">
        <v>1860</v>
      </c>
      <c r="G555" s="203"/>
      <c r="H555" s="203"/>
      <c r="I555" s="206"/>
      <c r="J555" s="217">
        <f>BK555</f>
        <v>0</v>
      </c>
      <c r="K555" s="203"/>
      <c r="L555" s="208"/>
      <c r="M555" s="209"/>
      <c r="N555" s="210"/>
      <c r="O555" s="210"/>
      <c r="P555" s="211">
        <f>SUM(P556:P562)</f>
        <v>0</v>
      </c>
      <c r="Q555" s="210"/>
      <c r="R555" s="211">
        <f>SUM(R556:R562)</f>
        <v>0.0066</v>
      </c>
      <c r="S555" s="210"/>
      <c r="T555" s="211">
        <f>SUM(T556:T562)</f>
        <v>0</v>
      </c>
      <c r="U555" s="2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3" t="s">
        <v>88</v>
      </c>
      <c r="AT555" s="214" t="s">
        <v>77</v>
      </c>
      <c r="AU555" s="214" t="s">
        <v>86</v>
      </c>
      <c r="AY555" s="213" t="s">
        <v>140</v>
      </c>
      <c r="BK555" s="215">
        <f>SUM(BK556:BK562)</f>
        <v>0</v>
      </c>
    </row>
    <row r="556" s="2" customFormat="1" ht="14.4" customHeight="1">
      <c r="A556" s="38"/>
      <c r="B556" s="39"/>
      <c r="C556" s="218" t="s">
        <v>1861</v>
      </c>
      <c r="D556" s="218" t="s">
        <v>142</v>
      </c>
      <c r="E556" s="219" t="s">
        <v>1862</v>
      </c>
      <c r="F556" s="220" t="s">
        <v>1863</v>
      </c>
      <c r="G556" s="221" t="s">
        <v>145</v>
      </c>
      <c r="H556" s="222">
        <v>10</v>
      </c>
      <c r="I556" s="223"/>
      <c r="J556" s="224">
        <f>ROUND(I556*H556,2)</f>
        <v>0</v>
      </c>
      <c r="K556" s="225"/>
      <c r="L556" s="44"/>
      <c r="M556" s="226" t="s">
        <v>1</v>
      </c>
      <c r="N556" s="227" t="s">
        <v>43</v>
      </c>
      <c r="O556" s="91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8">
        <f>S556*H556</f>
        <v>0</v>
      </c>
      <c r="U556" s="229" t="s">
        <v>1</v>
      </c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0" t="s">
        <v>215</v>
      </c>
      <c r="AT556" s="230" t="s">
        <v>142</v>
      </c>
      <c r="AU556" s="230" t="s">
        <v>88</v>
      </c>
      <c r="AY556" s="17" t="s">
        <v>140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7" t="s">
        <v>86</v>
      </c>
      <c r="BK556" s="231">
        <f>ROUND(I556*H556,2)</f>
        <v>0</v>
      </c>
      <c r="BL556" s="17" t="s">
        <v>215</v>
      </c>
      <c r="BM556" s="230" t="s">
        <v>1864</v>
      </c>
    </row>
    <row r="557" s="13" customFormat="1">
      <c r="A557" s="13"/>
      <c r="B557" s="232"/>
      <c r="C557" s="233"/>
      <c r="D557" s="234" t="s">
        <v>156</v>
      </c>
      <c r="E557" s="235" t="s">
        <v>1</v>
      </c>
      <c r="F557" s="236" t="s">
        <v>1865</v>
      </c>
      <c r="G557" s="233"/>
      <c r="H557" s="237">
        <v>10</v>
      </c>
      <c r="I557" s="238"/>
      <c r="J557" s="233"/>
      <c r="K557" s="233"/>
      <c r="L557" s="239"/>
      <c r="M557" s="240"/>
      <c r="N557" s="241"/>
      <c r="O557" s="241"/>
      <c r="P557" s="241"/>
      <c r="Q557" s="241"/>
      <c r="R557" s="241"/>
      <c r="S557" s="241"/>
      <c r="T557" s="241"/>
      <c r="U557" s="242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156</v>
      </c>
      <c r="AU557" s="243" t="s">
        <v>88</v>
      </c>
      <c r="AV557" s="13" t="s">
        <v>88</v>
      </c>
      <c r="AW557" s="13" t="s">
        <v>34</v>
      </c>
      <c r="AX557" s="13" t="s">
        <v>86</v>
      </c>
      <c r="AY557" s="243" t="s">
        <v>140</v>
      </c>
    </row>
    <row r="558" s="2" customFormat="1" ht="24.15" customHeight="1">
      <c r="A558" s="38"/>
      <c r="B558" s="39"/>
      <c r="C558" s="218" t="s">
        <v>1866</v>
      </c>
      <c r="D558" s="218" t="s">
        <v>142</v>
      </c>
      <c r="E558" s="219" t="s">
        <v>810</v>
      </c>
      <c r="F558" s="220" t="s">
        <v>1867</v>
      </c>
      <c r="G558" s="221" t="s">
        <v>145</v>
      </c>
      <c r="H558" s="222">
        <v>10</v>
      </c>
      <c r="I558" s="223"/>
      <c r="J558" s="224">
        <f>ROUND(I558*H558,2)</f>
        <v>0</v>
      </c>
      <c r="K558" s="225"/>
      <c r="L558" s="44"/>
      <c r="M558" s="226" t="s">
        <v>1</v>
      </c>
      <c r="N558" s="227" t="s">
        <v>43</v>
      </c>
      <c r="O558" s="91"/>
      <c r="P558" s="228">
        <f>O558*H558</f>
        <v>0</v>
      </c>
      <c r="Q558" s="228">
        <v>0.00066</v>
      </c>
      <c r="R558" s="228">
        <f>Q558*H558</f>
        <v>0.0066</v>
      </c>
      <c r="S558" s="228">
        <v>0</v>
      </c>
      <c r="T558" s="228">
        <f>S558*H558</f>
        <v>0</v>
      </c>
      <c r="U558" s="229" t="s">
        <v>1</v>
      </c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30" t="s">
        <v>215</v>
      </c>
      <c r="AT558" s="230" t="s">
        <v>142</v>
      </c>
      <c r="AU558" s="230" t="s">
        <v>88</v>
      </c>
      <c r="AY558" s="17" t="s">
        <v>140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7" t="s">
        <v>86</v>
      </c>
      <c r="BK558" s="231">
        <f>ROUND(I558*H558,2)</f>
        <v>0</v>
      </c>
      <c r="BL558" s="17" t="s">
        <v>215</v>
      </c>
      <c r="BM558" s="230" t="s">
        <v>1868</v>
      </c>
    </row>
    <row r="559" s="2" customFormat="1" ht="14.4" customHeight="1">
      <c r="A559" s="38"/>
      <c r="B559" s="39"/>
      <c r="C559" s="218" t="s">
        <v>1869</v>
      </c>
      <c r="D559" s="218" t="s">
        <v>142</v>
      </c>
      <c r="E559" s="219" t="s">
        <v>1870</v>
      </c>
      <c r="F559" s="220" t="s">
        <v>1871</v>
      </c>
      <c r="G559" s="221" t="s">
        <v>145</v>
      </c>
      <c r="H559" s="222">
        <v>55.200000000000003</v>
      </c>
      <c r="I559" s="223"/>
      <c r="J559" s="224">
        <f>ROUND(I559*H559,2)</f>
        <v>0</v>
      </c>
      <c r="K559" s="225"/>
      <c r="L559" s="44"/>
      <c r="M559" s="226" t="s">
        <v>1</v>
      </c>
      <c r="N559" s="227" t="s">
        <v>43</v>
      </c>
      <c r="O559" s="91"/>
      <c r="P559" s="228">
        <f>O559*H559</f>
        <v>0</v>
      </c>
      <c r="Q559" s="228">
        <v>0</v>
      </c>
      <c r="R559" s="228">
        <f>Q559*H559</f>
        <v>0</v>
      </c>
      <c r="S559" s="228">
        <v>0</v>
      </c>
      <c r="T559" s="228">
        <f>S559*H559</f>
        <v>0</v>
      </c>
      <c r="U559" s="229" t="s">
        <v>1</v>
      </c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30" t="s">
        <v>215</v>
      </c>
      <c r="AT559" s="230" t="s">
        <v>142</v>
      </c>
      <c r="AU559" s="230" t="s">
        <v>88</v>
      </c>
      <c r="AY559" s="17" t="s">
        <v>140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7" t="s">
        <v>86</v>
      </c>
      <c r="BK559" s="231">
        <f>ROUND(I559*H559,2)</f>
        <v>0</v>
      </c>
      <c r="BL559" s="17" t="s">
        <v>215</v>
      </c>
      <c r="BM559" s="230" t="s">
        <v>1872</v>
      </c>
    </row>
    <row r="560" s="13" customFormat="1">
      <c r="A560" s="13"/>
      <c r="B560" s="232"/>
      <c r="C560" s="233"/>
      <c r="D560" s="234" t="s">
        <v>156</v>
      </c>
      <c r="E560" s="235" t="s">
        <v>1</v>
      </c>
      <c r="F560" s="236" t="s">
        <v>1873</v>
      </c>
      <c r="G560" s="233"/>
      <c r="H560" s="237">
        <v>28.199999999999999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1"/>
      <c r="U560" s="242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156</v>
      </c>
      <c r="AU560" s="243" t="s">
        <v>88</v>
      </c>
      <c r="AV560" s="13" t="s">
        <v>88</v>
      </c>
      <c r="AW560" s="13" t="s">
        <v>34</v>
      </c>
      <c r="AX560" s="13" t="s">
        <v>78</v>
      </c>
      <c r="AY560" s="243" t="s">
        <v>140</v>
      </c>
    </row>
    <row r="561" s="13" customFormat="1">
      <c r="A561" s="13"/>
      <c r="B561" s="232"/>
      <c r="C561" s="233"/>
      <c r="D561" s="234" t="s">
        <v>156</v>
      </c>
      <c r="E561" s="235" t="s">
        <v>1</v>
      </c>
      <c r="F561" s="236" t="s">
        <v>1874</v>
      </c>
      <c r="G561" s="233"/>
      <c r="H561" s="237">
        <v>27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1"/>
      <c r="U561" s="242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156</v>
      </c>
      <c r="AU561" s="243" t="s">
        <v>88</v>
      </c>
      <c r="AV561" s="13" t="s">
        <v>88</v>
      </c>
      <c r="AW561" s="13" t="s">
        <v>34</v>
      </c>
      <c r="AX561" s="13" t="s">
        <v>78</v>
      </c>
      <c r="AY561" s="243" t="s">
        <v>140</v>
      </c>
    </row>
    <row r="562" s="14" customFormat="1">
      <c r="A562" s="14"/>
      <c r="B562" s="255"/>
      <c r="C562" s="256"/>
      <c r="D562" s="234" t="s">
        <v>156</v>
      </c>
      <c r="E562" s="257" t="s">
        <v>1</v>
      </c>
      <c r="F562" s="258" t="s">
        <v>244</v>
      </c>
      <c r="G562" s="256"/>
      <c r="H562" s="259">
        <v>55.200000000000003</v>
      </c>
      <c r="I562" s="260"/>
      <c r="J562" s="256"/>
      <c r="K562" s="256"/>
      <c r="L562" s="261"/>
      <c r="M562" s="262"/>
      <c r="N562" s="263"/>
      <c r="O562" s="263"/>
      <c r="P562" s="263"/>
      <c r="Q562" s="263"/>
      <c r="R562" s="263"/>
      <c r="S562" s="263"/>
      <c r="T562" s="263"/>
      <c r="U562" s="26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5" t="s">
        <v>156</v>
      </c>
      <c r="AU562" s="265" t="s">
        <v>88</v>
      </c>
      <c r="AV562" s="14" t="s">
        <v>146</v>
      </c>
      <c r="AW562" s="14" t="s">
        <v>34</v>
      </c>
      <c r="AX562" s="14" t="s">
        <v>86</v>
      </c>
      <c r="AY562" s="265" t="s">
        <v>140</v>
      </c>
    </row>
    <row r="563" s="12" customFormat="1" ht="22.8" customHeight="1">
      <c r="A563" s="12"/>
      <c r="B563" s="202"/>
      <c r="C563" s="203"/>
      <c r="D563" s="204" t="s">
        <v>77</v>
      </c>
      <c r="E563" s="216" t="s">
        <v>1875</v>
      </c>
      <c r="F563" s="216" t="s">
        <v>1876</v>
      </c>
      <c r="G563" s="203"/>
      <c r="H563" s="203"/>
      <c r="I563" s="206"/>
      <c r="J563" s="217">
        <f>BK563</f>
        <v>0</v>
      </c>
      <c r="K563" s="203"/>
      <c r="L563" s="208"/>
      <c r="M563" s="209"/>
      <c r="N563" s="210"/>
      <c r="O563" s="210"/>
      <c r="P563" s="211">
        <f>SUM(P564:P569)</f>
        <v>0</v>
      </c>
      <c r="Q563" s="210"/>
      <c r="R563" s="211">
        <f>SUM(R564:R569)</f>
        <v>1.1917765</v>
      </c>
      <c r="S563" s="210"/>
      <c r="T563" s="211">
        <f>SUM(T564:T569)</f>
        <v>0.24795349999999999</v>
      </c>
      <c r="U563" s="2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3" t="s">
        <v>88</v>
      </c>
      <c r="AT563" s="214" t="s">
        <v>77</v>
      </c>
      <c r="AU563" s="214" t="s">
        <v>86</v>
      </c>
      <c r="AY563" s="213" t="s">
        <v>140</v>
      </c>
      <c r="BK563" s="215">
        <f>SUM(BK564:BK569)</f>
        <v>0</v>
      </c>
    </row>
    <row r="564" s="2" customFormat="1" ht="24.15" customHeight="1">
      <c r="A564" s="38"/>
      <c r="B564" s="39"/>
      <c r="C564" s="218" t="s">
        <v>1877</v>
      </c>
      <c r="D564" s="218" t="s">
        <v>142</v>
      </c>
      <c r="E564" s="219" t="s">
        <v>1878</v>
      </c>
      <c r="F564" s="220" t="s">
        <v>1879</v>
      </c>
      <c r="G564" s="221" t="s">
        <v>213</v>
      </c>
      <c r="H564" s="222">
        <v>1</v>
      </c>
      <c r="I564" s="223"/>
      <c r="J564" s="224">
        <f>ROUND(I564*H564,2)</f>
        <v>0</v>
      </c>
      <c r="K564" s="225"/>
      <c r="L564" s="44"/>
      <c r="M564" s="226" t="s">
        <v>1</v>
      </c>
      <c r="N564" s="227" t="s">
        <v>43</v>
      </c>
      <c r="O564" s="91"/>
      <c r="P564" s="228">
        <f>O564*H564</f>
        <v>0</v>
      </c>
      <c r="Q564" s="228">
        <v>0</v>
      </c>
      <c r="R564" s="228">
        <f>Q564*H564</f>
        <v>0</v>
      </c>
      <c r="S564" s="228">
        <v>0</v>
      </c>
      <c r="T564" s="228">
        <f>S564*H564</f>
        <v>0</v>
      </c>
      <c r="U564" s="229" t="s">
        <v>1</v>
      </c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30" t="s">
        <v>215</v>
      </c>
      <c r="AT564" s="230" t="s">
        <v>142</v>
      </c>
      <c r="AU564" s="230" t="s">
        <v>88</v>
      </c>
      <c r="AY564" s="17" t="s">
        <v>140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7" t="s">
        <v>86</v>
      </c>
      <c r="BK564" s="231">
        <f>ROUND(I564*H564,2)</f>
        <v>0</v>
      </c>
      <c r="BL564" s="17" t="s">
        <v>215</v>
      </c>
      <c r="BM564" s="230" t="s">
        <v>1880</v>
      </c>
    </row>
    <row r="565" s="2" customFormat="1" ht="14.4" customHeight="1">
      <c r="A565" s="38"/>
      <c r="B565" s="39"/>
      <c r="C565" s="218" t="s">
        <v>1881</v>
      </c>
      <c r="D565" s="218" t="s">
        <v>142</v>
      </c>
      <c r="E565" s="219" t="s">
        <v>1882</v>
      </c>
      <c r="F565" s="220" t="s">
        <v>1883</v>
      </c>
      <c r="G565" s="221" t="s">
        <v>145</v>
      </c>
      <c r="H565" s="222">
        <v>799.85000000000002</v>
      </c>
      <c r="I565" s="223"/>
      <c r="J565" s="224">
        <f>ROUND(I565*H565,2)</f>
        <v>0</v>
      </c>
      <c r="K565" s="225"/>
      <c r="L565" s="44"/>
      <c r="M565" s="226" t="s">
        <v>1</v>
      </c>
      <c r="N565" s="227" t="s">
        <v>43</v>
      </c>
      <c r="O565" s="91"/>
      <c r="P565" s="228">
        <f>O565*H565</f>
        <v>0</v>
      </c>
      <c r="Q565" s="228">
        <v>0.001</v>
      </c>
      <c r="R565" s="228">
        <f>Q565*H565</f>
        <v>0.79985000000000006</v>
      </c>
      <c r="S565" s="228">
        <v>0.00031</v>
      </c>
      <c r="T565" s="228">
        <f>S565*H565</f>
        <v>0.24795349999999999</v>
      </c>
      <c r="U565" s="229" t="s">
        <v>1</v>
      </c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0" t="s">
        <v>215</v>
      </c>
      <c r="AT565" s="230" t="s">
        <v>142</v>
      </c>
      <c r="AU565" s="230" t="s">
        <v>88</v>
      </c>
      <c r="AY565" s="17" t="s">
        <v>140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7" t="s">
        <v>86</v>
      </c>
      <c r="BK565" s="231">
        <f>ROUND(I565*H565,2)</f>
        <v>0</v>
      </c>
      <c r="BL565" s="17" t="s">
        <v>215</v>
      </c>
      <c r="BM565" s="230" t="s">
        <v>1884</v>
      </c>
    </row>
    <row r="566" s="13" customFormat="1">
      <c r="A566" s="13"/>
      <c r="B566" s="232"/>
      <c r="C566" s="233"/>
      <c r="D566" s="234" t="s">
        <v>156</v>
      </c>
      <c r="E566" s="235" t="s">
        <v>1</v>
      </c>
      <c r="F566" s="236" t="s">
        <v>1885</v>
      </c>
      <c r="G566" s="233"/>
      <c r="H566" s="237">
        <v>799.85000000000002</v>
      </c>
      <c r="I566" s="238"/>
      <c r="J566" s="233"/>
      <c r="K566" s="233"/>
      <c r="L566" s="239"/>
      <c r="M566" s="240"/>
      <c r="N566" s="241"/>
      <c r="O566" s="241"/>
      <c r="P566" s="241"/>
      <c r="Q566" s="241"/>
      <c r="R566" s="241"/>
      <c r="S566" s="241"/>
      <c r="T566" s="241"/>
      <c r="U566" s="242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156</v>
      </c>
      <c r="AU566" s="243" t="s">
        <v>88</v>
      </c>
      <c r="AV566" s="13" t="s">
        <v>88</v>
      </c>
      <c r="AW566" s="13" t="s">
        <v>34</v>
      </c>
      <c r="AX566" s="13" t="s">
        <v>86</v>
      </c>
      <c r="AY566" s="243" t="s">
        <v>140</v>
      </c>
    </row>
    <row r="567" s="2" customFormat="1" ht="24.15" customHeight="1">
      <c r="A567" s="38"/>
      <c r="B567" s="39"/>
      <c r="C567" s="218" t="s">
        <v>1886</v>
      </c>
      <c r="D567" s="218" t="s">
        <v>142</v>
      </c>
      <c r="E567" s="219" t="s">
        <v>1887</v>
      </c>
      <c r="F567" s="220" t="s">
        <v>1888</v>
      </c>
      <c r="G567" s="221" t="s">
        <v>145</v>
      </c>
      <c r="H567" s="222">
        <v>799.85000000000002</v>
      </c>
      <c r="I567" s="223"/>
      <c r="J567" s="224">
        <f>ROUND(I567*H567,2)</f>
        <v>0</v>
      </c>
      <c r="K567" s="225"/>
      <c r="L567" s="44"/>
      <c r="M567" s="226" t="s">
        <v>1</v>
      </c>
      <c r="N567" s="227" t="s">
        <v>43</v>
      </c>
      <c r="O567" s="91"/>
      <c r="P567" s="228">
        <f>O567*H567</f>
        <v>0</v>
      </c>
      <c r="Q567" s="228">
        <v>0</v>
      </c>
      <c r="R567" s="228">
        <f>Q567*H567</f>
        <v>0</v>
      </c>
      <c r="S567" s="228">
        <v>0</v>
      </c>
      <c r="T567" s="228">
        <f>S567*H567</f>
        <v>0</v>
      </c>
      <c r="U567" s="229" t="s">
        <v>1</v>
      </c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30" t="s">
        <v>215</v>
      </c>
      <c r="AT567" s="230" t="s">
        <v>142</v>
      </c>
      <c r="AU567" s="230" t="s">
        <v>88</v>
      </c>
      <c r="AY567" s="17" t="s">
        <v>140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7" t="s">
        <v>86</v>
      </c>
      <c r="BK567" s="231">
        <f>ROUND(I567*H567,2)</f>
        <v>0</v>
      </c>
      <c r="BL567" s="17" t="s">
        <v>215</v>
      </c>
      <c r="BM567" s="230" t="s">
        <v>1889</v>
      </c>
    </row>
    <row r="568" s="2" customFormat="1" ht="24.15" customHeight="1">
      <c r="A568" s="38"/>
      <c r="B568" s="39"/>
      <c r="C568" s="218" t="s">
        <v>1890</v>
      </c>
      <c r="D568" s="218" t="s">
        <v>142</v>
      </c>
      <c r="E568" s="219" t="s">
        <v>1891</v>
      </c>
      <c r="F568" s="220" t="s">
        <v>1892</v>
      </c>
      <c r="G568" s="221" t="s">
        <v>145</v>
      </c>
      <c r="H568" s="222">
        <v>799.85000000000002</v>
      </c>
      <c r="I568" s="223"/>
      <c r="J568" s="224">
        <f>ROUND(I568*H568,2)</f>
        <v>0</v>
      </c>
      <c r="K568" s="225"/>
      <c r="L568" s="44"/>
      <c r="M568" s="226" t="s">
        <v>1</v>
      </c>
      <c r="N568" s="227" t="s">
        <v>43</v>
      </c>
      <c r="O568" s="91"/>
      <c r="P568" s="228">
        <f>O568*H568</f>
        <v>0</v>
      </c>
      <c r="Q568" s="228">
        <v>0.00020000000000000001</v>
      </c>
      <c r="R568" s="228">
        <f>Q568*H568</f>
        <v>0.15997</v>
      </c>
      <c r="S568" s="228">
        <v>0</v>
      </c>
      <c r="T568" s="228">
        <f>S568*H568</f>
        <v>0</v>
      </c>
      <c r="U568" s="229" t="s">
        <v>1</v>
      </c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30" t="s">
        <v>215</v>
      </c>
      <c r="AT568" s="230" t="s">
        <v>142</v>
      </c>
      <c r="AU568" s="230" t="s">
        <v>88</v>
      </c>
      <c r="AY568" s="17" t="s">
        <v>140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7" t="s">
        <v>86</v>
      </c>
      <c r="BK568" s="231">
        <f>ROUND(I568*H568,2)</f>
        <v>0</v>
      </c>
      <c r="BL568" s="17" t="s">
        <v>215</v>
      </c>
      <c r="BM568" s="230" t="s">
        <v>1893</v>
      </c>
    </row>
    <row r="569" s="2" customFormat="1" ht="24.15" customHeight="1">
      <c r="A569" s="38"/>
      <c r="B569" s="39"/>
      <c r="C569" s="218" t="s">
        <v>1894</v>
      </c>
      <c r="D569" s="218" t="s">
        <v>142</v>
      </c>
      <c r="E569" s="219" t="s">
        <v>1895</v>
      </c>
      <c r="F569" s="220" t="s">
        <v>1896</v>
      </c>
      <c r="G569" s="221" t="s">
        <v>145</v>
      </c>
      <c r="H569" s="222">
        <v>799.85000000000002</v>
      </c>
      <c r="I569" s="223"/>
      <c r="J569" s="224">
        <f>ROUND(I569*H569,2)</f>
        <v>0</v>
      </c>
      <c r="K569" s="225"/>
      <c r="L569" s="44"/>
      <c r="M569" s="226" t="s">
        <v>1</v>
      </c>
      <c r="N569" s="227" t="s">
        <v>43</v>
      </c>
      <c r="O569" s="91"/>
      <c r="P569" s="228">
        <f>O569*H569</f>
        <v>0</v>
      </c>
      <c r="Q569" s="228">
        <v>0.00029</v>
      </c>
      <c r="R569" s="228">
        <f>Q569*H569</f>
        <v>0.23195650000000001</v>
      </c>
      <c r="S569" s="228">
        <v>0</v>
      </c>
      <c r="T569" s="228">
        <f>S569*H569</f>
        <v>0</v>
      </c>
      <c r="U569" s="229" t="s">
        <v>1</v>
      </c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30" t="s">
        <v>215</v>
      </c>
      <c r="AT569" s="230" t="s">
        <v>142</v>
      </c>
      <c r="AU569" s="230" t="s">
        <v>88</v>
      </c>
      <c r="AY569" s="17" t="s">
        <v>140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7" t="s">
        <v>86</v>
      </c>
      <c r="BK569" s="231">
        <f>ROUND(I569*H569,2)</f>
        <v>0</v>
      </c>
      <c r="BL569" s="17" t="s">
        <v>215</v>
      </c>
      <c r="BM569" s="230" t="s">
        <v>1897</v>
      </c>
    </row>
    <row r="570" s="12" customFormat="1" ht="22.8" customHeight="1">
      <c r="A570" s="12"/>
      <c r="B570" s="202"/>
      <c r="C570" s="203"/>
      <c r="D570" s="204" t="s">
        <v>77</v>
      </c>
      <c r="E570" s="216" t="s">
        <v>1898</v>
      </c>
      <c r="F570" s="216" t="s">
        <v>1899</v>
      </c>
      <c r="G570" s="203"/>
      <c r="H570" s="203"/>
      <c r="I570" s="206"/>
      <c r="J570" s="217">
        <f>BK570</f>
        <v>0</v>
      </c>
      <c r="K570" s="203"/>
      <c r="L570" s="208"/>
      <c r="M570" s="209"/>
      <c r="N570" s="210"/>
      <c r="O570" s="210"/>
      <c r="P570" s="211">
        <f>SUM(P571:P572)</f>
        <v>0</v>
      </c>
      <c r="Q570" s="210"/>
      <c r="R570" s="211">
        <f>SUM(R571:R572)</f>
        <v>0</v>
      </c>
      <c r="S570" s="210"/>
      <c r="T570" s="211">
        <f>SUM(T571:T572)</f>
        <v>0.080000000000000002</v>
      </c>
      <c r="U570" s="2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13" t="s">
        <v>88</v>
      </c>
      <c r="AT570" s="214" t="s">
        <v>77</v>
      </c>
      <c r="AU570" s="214" t="s">
        <v>86</v>
      </c>
      <c r="AY570" s="213" t="s">
        <v>140</v>
      </c>
      <c r="BK570" s="215">
        <f>SUM(BK571:BK572)</f>
        <v>0</v>
      </c>
    </row>
    <row r="571" s="2" customFormat="1" ht="24.15" customHeight="1">
      <c r="A571" s="38"/>
      <c r="B571" s="39"/>
      <c r="C571" s="218" t="s">
        <v>1900</v>
      </c>
      <c r="D571" s="218" t="s">
        <v>142</v>
      </c>
      <c r="E571" s="219" t="s">
        <v>1901</v>
      </c>
      <c r="F571" s="220" t="s">
        <v>1902</v>
      </c>
      <c r="G571" s="221" t="s">
        <v>343</v>
      </c>
      <c r="H571" s="222">
        <v>1</v>
      </c>
      <c r="I571" s="223"/>
      <c r="J571" s="224">
        <f>ROUND(I571*H571,2)</f>
        <v>0</v>
      </c>
      <c r="K571" s="225"/>
      <c r="L571" s="44"/>
      <c r="M571" s="226" t="s">
        <v>1</v>
      </c>
      <c r="N571" s="227" t="s">
        <v>43</v>
      </c>
      <c r="O571" s="91"/>
      <c r="P571" s="228">
        <f>O571*H571</f>
        <v>0</v>
      </c>
      <c r="Q571" s="228">
        <v>0</v>
      </c>
      <c r="R571" s="228">
        <f>Q571*H571</f>
        <v>0</v>
      </c>
      <c r="S571" s="228">
        <v>0.080000000000000002</v>
      </c>
      <c r="T571" s="228">
        <f>S571*H571</f>
        <v>0.080000000000000002</v>
      </c>
      <c r="U571" s="229" t="s">
        <v>1</v>
      </c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30" t="s">
        <v>215</v>
      </c>
      <c r="AT571" s="230" t="s">
        <v>142</v>
      </c>
      <c r="AU571" s="230" t="s">
        <v>88</v>
      </c>
      <c r="AY571" s="17" t="s">
        <v>140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7" t="s">
        <v>86</v>
      </c>
      <c r="BK571" s="231">
        <f>ROUND(I571*H571,2)</f>
        <v>0</v>
      </c>
      <c r="BL571" s="17" t="s">
        <v>215</v>
      </c>
      <c r="BM571" s="230" t="s">
        <v>1903</v>
      </c>
    </row>
    <row r="572" s="2" customFormat="1" ht="24.15" customHeight="1">
      <c r="A572" s="38"/>
      <c r="B572" s="39"/>
      <c r="C572" s="218" t="s">
        <v>1904</v>
      </c>
      <c r="D572" s="218" t="s">
        <v>142</v>
      </c>
      <c r="E572" s="219" t="s">
        <v>1905</v>
      </c>
      <c r="F572" s="220" t="s">
        <v>1906</v>
      </c>
      <c r="G572" s="221" t="s">
        <v>336</v>
      </c>
      <c r="H572" s="270"/>
      <c r="I572" s="223"/>
      <c r="J572" s="224">
        <f>ROUND(I572*H572,2)</f>
        <v>0</v>
      </c>
      <c r="K572" s="225"/>
      <c r="L572" s="44"/>
      <c r="M572" s="226" t="s">
        <v>1</v>
      </c>
      <c r="N572" s="227" t="s">
        <v>43</v>
      </c>
      <c r="O572" s="91"/>
      <c r="P572" s="228">
        <f>O572*H572</f>
        <v>0</v>
      </c>
      <c r="Q572" s="228">
        <v>0</v>
      </c>
      <c r="R572" s="228">
        <f>Q572*H572</f>
        <v>0</v>
      </c>
      <c r="S572" s="228">
        <v>0</v>
      </c>
      <c r="T572" s="228">
        <f>S572*H572</f>
        <v>0</v>
      </c>
      <c r="U572" s="229" t="s">
        <v>1</v>
      </c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30" t="s">
        <v>215</v>
      </c>
      <c r="AT572" s="230" t="s">
        <v>142</v>
      </c>
      <c r="AU572" s="230" t="s">
        <v>88</v>
      </c>
      <c r="AY572" s="17" t="s">
        <v>140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7" t="s">
        <v>86</v>
      </c>
      <c r="BK572" s="231">
        <f>ROUND(I572*H572,2)</f>
        <v>0</v>
      </c>
      <c r="BL572" s="17" t="s">
        <v>215</v>
      </c>
      <c r="BM572" s="230" t="s">
        <v>1907</v>
      </c>
    </row>
    <row r="573" s="12" customFormat="1" ht="25.92" customHeight="1">
      <c r="A573" s="12"/>
      <c r="B573" s="202"/>
      <c r="C573" s="203"/>
      <c r="D573" s="204" t="s">
        <v>77</v>
      </c>
      <c r="E573" s="205" t="s">
        <v>856</v>
      </c>
      <c r="F573" s="205" t="s">
        <v>857</v>
      </c>
      <c r="G573" s="203"/>
      <c r="H573" s="203"/>
      <c r="I573" s="206"/>
      <c r="J573" s="207">
        <f>BK573</f>
        <v>0</v>
      </c>
      <c r="K573" s="203"/>
      <c r="L573" s="208"/>
      <c r="M573" s="209"/>
      <c r="N573" s="210"/>
      <c r="O573" s="210"/>
      <c r="P573" s="211">
        <f>SUM(P574:P583)</f>
        <v>0</v>
      </c>
      <c r="Q573" s="210"/>
      <c r="R573" s="211">
        <f>SUM(R574:R583)</f>
        <v>0</v>
      </c>
      <c r="S573" s="210"/>
      <c r="T573" s="211">
        <f>SUM(T574:T583)</f>
        <v>0</v>
      </c>
      <c r="U573" s="2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13" t="s">
        <v>151</v>
      </c>
      <c r="AT573" s="214" t="s">
        <v>77</v>
      </c>
      <c r="AU573" s="214" t="s">
        <v>78</v>
      </c>
      <c r="AY573" s="213" t="s">
        <v>140</v>
      </c>
      <c r="BK573" s="215">
        <f>SUM(BK574:BK583)</f>
        <v>0</v>
      </c>
    </row>
    <row r="574" s="2" customFormat="1" ht="24.15" customHeight="1">
      <c r="A574" s="38"/>
      <c r="B574" s="39"/>
      <c r="C574" s="218" t="s">
        <v>1908</v>
      </c>
      <c r="D574" s="218" t="s">
        <v>142</v>
      </c>
      <c r="E574" s="219" t="s">
        <v>1909</v>
      </c>
      <c r="F574" s="220" t="s">
        <v>1910</v>
      </c>
      <c r="G574" s="221" t="s">
        <v>226</v>
      </c>
      <c r="H574" s="222">
        <v>100</v>
      </c>
      <c r="I574" s="223"/>
      <c r="J574" s="224">
        <f>ROUND(I574*H574,2)</f>
        <v>0</v>
      </c>
      <c r="K574" s="225"/>
      <c r="L574" s="44"/>
      <c r="M574" s="226" t="s">
        <v>1</v>
      </c>
      <c r="N574" s="227" t="s">
        <v>43</v>
      </c>
      <c r="O574" s="91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8">
        <f>S574*H574</f>
        <v>0</v>
      </c>
      <c r="U574" s="229" t="s">
        <v>1</v>
      </c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30" t="s">
        <v>458</v>
      </c>
      <c r="AT574" s="230" t="s">
        <v>142</v>
      </c>
      <c r="AU574" s="230" t="s">
        <v>86</v>
      </c>
      <c r="AY574" s="17" t="s">
        <v>140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7" t="s">
        <v>86</v>
      </c>
      <c r="BK574" s="231">
        <f>ROUND(I574*H574,2)</f>
        <v>0</v>
      </c>
      <c r="BL574" s="17" t="s">
        <v>458</v>
      </c>
      <c r="BM574" s="230" t="s">
        <v>1911</v>
      </c>
    </row>
    <row r="575" s="2" customFormat="1">
      <c r="A575" s="38"/>
      <c r="B575" s="39"/>
      <c r="C575" s="40"/>
      <c r="D575" s="234" t="s">
        <v>273</v>
      </c>
      <c r="E575" s="40"/>
      <c r="F575" s="266" t="s">
        <v>1912</v>
      </c>
      <c r="G575" s="40"/>
      <c r="H575" s="40"/>
      <c r="I575" s="267"/>
      <c r="J575" s="40"/>
      <c r="K575" s="40"/>
      <c r="L575" s="44"/>
      <c r="M575" s="268"/>
      <c r="N575" s="269"/>
      <c r="O575" s="91"/>
      <c r="P575" s="91"/>
      <c r="Q575" s="91"/>
      <c r="R575" s="91"/>
      <c r="S575" s="91"/>
      <c r="T575" s="91"/>
      <c r="U575" s="92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273</v>
      </c>
      <c r="AU575" s="17" t="s">
        <v>86</v>
      </c>
    </row>
    <row r="576" s="2" customFormat="1" ht="14.4" customHeight="1">
      <c r="A576" s="38"/>
      <c r="B576" s="39"/>
      <c r="C576" s="218" t="s">
        <v>1913</v>
      </c>
      <c r="D576" s="218" t="s">
        <v>142</v>
      </c>
      <c r="E576" s="219" t="s">
        <v>1914</v>
      </c>
      <c r="F576" s="220" t="s">
        <v>1915</v>
      </c>
      <c r="G576" s="221" t="s">
        <v>593</v>
      </c>
      <c r="H576" s="222">
        <v>1</v>
      </c>
      <c r="I576" s="223"/>
      <c r="J576" s="224">
        <f>ROUND(I576*H576,2)</f>
        <v>0</v>
      </c>
      <c r="K576" s="225"/>
      <c r="L576" s="44"/>
      <c r="M576" s="226" t="s">
        <v>1</v>
      </c>
      <c r="N576" s="227" t="s">
        <v>43</v>
      </c>
      <c r="O576" s="91"/>
      <c r="P576" s="228">
        <f>O576*H576</f>
        <v>0</v>
      </c>
      <c r="Q576" s="228">
        <v>0</v>
      </c>
      <c r="R576" s="228">
        <f>Q576*H576</f>
        <v>0</v>
      </c>
      <c r="S576" s="228">
        <v>0</v>
      </c>
      <c r="T576" s="228">
        <f>S576*H576</f>
        <v>0</v>
      </c>
      <c r="U576" s="229" t="s">
        <v>1</v>
      </c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30" t="s">
        <v>146</v>
      </c>
      <c r="AT576" s="230" t="s">
        <v>142</v>
      </c>
      <c r="AU576" s="230" t="s">
        <v>86</v>
      </c>
      <c r="AY576" s="17" t="s">
        <v>140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7" t="s">
        <v>86</v>
      </c>
      <c r="BK576" s="231">
        <f>ROUND(I576*H576,2)</f>
        <v>0</v>
      </c>
      <c r="BL576" s="17" t="s">
        <v>146</v>
      </c>
      <c r="BM576" s="230" t="s">
        <v>1916</v>
      </c>
    </row>
    <row r="577" s="2" customFormat="1" ht="14.4" customHeight="1">
      <c r="A577" s="38"/>
      <c r="B577" s="39"/>
      <c r="C577" s="218" t="s">
        <v>1917</v>
      </c>
      <c r="D577" s="218" t="s">
        <v>142</v>
      </c>
      <c r="E577" s="219" t="s">
        <v>1918</v>
      </c>
      <c r="F577" s="220" t="s">
        <v>1919</v>
      </c>
      <c r="G577" s="221" t="s">
        <v>593</v>
      </c>
      <c r="H577" s="222">
        <v>1</v>
      </c>
      <c r="I577" s="223"/>
      <c r="J577" s="224">
        <f>ROUND(I577*H577,2)</f>
        <v>0</v>
      </c>
      <c r="K577" s="225"/>
      <c r="L577" s="44"/>
      <c r="M577" s="226" t="s">
        <v>1</v>
      </c>
      <c r="N577" s="227" t="s">
        <v>43</v>
      </c>
      <c r="O577" s="91"/>
      <c r="P577" s="228">
        <f>O577*H577</f>
        <v>0</v>
      </c>
      <c r="Q577" s="228">
        <v>0</v>
      </c>
      <c r="R577" s="228">
        <f>Q577*H577</f>
        <v>0</v>
      </c>
      <c r="S577" s="228">
        <v>0</v>
      </c>
      <c r="T577" s="228">
        <f>S577*H577</f>
        <v>0</v>
      </c>
      <c r="U577" s="229" t="s">
        <v>1</v>
      </c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30" t="s">
        <v>146</v>
      </c>
      <c r="AT577" s="230" t="s">
        <v>142</v>
      </c>
      <c r="AU577" s="230" t="s">
        <v>86</v>
      </c>
      <c r="AY577" s="17" t="s">
        <v>140</v>
      </c>
      <c r="BE577" s="231">
        <f>IF(N577="základní",J577,0)</f>
        <v>0</v>
      </c>
      <c r="BF577" s="231">
        <f>IF(N577="snížená",J577,0)</f>
        <v>0</v>
      </c>
      <c r="BG577" s="231">
        <f>IF(N577="zákl. přenesená",J577,0)</f>
        <v>0</v>
      </c>
      <c r="BH577" s="231">
        <f>IF(N577="sníž. přenesená",J577,0)</f>
        <v>0</v>
      </c>
      <c r="BI577" s="231">
        <f>IF(N577="nulová",J577,0)</f>
        <v>0</v>
      </c>
      <c r="BJ577" s="17" t="s">
        <v>86</v>
      </c>
      <c r="BK577" s="231">
        <f>ROUND(I577*H577,2)</f>
        <v>0</v>
      </c>
      <c r="BL577" s="17" t="s">
        <v>146</v>
      </c>
      <c r="BM577" s="230" t="s">
        <v>1920</v>
      </c>
    </row>
    <row r="578" s="2" customFormat="1" ht="24.15" customHeight="1">
      <c r="A578" s="38"/>
      <c r="B578" s="39"/>
      <c r="C578" s="244" t="s">
        <v>1921</v>
      </c>
      <c r="D578" s="244" t="s">
        <v>195</v>
      </c>
      <c r="E578" s="245" t="s">
        <v>1922</v>
      </c>
      <c r="F578" s="246" t="s">
        <v>1923</v>
      </c>
      <c r="G578" s="247" t="s">
        <v>593</v>
      </c>
      <c r="H578" s="248">
        <v>1</v>
      </c>
      <c r="I578" s="249"/>
      <c r="J578" s="250">
        <f>ROUND(I578*H578,2)</f>
        <v>0</v>
      </c>
      <c r="K578" s="251"/>
      <c r="L578" s="252"/>
      <c r="M578" s="253" t="s">
        <v>1</v>
      </c>
      <c r="N578" s="254" t="s">
        <v>43</v>
      </c>
      <c r="O578" s="91"/>
      <c r="P578" s="228">
        <f>O578*H578</f>
        <v>0</v>
      </c>
      <c r="Q578" s="228">
        <v>0</v>
      </c>
      <c r="R578" s="228">
        <f>Q578*H578</f>
        <v>0</v>
      </c>
      <c r="S578" s="228">
        <v>0</v>
      </c>
      <c r="T578" s="228">
        <f>S578*H578</f>
        <v>0</v>
      </c>
      <c r="U578" s="229" t="s">
        <v>1</v>
      </c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30" t="s">
        <v>174</v>
      </c>
      <c r="AT578" s="230" t="s">
        <v>195</v>
      </c>
      <c r="AU578" s="230" t="s">
        <v>86</v>
      </c>
      <c r="AY578" s="17" t="s">
        <v>140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7" t="s">
        <v>86</v>
      </c>
      <c r="BK578" s="231">
        <f>ROUND(I578*H578,2)</f>
        <v>0</v>
      </c>
      <c r="BL578" s="17" t="s">
        <v>146</v>
      </c>
      <c r="BM578" s="230" t="s">
        <v>1924</v>
      </c>
    </row>
    <row r="579" s="2" customFormat="1" ht="14.4" customHeight="1">
      <c r="A579" s="38"/>
      <c r="B579" s="39"/>
      <c r="C579" s="218" t="s">
        <v>1925</v>
      </c>
      <c r="D579" s="218" t="s">
        <v>142</v>
      </c>
      <c r="E579" s="219" t="s">
        <v>867</v>
      </c>
      <c r="F579" s="220" t="s">
        <v>868</v>
      </c>
      <c r="G579" s="221" t="s">
        <v>343</v>
      </c>
      <c r="H579" s="222">
        <v>1</v>
      </c>
      <c r="I579" s="223"/>
      <c r="J579" s="224">
        <f>ROUND(I579*H579,2)</f>
        <v>0</v>
      </c>
      <c r="K579" s="225"/>
      <c r="L579" s="44"/>
      <c r="M579" s="226" t="s">
        <v>1</v>
      </c>
      <c r="N579" s="227" t="s">
        <v>43</v>
      </c>
      <c r="O579" s="91"/>
      <c r="P579" s="228">
        <f>O579*H579</f>
        <v>0</v>
      </c>
      <c r="Q579" s="228">
        <v>0</v>
      </c>
      <c r="R579" s="228">
        <f>Q579*H579</f>
        <v>0</v>
      </c>
      <c r="S579" s="228">
        <v>0</v>
      </c>
      <c r="T579" s="228">
        <f>S579*H579</f>
        <v>0</v>
      </c>
      <c r="U579" s="229" t="s">
        <v>1</v>
      </c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0" t="s">
        <v>458</v>
      </c>
      <c r="AT579" s="230" t="s">
        <v>142</v>
      </c>
      <c r="AU579" s="230" t="s">
        <v>86</v>
      </c>
      <c r="AY579" s="17" t="s">
        <v>140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7" t="s">
        <v>86</v>
      </c>
      <c r="BK579" s="231">
        <f>ROUND(I579*H579,2)</f>
        <v>0</v>
      </c>
      <c r="BL579" s="17" t="s">
        <v>458</v>
      </c>
      <c r="BM579" s="230" t="s">
        <v>1926</v>
      </c>
    </row>
    <row r="580" s="2" customFormat="1">
      <c r="A580" s="38"/>
      <c r="B580" s="39"/>
      <c r="C580" s="40"/>
      <c r="D580" s="234" t="s">
        <v>273</v>
      </c>
      <c r="E580" s="40"/>
      <c r="F580" s="266" t="s">
        <v>870</v>
      </c>
      <c r="G580" s="40"/>
      <c r="H580" s="40"/>
      <c r="I580" s="267"/>
      <c r="J580" s="40"/>
      <c r="K580" s="40"/>
      <c r="L580" s="44"/>
      <c r="M580" s="268"/>
      <c r="N580" s="269"/>
      <c r="O580" s="91"/>
      <c r="P580" s="91"/>
      <c r="Q580" s="91"/>
      <c r="R580" s="91"/>
      <c r="S580" s="91"/>
      <c r="T580" s="91"/>
      <c r="U580" s="92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273</v>
      </c>
      <c r="AU580" s="17" t="s">
        <v>86</v>
      </c>
    </row>
    <row r="581" s="2" customFormat="1" ht="37.8" customHeight="1">
      <c r="A581" s="38"/>
      <c r="B581" s="39"/>
      <c r="C581" s="244" t="s">
        <v>1927</v>
      </c>
      <c r="D581" s="244" t="s">
        <v>195</v>
      </c>
      <c r="E581" s="245" t="s">
        <v>1928</v>
      </c>
      <c r="F581" s="246" t="s">
        <v>1929</v>
      </c>
      <c r="G581" s="247" t="s">
        <v>343</v>
      </c>
      <c r="H581" s="248">
        <v>1</v>
      </c>
      <c r="I581" s="249"/>
      <c r="J581" s="250">
        <f>ROUND(I581*H581,2)</f>
        <v>0</v>
      </c>
      <c r="K581" s="251"/>
      <c r="L581" s="252"/>
      <c r="M581" s="253" t="s">
        <v>1</v>
      </c>
      <c r="N581" s="254" t="s">
        <v>43</v>
      </c>
      <c r="O581" s="91"/>
      <c r="P581" s="228">
        <f>O581*H581</f>
        <v>0</v>
      </c>
      <c r="Q581" s="228">
        <v>0</v>
      </c>
      <c r="R581" s="228">
        <f>Q581*H581</f>
        <v>0</v>
      </c>
      <c r="S581" s="228">
        <v>0</v>
      </c>
      <c r="T581" s="228">
        <f>S581*H581</f>
        <v>0</v>
      </c>
      <c r="U581" s="229" t="s">
        <v>1</v>
      </c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30" t="s">
        <v>574</v>
      </c>
      <c r="AT581" s="230" t="s">
        <v>195</v>
      </c>
      <c r="AU581" s="230" t="s">
        <v>86</v>
      </c>
      <c r="AY581" s="17" t="s">
        <v>140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7" t="s">
        <v>86</v>
      </c>
      <c r="BK581" s="231">
        <f>ROUND(I581*H581,2)</f>
        <v>0</v>
      </c>
      <c r="BL581" s="17" t="s">
        <v>458</v>
      </c>
      <c r="BM581" s="230" t="s">
        <v>1930</v>
      </c>
    </row>
    <row r="582" s="2" customFormat="1">
      <c r="A582" s="38"/>
      <c r="B582" s="39"/>
      <c r="C582" s="40"/>
      <c r="D582" s="234" t="s">
        <v>273</v>
      </c>
      <c r="E582" s="40"/>
      <c r="F582" s="266" t="s">
        <v>1931</v>
      </c>
      <c r="G582" s="40"/>
      <c r="H582" s="40"/>
      <c r="I582" s="267"/>
      <c r="J582" s="40"/>
      <c r="K582" s="40"/>
      <c r="L582" s="44"/>
      <c r="M582" s="268"/>
      <c r="N582" s="269"/>
      <c r="O582" s="91"/>
      <c r="P582" s="91"/>
      <c r="Q582" s="91"/>
      <c r="R582" s="91"/>
      <c r="S582" s="91"/>
      <c r="T582" s="91"/>
      <c r="U582" s="92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273</v>
      </c>
      <c r="AU582" s="17" t="s">
        <v>86</v>
      </c>
    </row>
    <row r="583" s="2" customFormat="1" ht="24.15" customHeight="1">
      <c r="A583" s="38"/>
      <c r="B583" s="39"/>
      <c r="C583" s="218" t="s">
        <v>1932</v>
      </c>
      <c r="D583" s="218" t="s">
        <v>142</v>
      </c>
      <c r="E583" s="219" t="s">
        <v>876</v>
      </c>
      <c r="F583" s="220" t="s">
        <v>877</v>
      </c>
      <c r="G583" s="221" t="s">
        <v>343</v>
      </c>
      <c r="H583" s="222">
        <v>1</v>
      </c>
      <c r="I583" s="223"/>
      <c r="J583" s="224">
        <f>ROUND(I583*H583,2)</f>
        <v>0</v>
      </c>
      <c r="K583" s="225"/>
      <c r="L583" s="44"/>
      <c r="M583" s="271" t="s">
        <v>1</v>
      </c>
      <c r="N583" s="272" t="s">
        <v>43</v>
      </c>
      <c r="O583" s="273"/>
      <c r="P583" s="274">
        <f>O583*H583</f>
        <v>0</v>
      </c>
      <c r="Q583" s="274">
        <v>0</v>
      </c>
      <c r="R583" s="274">
        <f>Q583*H583</f>
        <v>0</v>
      </c>
      <c r="S583" s="274">
        <v>0</v>
      </c>
      <c r="T583" s="274">
        <f>S583*H583</f>
        <v>0</v>
      </c>
      <c r="U583" s="275" t="s">
        <v>1</v>
      </c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0" t="s">
        <v>458</v>
      </c>
      <c r="AT583" s="230" t="s">
        <v>142</v>
      </c>
      <c r="AU583" s="230" t="s">
        <v>86</v>
      </c>
      <c r="AY583" s="17" t="s">
        <v>140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7" t="s">
        <v>86</v>
      </c>
      <c r="BK583" s="231">
        <f>ROUND(I583*H583,2)</f>
        <v>0</v>
      </c>
      <c r="BL583" s="17" t="s">
        <v>458</v>
      </c>
      <c r="BM583" s="230" t="s">
        <v>1933</v>
      </c>
    </row>
    <row r="584" s="2" customFormat="1" ht="6.96" customHeight="1">
      <c r="A584" s="38"/>
      <c r="B584" s="66"/>
      <c r="C584" s="67"/>
      <c r="D584" s="67"/>
      <c r="E584" s="67"/>
      <c r="F584" s="67"/>
      <c r="G584" s="67"/>
      <c r="H584" s="67"/>
      <c r="I584" s="67"/>
      <c r="J584" s="67"/>
      <c r="K584" s="67"/>
      <c r="L584" s="44"/>
      <c r="M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</row>
  </sheetData>
  <sheetProtection sheet="1" autoFilter="0" formatColumns="0" formatRows="0" objects="1" scenarios="1" spinCount="100000" saltValue="HwjFbeaCWCskac2eS+j8yvo1jlkLP/pxTlqutImBQfJwVnk/hluvcNH+4M8F85hEK2EKEbaXFxXxAZoMZoc9QQ==" hashValue="lubQpUm9tBRnCBuICoEnRIJT6iad/lH4iAOLG+2J+8z+nrPv+ORHtLc7+eneg7ridOsoaDtxSIgKP3k7c4nUOQ==" algorithmName="SHA-512" password="C1E4"/>
  <autoFilter ref="C146:K583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zakázky'!K6</f>
        <v>Brandýsek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1934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zakázky'!AN8</f>
        <v>10. 8. 2020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3"/>
      <c r="G18" s="143"/>
      <c r="H18" s="143"/>
      <c r="I18" s="14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zakázky'!E17="","",'Rekapitulace zakázky'!E17)</f>
        <v xml:space="preserve"> </v>
      </c>
      <c r="F21" s="38"/>
      <c r="G21" s="38"/>
      <c r="H21" s="38"/>
      <c r="I21" s="140" t="s">
        <v>28</v>
      </c>
      <c r="J21" s="143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ROUND((SUM(BE126:BE179)),  2)</f>
        <v>0</v>
      </c>
      <c r="G33" s="38"/>
      <c r="H33" s="38"/>
      <c r="I33" s="155">
        <v>0.20999999999999999</v>
      </c>
      <c r="J33" s="154">
        <f>ROUND(((SUM(BE126:BE179))*I33),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ROUND((SUM(BF126:BF179)),  2)</f>
        <v>0</v>
      </c>
      <c r="G34" s="38"/>
      <c r="H34" s="38"/>
      <c r="I34" s="155">
        <v>0.14999999999999999</v>
      </c>
      <c r="J34" s="154">
        <f>ROUND(((SUM(BF126:BF179))*I34),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ROUND((SUM(BG126:BG179)),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ROUND((SUM(BH126:BH179)),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ROUND((SUM(BI126:BI179)),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Brandýsek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005 - Oprava vnitřních prostor 1PP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Brandýsek</v>
      </c>
      <c r="G89" s="40"/>
      <c r="H89" s="40"/>
      <c r="I89" s="32" t="s">
        <v>22</v>
      </c>
      <c r="J89" s="79" t="str">
        <f>IF(J12="","",J12)</f>
        <v>10. 8. 2020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349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118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119</v>
      </c>
      <c r="E100" s="188"/>
      <c r="F100" s="188"/>
      <c r="G100" s="188"/>
      <c r="H100" s="188"/>
      <c r="I100" s="188"/>
      <c r="J100" s="189">
        <f>J144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120</v>
      </c>
      <c r="E101" s="188"/>
      <c r="F101" s="188"/>
      <c r="G101" s="188"/>
      <c r="H101" s="188"/>
      <c r="I101" s="188"/>
      <c r="J101" s="189">
        <f>J152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121</v>
      </c>
      <c r="E102" s="182"/>
      <c r="F102" s="182"/>
      <c r="G102" s="182"/>
      <c r="H102" s="182"/>
      <c r="I102" s="182"/>
      <c r="J102" s="183">
        <f>J154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1050</v>
      </c>
      <c r="E103" s="188"/>
      <c r="F103" s="188"/>
      <c r="G103" s="188"/>
      <c r="H103" s="188"/>
      <c r="I103" s="188"/>
      <c r="J103" s="189">
        <f>J155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1051</v>
      </c>
      <c r="E104" s="188"/>
      <c r="F104" s="188"/>
      <c r="G104" s="188"/>
      <c r="H104" s="188"/>
      <c r="I104" s="188"/>
      <c r="J104" s="189">
        <f>J160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1065</v>
      </c>
      <c r="E105" s="188"/>
      <c r="F105" s="188"/>
      <c r="G105" s="188"/>
      <c r="H105" s="188"/>
      <c r="I105" s="188"/>
      <c r="J105" s="189">
        <f>J167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1935</v>
      </c>
      <c r="E106" s="188"/>
      <c r="F106" s="188"/>
      <c r="G106" s="188"/>
      <c r="H106" s="188"/>
      <c r="I106" s="188"/>
      <c r="J106" s="189">
        <f>J171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Brandýsek ON - oprava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109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005 - Oprava vnitřních prostor 1PP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žst. Brandýsek</v>
      </c>
      <c r="G120" s="40"/>
      <c r="H120" s="40"/>
      <c r="I120" s="32" t="s">
        <v>22</v>
      </c>
      <c r="J120" s="79" t="str">
        <f>IF(J12="","",J12)</f>
        <v>10. 8. 2020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Správa železnic, státní organizace</v>
      </c>
      <c r="G122" s="40"/>
      <c r="H122" s="40"/>
      <c r="I122" s="32" t="s">
        <v>32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35</v>
      </c>
      <c r="J123" s="36" t="str">
        <f>E24</f>
        <v>L. Ulrich, DiS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125</v>
      </c>
      <c r="D125" s="194" t="s">
        <v>63</v>
      </c>
      <c r="E125" s="194" t="s">
        <v>59</v>
      </c>
      <c r="F125" s="194" t="s">
        <v>60</v>
      </c>
      <c r="G125" s="194" t="s">
        <v>126</v>
      </c>
      <c r="H125" s="194" t="s">
        <v>127</v>
      </c>
      <c r="I125" s="194" t="s">
        <v>128</v>
      </c>
      <c r="J125" s="195" t="s">
        <v>113</v>
      </c>
      <c r="K125" s="196" t="s">
        <v>129</v>
      </c>
      <c r="L125" s="197"/>
      <c r="M125" s="100" t="s">
        <v>1</v>
      </c>
      <c r="N125" s="101" t="s">
        <v>42</v>
      </c>
      <c r="O125" s="101" t="s">
        <v>130</v>
      </c>
      <c r="P125" s="101" t="s">
        <v>131</v>
      </c>
      <c r="Q125" s="101" t="s">
        <v>132</v>
      </c>
      <c r="R125" s="101" t="s">
        <v>133</v>
      </c>
      <c r="S125" s="101" t="s">
        <v>134</v>
      </c>
      <c r="T125" s="101" t="s">
        <v>135</v>
      </c>
      <c r="U125" s="102" t="s">
        <v>136</v>
      </c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137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P127+P154</f>
        <v>0</v>
      </c>
      <c r="Q126" s="104"/>
      <c r="R126" s="200">
        <f>R127+R154</f>
        <v>3.1724639999999997</v>
      </c>
      <c r="S126" s="104"/>
      <c r="T126" s="200">
        <f>T127+T154</f>
        <v>18.743179999999999</v>
      </c>
      <c r="U126" s="105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115</v>
      </c>
      <c r="BK126" s="201">
        <f>BK127+BK154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138</v>
      </c>
      <c r="F127" s="205" t="s">
        <v>139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P128+P135+P144+P152</f>
        <v>0</v>
      </c>
      <c r="Q127" s="210"/>
      <c r="R127" s="211">
        <f>R128+R135+R144+R152</f>
        <v>2.9265639999999999</v>
      </c>
      <c r="S127" s="210"/>
      <c r="T127" s="211">
        <f>T128+T135+T144+T152</f>
        <v>18.7104</v>
      </c>
      <c r="U127" s="2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78</v>
      </c>
      <c r="AY127" s="213" t="s">
        <v>140</v>
      </c>
      <c r="BK127" s="215">
        <f>BK128+BK135+BK144+BK152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166</v>
      </c>
      <c r="F128" s="216" t="s">
        <v>386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SUM(P129:P134)</f>
        <v>0</v>
      </c>
      <c r="Q128" s="210"/>
      <c r="R128" s="211">
        <f>SUM(R129:R134)</f>
        <v>2.9076599999999999</v>
      </c>
      <c r="S128" s="210"/>
      <c r="T128" s="211">
        <f>SUM(T129:T134)</f>
        <v>0</v>
      </c>
      <c r="U128" s="2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86</v>
      </c>
      <c r="AY128" s="213" t="s">
        <v>140</v>
      </c>
      <c r="BK128" s="215">
        <f>SUM(BK129:BK134)</f>
        <v>0</v>
      </c>
    </row>
    <row r="129" s="2" customFormat="1" ht="24.15" customHeight="1">
      <c r="A129" s="38"/>
      <c r="B129" s="39"/>
      <c r="C129" s="218" t="s">
        <v>86</v>
      </c>
      <c r="D129" s="218" t="s">
        <v>142</v>
      </c>
      <c r="E129" s="219" t="s">
        <v>1936</v>
      </c>
      <c r="F129" s="220" t="s">
        <v>1937</v>
      </c>
      <c r="G129" s="221" t="s">
        <v>145</v>
      </c>
      <c r="H129" s="222">
        <v>98</v>
      </c>
      <c r="I129" s="223"/>
      <c r="J129" s="224">
        <f>ROUND(I129*H129,2)</f>
        <v>0</v>
      </c>
      <c r="K129" s="225"/>
      <c r="L129" s="44"/>
      <c r="M129" s="226" t="s">
        <v>1</v>
      </c>
      <c r="N129" s="227" t="s">
        <v>43</v>
      </c>
      <c r="O129" s="91"/>
      <c r="P129" s="228">
        <f>O129*H129</f>
        <v>0</v>
      </c>
      <c r="Q129" s="228">
        <v>0.0073499999999999998</v>
      </c>
      <c r="R129" s="228">
        <f>Q129*H129</f>
        <v>0.72029999999999994</v>
      </c>
      <c r="S129" s="228">
        <v>0</v>
      </c>
      <c r="T129" s="228">
        <f>S129*H129</f>
        <v>0</v>
      </c>
      <c r="U129" s="229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146</v>
      </c>
      <c r="AT129" s="230" t="s">
        <v>142</v>
      </c>
      <c r="AU129" s="230" t="s">
        <v>88</v>
      </c>
      <c r="AY129" s="17" t="s">
        <v>140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86</v>
      </c>
      <c r="BK129" s="231">
        <f>ROUND(I129*H129,2)</f>
        <v>0</v>
      </c>
      <c r="BL129" s="17" t="s">
        <v>146</v>
      </c>
      <c r="BM129" s="230" t="s">
        <v>1938</v>
      </c>
    </row>
    <row r="130" s="13" customFormat="1">
      <c r="A130" s="13"/>
      <c r="B130" s="232"/>
      <c r="C130" s="233"/>
      <c r="D130" s="234" t="s">
        <v>156</v>
      </c>
      <c r="E130" s="235" t="s">
        <v>1</v>
      </c>
      <c r="F130" s="236" t="s">
        <v>1939</v>
      </c>
      <c r="G130" s="233"/>
      <c r="H130" s="237">
        <v>98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1"/>
      <c r="U130" s="242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156</v>
      </c>
      <c r="AU130" s="243" t="s">
        <v>88</v>
      </c>
      <c r="AV130" s="13" t="s">
        <v>88</v>
      </c>
      <c r="AW130" s="13" t="s">
        <v>34</v>
      </c>
      <c r="AX130" s="13" t="s">
        <v>86</v>
      </c>
      <c r="AY130" s="243" t="s">
        <v>140</v>
      </c>
    </row>
    <row r="131" s="2" customFormat="1" ht="24.15" customHeight="1">
      <c r="A131" s="38"/>
      <c r="B131" s="39"/>
      <c r="C131" s="218" t="s">
        <v>88</v>
      </c>
      <c r="D131" s="218" t="s">
        <v>142</v>
      </c>
      <c r="E131" s="219" t="s">
        <v>1940</v>
      </c>
      <c r="F131" s="220" t="s">
        <v>1941</v>
      </c>
      <c r="G131" s="221" t="s">
        <v>145</v>
      </c>
      <c r="H131" s="222">
        <v>57.600000000000001</v>
      </c>
      <c r="I131" s="223"/>
      <c r="J131" s="224">
        <f>ROUND(I131*H131,2)</f>
        <v>0</v>
      </c>
      <c r="K131" s="225"/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0.0073499999999999998</v>
      </c>
      <c r="R131" s="228">
        <f>Q131*H131</f>
        <v>0.42336000000000001</v>
      </c>
      <c r="S131" s="228">
        <v>0</v>
      </c>
      <c r="T131" s="228">
        <f>S131*H131</f>
        <v>0</v>
      </c>
      <c r="U131" s="229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146</v>
      </c>
      <c r="AT131" s="230" t="s">
        <v>142</v>
      </c>
      <c r="AU131" s="230" t="s">
        <v>88</v>
      </c>
      <c r="AY131" s="17" t="s">
        <v>140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146</v>
      </c>
      <c r="BM131" s="230" t="s">
        <v>1942</v>
      </c>
    </row>
    <row r="132" s="13" customFormat="1">
      <c r="A132" s="13"/>
      <c r="B132" s="232"/>
      <c r="C132" s="233"/>
      <c r="D132" s="234" t="s">
        <v>156</v>
      </c>
      <c r="E132" s="235" t="s">
        <v>1</v>
      </c>
      <c r="F132" s="236" t="s">
        <v>1943</v>
      </c>
      <c r="G132" s="233"/>
      <c r="H132" s="237">
        <v>57.600000000000001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1"/>
      <c r="U132" s="242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156</v>
      </c>
      <c r="AU132" s="243" t="s">
        <v>88</v>
      </c>
      <c r="AV132" s="13" t="s">
        <v>88</v>
      </c>
      <c r="AW132" s="13" t="s">
        <v>34</v>
      </c>
      <c r="AX132" s="13" t="s">
        <v>86</v>
      </c>
      <c r="AY132" s="243" t="s">
        <v>140</v>
      </c>
    </row>
    <row r="133" s="2" customFormat="1" ht="24.15" customHeight="1">
      <c r="A133" s="38"/>
      <c r="B133" s="39"/>
      <c r="C133" s="218" t="s">
        <v>151</v>
      </c>
      <c r="D133" s="218" t="s">
        <v>142</v>
      </c>
      <c r="E133" s="219" t="s">
        <v>1944</v>
      </c>
      <c r="F133" s="220" t="s">
        <v>1945</v>
      </c>
      <c r="G133" s="221" t="s">
        <v>145</v>
      </c>
      <c r="H133" s="222">
        <v>240</v>
      </c>
      <c r="I133" s="223"/>
      <c r="J133" s="224">
        <f>ROUND(I133*H133,2)</f>
        <v>0</v>
      </c>
      <c r="K133" s="225"/>
      <c r="L133" s="44"/>
      <c r="M133" s="226" t="s">
        <v>1</v>
      </c>
      <c r="N133" s="227" t="s">
        <v>43</v>
      </c>
      <c r="O133" s="91"/>
      <c r="P133" s="228">
        <f>O133*H133</f>
        <v>0</v>
      </c>
      <c r="Q133" s="228">
        <v>0.0073499999999999998</v>
      </c>
      <c r="R133" s="228">
        <f>Q133*H133</f>
        <v>1.764</v>
      </c>
      <c r="S133" s="228">
        <v>0</v>
      </c>
      <c r="T133" s="228">
        <f>S133*H133</f>
        <v>0</v>
      </c>
      <c r="U133" s="229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146</v>
      </c>
      <c r="AT133" s="230" t="s">
        <v>142</v>
      </c>
      <c r="AU133" s="230" t="s">
        <v>88</v>
      </c>
      <c r="AY133" s="17" t="s">
        <v>140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146</v>
      </c>
      <c r="BM133" s="230" t="s">
        <v>1946</v>
      </c>
    </row>
    <row r="134" s="13" customFormat="1">
      <c r="A134" s="13"/>
      <c r="B134" s="232"/>
      <c r="C134" s="233"/>
      <c r="D134" s="234" t="s">
        <v>156</v>
      </c>
      <c r="E134" s="235" t="s">
        <v>1</v>
      </c>
      <c r="F134" s="236" t="s">
        <v>1947</v>
      </c>
      <c r="G134" s="233"/>
      <c r="H134" s="237">
        <v>240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1"/>
      <c r="U134" s="242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156</v>
      </c>
      <c r="AU134" s="243" t="s">
        <v>88</v>
      </c>
      <c r="AV134" s="13" t="s">
        <v>88</v>
      </c>
      <c r="AW134" s="13" t="s">
        <v>34</v>
      </c>
      <c r="AX134" s="13" t="s">
        <v>86</v>
      </c>
      <c r="AY134" s="243" t="s">
        <v>140</v>
      </c>
    </row>
    <row r="135" s="12" customFormat="1" ht="22.8" customHeight="1">
      <c r="A135" s="12"/>
      <c r="B135" s="202"/>
      <c r="C135" s="203"/>
      <c r="D135" s="204" t="s">
        <v>77</v>
      </c>
      <c r="E135" s="216" t="s">
        <v>180</v>
      </c>
      <c r="F135" s="216" t="s">
        <v>210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SUM(P136:P143)</f>
        <v>0</v>
      </c>
      <c r="Q135" s="210"/>
      <c r="R135" s="211">
        <f>SUM(R136:R143)</f>
        <v>0.018903999999999997</v>
      </c>
      <c r="S135" s="210"/>
      <c r="T135" s="211">
        <f>SUM(T136:T143)</f>
        <v>18.7104</v>
      </c>
      <c r="U135" s="2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86</v>
      </c>
      <c r="AT135" s="214" t="s">
        <v>77</v>
      </c>
      <c r="AU135" s="214" t="s">
        <v>86</v>
      </c>
      <c r="AY135" s="213" t="s">
        <v>140</v>
      </c>
      <c r="BK135" s="215">
        <f>SUM(BK136:BK143)</f>
        <v>0</v>
      </c>
    </row>
    <row r="136" s="2" customFormat="1" ht="24.15" customHeight="1">
      <c r="A136" s="38"/>
      <c r="B136" s="39"/>
      <c r="C136" s="218" t="s">
        <v>146</v>
      </c>
      <c r="D136" s="218" t="s">
        <v>142</v>
      </c>
      <c r="E136" s="219" t="s">
        <v>1948</v>
      </c>
      <c r="F136" s="220" t="s">
        <v>1949</v>
      </c>
      <c r="G136" s="221" t="s">
        <v>145</v>
      </c>
      <c r="H136" s="222">
        <v>111.2</v>
      </c>
      <c r="I136" s="223"/>
      <c r="J136" s="224">
        <f>ROUND(I136*H136,2)</f>
        <v>0</v>
      </c>
      <c r="K136" s="225"/>
      <c r="L136" s="44"/>
      <c r="M136" s="226" t="s">
        <v>1</v>
      </c>
      <c r="N136" s="227" t="s">
        <v>43</v>
      </c>
      <c r="O136" s="91"/>
      <c r="P136" s="228">
        <f>O136*H136</f>
        <v>0</v>
      </c>
      <c r="Q136" s="228">
        <v>0.00012999999999999999</v>
      </c>
      <c r="R136" s="228">
        <f>Q136*H136</f>
        <v>0.014455999999999998</v>
      </c>
      <c r="S136" s="228">
        <v>0</v>
      </c>
      <c r="T136" s="228">
        <f>S136*H136</f>
        <v>0</v>
      </c>
      <c r="U136" s="229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146</v>
      </c>
      <c r="AT136" s="230" t="s">
        <v>142</v>
      </c>
      <c r="AU136" s="230" t="s">
        <v>88</v>
      </c>
      <c r="AY136" s="17" t="s">
        <v>140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146</v>
      </c>
      <c r="BM136" s="230" t="s">
        <v>1950</v>
      </c>
    </row>
    <row r="137" s="13" customFormat="1">
      <c r="A137" s="13"/>
      <c r="B137" s="232"/>
      <c r="C137" s="233"/>
      <c r="D137" s="234" t="s">
        <v>156</v>
      </c>
      <c r="E137" s="235" t="s">
        <v>1</v>
      </c>
      <c r="F137" s="236" t="s">
        <v>1951</v>
      </c>
      <c r="G137" s="233"/>
      <c r="H137" s="237">
        <v>111.2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1"/>
      <c r="U137" s="242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156</v>
      </c>
      <c r="AU137" s="243" t="s">
        <v>88</v>
      </c>
      <c r="AV137" s="13" t="s">
        <v>88</v>
      </c>
      <c r="AW137" s="13" t="s">
        <v>34</v>
      </c>
      <c r="AX137" s="13" t="s">
        <v>86</v>
      </c>
      <c r="AY137" s="243" t="s">
        <v>140</v>
      </c>
    </row>
    <row r="138" s="2" customFormat="1" ht="24.15" customHeight="1">
      <c r="A138" s="38"/>
      <c r="B138" s="39"/>
      <c r="C138" s="218" t="s">
        <v>161</v>
      </c>
      <c r="D138" s="218" t="s">
        <v>142</v>
      </c>
      <c r="E138" s="219" t="s">
        <v>1199</v>
      </c>
      <c r="F138" s="220" t="s">
        <v>1200</v>
      </c>
      <c r="G138" s="221" t="s">
        <v>145</v>
      </c>
      <c r="H138" s="222">
        <v>111.2</v>
      </c>
      <c r="I138" s="223"/>
      <c r="J138" s="224">
        <f>ROUND(I138*H138,2)</f>
        <v>0</v>
      </c>
      <c r="K138" s="225"/>
      <c r="L138" s="44"/>
      <c r="M138" s="226" t="s">
        <v>1</v>
      </c>
      <c r="N138" s="227" t="s">
        <v>43</v>
      </c>
      <c r="O138" s="91"/>
      <c r="P138" s="228">
        <f>O138*H138</f>
        <v>0</v>
      </c>
      <c r="Q138" s="228">
        <v>4.0000000000000003E-05</v>
      </c>
      <c r="R138" s="228">
        <f>Q138*H138</f>
        <v>0.0044480000000000006</v>
      </c>
      <c r="S138" s="228">
        <v>0</v>
      </c>
      <c r="T138" s="228">
        <f>S138*H138</f>
        <v>0</v>
      </c>
      <c r="U138" s="229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146</v>
      </c>
      <c r="AT138" s="230" t="s">
        <v>142</v>
      </c>
      <c r="AU138" s="230" t="s">
        <v>88</v>
      </c>
      <c r="AY138" s="17" t="s">
        <v>140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146</v>
      </c>
      <c r="BM138" s="230" t="s">
        <v>1952</v>
      </c>
    </row>
    <row r="139" s="2" customFormat="1" ht="24.15" customHeight="1">
      <c r="A139" s="38"/>
      <c r="B139" s="39"/>
      <c r="C139" s="218" t="s">
        <v>166</v>
      </c>
      <c r="D139" s="218" t="s">
        <v>142</v>
      </c>
      <c r="E139" s="219" t="s">
        <v>1953</v>
      </c>
      <c r="F139" s="220" t="s">
        <v>1954</v>
      </c>
      <c r="G139" s="221" t="s">
        <v>145</v>
      </c>
      <c r="H139" s="222">
        <v>111.2</v>
      </c>
      <c r="I139" s="223"/>
      <c r="J139" s="224">
        <f>ROUND(I139*H139,2)</f>
        <v>0</v>
      </c>
      <c r="K139" s="225"/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0.050000000000000003</v>
      </c>
      <c r="T139" s="228">
        <f>S139*H139</f>
        <v>5.5600000000000005</v>
      </c>
      <c r="U139" s="229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146</v>
      </c>
      <c r="AT139" s="230" t="s">
        <v>142</v>
      </c>
      <c r="AU139" s="230" t="s">
        <v>88</v>
      </c>
      <c r="AY139" s="17" t="s">
        <v>140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146</v>
      </c>
      <c r="BM139" s="230" t="s">
        <v>1955</v>
      </c>
    </row>
    <row r="140" s="2" customFormat="1" ht="24.15" customHeight="1">
      <c r="A140" s="38"/>
      <c r="B140" s="39"/>
      <c r="C140" s="218" t="s">
        <v>170</v>
      </c>
      <c r="D140" s="218" t="s">
        <v>142</v>
      </c>
      <c r="E140" s="219" t="s">
        <v>1956</v>
      </c>
      <c r="F140" s="220" t="s">
        <v>1957</v>
      </c>
      <c r="G140" s="221" t="s">
        <v>145</v>
      </c>
      <c r="H140" s="222">
        <v>284.39999999999998</v>
      </c>
      <c r="I140" s="223"/>
      <c r="J140" s="224">
        <f>ROUND(I140*H140,2)</f>
        <v>0</v>
      </c>
      <c r="K140" s="225"/>
      <c r="L140" s="44"/>
      <c r="M140" s="226" t="s">
        <v>1</v>
      </c>
      <c r="N140" s="227" t="s">
        <v>43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0.045999999999999999</v>
      </c>
      <c r="T140" s="228">
        <f>S140*H140</f>
        <v>13.082399999999998</v>
      </c>
      <c r="U140" s="229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146</v>
      </c>
      <c r="AT140" s="230" t="s">
        <v>142</v>
      </c>
      <c r="AU140" s="230" t="s">
        <v>88</v>
      </c>
      <c r="AY140" s="17" t="s">
        <v>140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86</v>
      </c>
      <c r="BK140" s="231">
        <f>ROUND(I140*H140,2)</f>
        <v>0</v>
      </c>
      <c r="BL140" s="17" t="s">
        <v>146</v>
      </c>
      <c r="BM140" s="230" t="s">
        <v>1958</v>
      </c>
    </row>
    <row r="141" s="13" customFormat="1">
      <c r="A141" s="13"/>
      <c r="B141" s="232"/>
      <c r="C141" s="233"/>
      <c r="D141" s="234" t="s">
        <v>156</v>
      </c>
      <c r="E141" s="235" t="s">
        <v>1</v>
      </c>
      <c r="F141" s="236" t="s">
        <v>1959</v>
      </c>
      <c r="G141" s="233"/>
      <c r="H141" s="237">
        <v>284.39999999999998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1"/>
      <c r="U141" s="242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156</v>
      </c>
      <c r="AU141" s="243" t="s">
        <v>88</v>
      </c>
      <c r="AV141" s="13" t="s">
        <v>88</v>
      </c>
      <c r="AW141" s="13" t="s">
        <v>34</v>
      </c>
      <c r="AX141" s="13" t="s">
        <v>86</v>
      </c>
      <c r="AY141" s="243" t="s">
        <v>140</v>
      </c>
    </row>
    <row r="142" s="2" customFormat="1" ht="24.15" customHeight="1">
      <c r="A142" s="38"/>
      <c r="B142" s="39"/>
      <c r="C142" s="218" t="s">
        <v>174</v>
      </c>
      <c r="D142" s="218" t="s">
        <v>142</v>
      </c>
      <c r="E142" s="219" t="s">
        <v>1960</v>
      </c>
      <c r="F142" s="220" t="s">
        <v>1961</v>
      </c>
      <c r="G142" s="221" t="s">
        <v>213</v>
      </c>
      <c r="H142" s="222">
        <v>1</v>
      </c>
      <c r="I142" s="223"/>
      <c r="J142" s="224">
        <f>ROUND(I142*H142,2)</f>
        <v>0</v>
      </c>
      <c r="K142" s="225"/>
      <c r="L142" s="44"/>
      <c r="M142" s="226" t="s">
        <v>1</v>
      </c>
      <c r="N142" s="227" t="s">
        <v>43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0.068000000000000005</v>
      </c>
      <c r="T142" s="228">
        <f>S142*H142</f>
        <v>0.068000000000000005</v>
      </c>
      <c r="U142" s="229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146</v>
      </c>
      <c r="AT142" s="230" t="s">
        <v>142</v>
      </c>
      <c r="AU142" s="230" t="s">
        <v>88</v>
      </c>
      <c r="AY142" s="17" t="s">
        <v>140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146</v>
      </c>
      <c r="BM142" s="230" t="s">
        <v>1962</v>
      </c>
    </row>
    <row r="143" s="2" customFormat="1" ht="24.15" customHeight="1">
      <c r="A143" s="38"/>
      <c r="B143" s="39"/>
      <c r="C143" s="218" t="s">
        <v>180</v>
      </c>
      <c r="D143" s="218" t="s">
        <v>142</v>
      </c>
      <c r="E143" s="219" t="s">
        <v>1259</v>
      </c>
      <c r="F143" s="220" t="s">
        <v>1260</v>
      </c>
      <c r="G143" s="221" t="s">
        <v>154</v>
      </c>
      <c r="H143" s="222">
        <v>15</v>
      </c>
      <c r="I143" s="223"/>
      <c r="J143" s="224">
        <f>ROUND(I143*H143,2)</f>
        <v>0</v>
      </c>
      <c r="K143" s="225"/>
      <c r="L143" s="44"/>
      <c r="M143" s="226" t="s">
        <v>1</v>
      </c>
      <c r="N143" s="227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8">
        <f>S143*H143</f>
        <v>0</v>
      </c>
      <c r="U143" s="229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146</v>
      </c>
      <c r="AT143" s="230" t="s">
        <v>142</v>
      </c>
      <c r="AU143" s="230" t="s">
        <v>88</v>
      </c>
      <c r="AY143" s="17" t="s">
        <v>140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146</v>
      </c>
      <c r="BM143" s="230" t="s">
        <v>1963</v>
      </c>
    </row>
    <row r="144" s="12" customFormat="1" ht="22.8" customHeight="1">
      <c r="A144" s="12"/>
      <c r="B144" s="202"/>
      <c r="C144" s="203"/>
      <c r="D144" s="204" t="s">
        <v>77</v>
      </c>
      <c r="E144" s="216" t="s">
        <v>245</v>
      </c>
      <c r="F144" s="216" t="s">
        <v>246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SUM(P145:P151)</f>
        <v>0</v>
      </c>
      <c r="Q144" s="210"/>
      <c r="R144" s="211">
        <f>SUM(R145:R151)</f>
        <v>0</v>
      </c>
      <c r="S144" s="210"/>
      <c r="T144" s="211">
        <f>SUM(T145:T151)</f>
        <v>0</v>
      </c>
      <c r="U144" s="2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86</v>
      </c>
      <c r="AT144" s="214" t="s">
        <v>77</v>
      </c>
      <c r="AU144" s="214" t="s">
        <v>86</v>
      </c>
      <c r="AY144" s="213" t="s">
        <v>140</v>
      </c>
      <c r="BK144" s="215">
        <f>SUM(BK145:BK151)</f>
        <v>0</v>
      </c>
    </row>
    <row r="145" s="2" customFormat="1" ht="24.15" customHeight="1">
      <c r="A145" s="38"/>
      <c r="B145" s="39"/>
      <c r="C145" s="218" t="s">
        <v>185</v>
      </c>
      <c r="D145" s="218" t="s">
        <v>142</v>
      </c>
      <c r="E145" s="219" t="s">
        <v>1263</v>
      </c>
      <c r="F145" s="220" t="s">
        <v>1264</v>
      </c>
      <c r="G145" s="221" t="s">
        <v>177</v>
      </c>
      <c r="H145" s="222">
        <v>18.742999999999999</v>
      </c>
      <c r="I145" s="223"/>
      <c r="J145" s="224">
        <f>ROUND(I145*H145,2)</f>
        <v>0</v>
      </c>
      <c r="K145" s="225"/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8">
        <f>S145*H145</f>
        <v>0</v>
      </c>
      <c r="U145" s="229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146</v>
      </c>
      <c r="AT145" s="230" t="s">
        <v>142</v>
      </c>
      <c r="AU145" s="230" t="s">
        <v>88</v>
      </c>
      <c r="AY145" s="17" t="s">
        <v>140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146</v>
      </c>
      <c r="BM145" s="230" t="s">
        <v>1964</v>
      </c>
    </row>
    <row r="146" s="2" customFormat="1" ht="24.15" customHeight="1">
      <c r="A146" s="38"/>
      <c r="B146" s="39"/>
      <c r="C146" s="218" t="s">
        <v>190</v>
      </c>
      <c r="D146" s="218" t="s">
        <v>142</v>
      </c>
      <c r="E146" s="219" t="s">
        <v>518</v>
      </c>
      <c r="F146" s="220" t="s">
        <v>519</v>
      </c>
      <c r="G146" s="221" t="s">
        <v>177</v>
      </c>
      <c r="H146" s="222">
        <v>18.742999999999999</v>
      </c>
      <c r="I146" s="223"/>
      <c r="J146" s="224">
        <f>ROUND(I146*H146,2)</f>
        <v>0</v>
      </c>
      <c r="K146" s="225"/>
      <c r="L146" s="44"/>
      <c r="M146" s="226" t="s">
        <v>1</v>
      </c>
      <c r="N146" s="227" t="s">
        <v>43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8">
        <f>S146*H146</f>
        <v>0</v>
      </c>
      <c r="U146" s="229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146</v>
      </c>
      <c r="AT146" s="230" t="s">
        <v>142</v>
      </c>
      <c r="AU146" s="230" t="s">
        <v>88</v>
      </c>
      <c r="AY146" s="17" t="s">
        <v>140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146</v>
      </c>
      <c r="BM146" s="230" t="s">
        <v>1965</v>
      </c>
    </row>
    <row r="147" s="2" customFormat="1" ht="24.15" customHeight="1">
      <c r="A147" s="38"/>
      <c r="B147" s="39"/>
      <c r="C147" s="218" t="s">
        <v>194</v>
      </c>
      <c r="D147" s="218" t="s">
        <v>142</v>
      </c>
      <c r="E147" s="219" t="s">
        <v>522</v>
      </c>
      <c r="F147" s="220" t="s">
        <v>523</v>
      </c>
      <c r="G147" s="221" t="s">
        <v>177</v>
      </c>
      <c r="H147" s="222">
        <v>356.11700000000002</v>
      </c>
      <c r="I147" s="223"/>
      <c r="J147" s="224">
        <f>ROUND(I147*H147,2)</f>
        <v>0</v>
      </c>
      <c r="K147" s="225"/>
      <c r="L147" s="44"/>
      <c r="M147" s="226" t="s">
        <v>1</v>
      </c>
      <c r="N147" s="227" t="s">
        <v>43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8">
        <f>S147*H147</f>
        <v>0</v>
      </c>
      <c r="U147" s="229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146</v>
      </c>
      <c r="AT147" s="230" t="s">
        <v>142</v>
      </c>
      <c r="AU147" s="230" t="s">
        <v>88</v>
      </c>
      <c r="AY147" s="17" t="s">
        <v>140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86</v>
      </c>
      <c r="BK147" s="231">
        <f>ROUND(I147*H147,2)</f>
        <v>0</v>
      </c>
      <c r="BL147" s="17" t="s">
        <v>146</v>
      </c>
      <c r="BM147" s="230" t="s">
        <v>1966</v>
      </c>
    </row>
    <row r="148" s="13" customFormat="1">
      <c r="A148" s="13"/>
      <c r="B148" s="232"/>
      <c r="C148" s="233"/>
      <c r="D148" s="234" t="s">
        <v>156</v>
      </c>
      <c r="E148" s="233"/>
      <c r="F148" s="236" t="s">
        <v>1967</v>
      </c>
      <c r="G148" s="233"/>
      <c r="H148" s="237">
        <v>356.11700000000002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1"/>
      <c r="U148" s="242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156</v>
      </c>
      <c r="AU148" s="243" t="s">
        <v>88</v>
      </c>
      <c r="AV148" s="13" t="s">
        <v>88</v>
      </c>
      <c r="AW148" s="13" t="s">
        <v>4</v>
      </c>
      <c r="AX148" s="13" t="s">
        <v>86</v>
      </c>
      <c r="AY148" s="243" t="s">
        <v>140</v>
      </c>
    </row>
    <row r="149" s="2" customFormat="1" ht="24.15" customHeight="1">
      <c r="A149" s="38"/>
      <c r="B149" s="39"/>
      <c r="C149" s="218" t="s">
        <v>200</v>
      </c>
      <c r="D149" s="218" t="s">
        <v>142</v>
      </c>
      <c r="E149" s="219" t="s">
        <v>276</v>
      </c>
      <c r="F149" s="220" t="s">
        <v>277</v>
      </c>
      <c r="G149" s="221" t="s">
        <v>177</v>
      </c>
      <c r="H149" s="222">
        <v>5.6609999999999996</v>
      </c>
      <c r="I149" s="223"/>
      <c r="J149" s="224">
        <f>ROUND(I149*H149,2)</f>
        <v>0</v>
      </c>
      <c r="K149" s="225"/>
      <c r="L149" s="44"/>
      <c r="M149" s="226" t="s">
        <v>1</v>
      </c>
      <c r="N149" s="227" t="s">
        <v>43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8">
        <f>S149*H149</f>
        <v>0</v>
      </c>
      <c r="U149" s="229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146</v>
      </c>
      <c r="AT149" s="230" t="s">
        <v>142</v>
      </c>
      <c r="AU149" s="230" t="s">
        <v>88</v>
      </c>
      <c r="AY149" s="17" t="s">
        <v>140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86</v>
      </c>
      <c r="BK149" s="231">
        <f>ROUND(I149*H149,2)</f>
        <v>0</v>
      </c>
      <c r="BL149" s="17" t="s">
        <v>146</v>
      </c>
      <c r="BM149" s="230" t="s">
        <v>1968</v>
      </c>
    </row>
    <row r="150" s="13" customFormat="1">
      <c r="A150" s="13"/>
      <c r="B150" s="232"/>
      <c r="C150" s="233"/>
      <c r="D150" s="234" t="s">
        <v>156</v>
      </c>
      <c r="E150" s="235" t="s">
        <v>1</v>
      </c>
      <c r="F150" s="236" t="s">
        <v>1969</v>
      </c>
      <c r="G150" s="233"/>
      <c r="H150" s="237">
        <v>5.6609999999999996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1"/>
      <c r="U150" s="242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156</v>
      </c>
      <c r="AU150" s="243" t="s">
        <v>88</v>
      </c>
      <c r="AV150" s="13" t="s">
        <v>88</v>
      </c>
      <c r="AW150" s="13" t="s">
        <v>34</v>
      </c>
      <c r="AX150" s="13" t="s">
        <v>86</v>
      </c>
      <c r="AY150" s="243" t="s">
        <v>140</v>
      </c>
    </row>
    <row r="151" s="2" customFormat="1" ht="24.15" customHeight="1">
      <c r="A151" s="38"/>
      <c r="B151" s="39"/>
      <c r="C151" s="218" t="s">
        <v>204</v>
      </c>
      <c r="D151" s="218" t="s">
        <v>142</v>
      </c>
      <c r="E151" s="219" t="s">
        <v>1273</v>
      </c>
      <c r="F151" s="220" t="s">
        <v>1274</v>
      </c>
      <c r="G151" s="221" t="s">
        <v>177</v>
      </c>
      <c r="H151" s="222">
        <v>13.082000000000001</v>
      </c>
      <c r="I151" s="223"/>
      <c r="J151" s="224">
        <f>ROUND(I151*H151,2)</f>
        <v>0</v>
      </c>
      <c r="K151" s="225"/>
      <c r="L151" s="44"/>
      <c r="M151" s="226" t="s">
        <v>1</v>
      </c>
      <c r="N151" s="227" t="s">
        <v>43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8">
        <f>S151*H151</f>
        <v>0</v>
      </c>
      <c r="U151" s="229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146</v>
      </c>
      <c r="AT151" s="230" t="s">
        <v>142</v>
      </c>
      <c r="AU151" s="230" t="s">
        <v>88</v>
      </c>
      <c r="AY151" s="17" t="s">
        <v>140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146</v>
      </c>
      <c r="BM151" s="230" t="s">
        <v>1970</v>
      </c>
    </row>
    <row r="152" s="12" customFormat="1" ht="22.8" customHeight="1">
      <c r="A152" s="12"/>
      <c r="B152" s="202"/>
      <c r="C152" s="203"/>
      <c r="D152" s="204" t="s">
        <v>77</v>
      </c>
      <c r="E152" s="216" t="s">
        <v>300</v>
      </c>
      <c r="F152" s="216" t="s">
        <v>301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P153</f>
        <v>0</v>
      </c>
      <c r="Q152" s="210"/>
      <c r="R152" s="211">
        <f>R153</f>
        <v>0</v>
      </c>
      <c r="S152" s="210"/>
      <c r="T152" s="211">
        <f>T153</f>
        <v>0</v>
      </c>
      <c r="U152" s="2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86</v>
      </c>
      <c r="AT152" s="214" t="s">
        <v>77</v>
      </c>
      <c r="AU152" s="214" t="s">
        <v>86</v>
      </c>
      <c r="AY152" s="213" t="s">
        <v>140</v>
      </c>
      <c r="BK152" s="215">
        <f>BK153</f>
        <v>0</v>
      </c>
    </row>
    <row r="153" s="2" customFormat="1" ht="14.4" customHeight="1">
      <c r="A153" s="38"/>
      <c r="B153" s="39"/>
      <c r="C153" s="218" t="s">
        <v>8</v>
      </c>
      <c r="D153" s="218" t="s">
        <v>142</v>
      </c>
      <c r="E153" s="219" t="s">
        <v>1279</v>
      </c>
      <c r="F153" s="220" t="s">
        <v>1280</v>
      </c>
      <c r="G153" s="221" t="s">
        <v>177</v>
      </c>
      <c r="H153" s="222">
        <v>2.927</v>
      </c>
      <c r="I153" s="223"/>
      <c r="J153" s="224">
        <f>ROUND(I153*H153,2)</f>
        <v>0</v>
      </c>
      <c r="K153" s="225"/>
      <c r="L153" s="44"/>
      <c r="M153" s="226" t="s">
        <v>1</v>
      </c>
      <c r="N153" s="227" t="s">
        <v>43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8">
        <f>S153*H153</f>
        <v>0</v>
      </c>
      <c r="U153" s="229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146</v>
      </c>
      <c r="AT153" s="230" t="s">
        <v>142</v>
      </c>
      <c r="AU153" s="230" t="s">
        <v>88</v>
      </c>
      <c r="AY153" s="17" t="s">
        <v>140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86</v>
      </c>
      <c r="BK153" s="231">
        <f>ROUND(I153*H153,2)</f>
        <v>0</v>
      </c>
      <c r="BL153" s="17" t="s">
        <v>146</v>
      </c>
      <c r="BM153" s="230" t="s">
        <v>1971</v>
      </c>
    </row>
    <row r="154" s="12" customFormat="1" ht="25.92" customHeight="1">
      <c r="A154" s="12"/>
      <c r="B154" s="202"/>
      <c r="C154" s="203"/>
      <c r="D154" s="204" t="s">
        <v>77</v>
      </c>
      <c r="E154" s="205" t="s">
        <v>306</v>
      </c>
      <c r="F154" s="205" t="s">
        <v>307</v>
      </c>
      <c r="G154" s="203"/>
      <c r="H154" s="203"/>
      <c r="I154" s="206"/>
      <c r="J154" s="207">
        <f>BK154</f>
        <v>0</v>
      </c>
      <c r="K154" s="203"/>
      <c r="L154" s="208"/>
      <c r="M154" s="209"/>
      <c r="N154" s="210"/>
      <c r="O154" s="210"/>
      <c r="P154" s="211">
        <f>P155+P160+P167+P171</f>
        <v>0</v>
      </c>
      <c r="Q154" s="210"/>
      <c r="R154" s="211">
        <f>R155+R160+R167+R171</f>
        <v>0.24590000000000001</v>
      </c>
      <c r="S154" s="210"/>
      <c r="T154" s="211">
        <f>T155+T160+T167+T171</f>
        <v>0.032780000000000004</v>
      </c>
      <c r="U154" s="2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88</v>
      </c>
      <c r="AT154" s="214" t="s">
        <v>77</v>
      </c>
      <c r="AU154" s="214" t="s">
        <v>78</v>
      </c>
      <c r="AY154" s="213" t="s">
        <v>140</v>
      </c>
      <c r="BK154" s="215">
        <f>BK155+BK160+BK167+BK171</f>
        <v>0</v>
      </c>
    </row>
    <row r="155" s="12" customFormat="1" ht="22.8" customHeight="1">
      <c r="A155" s="12"/>
      <c r="B155" s="202"/>
      <c r="C155" s="203"/>
      <c r="D155" s="204" t="s">
        <v>77</v>
      </c>
      <c r="E155" s="216" t="s">
        <v>1329</v>
      </c>
      <c r="F155" s="216" t="s">
        <v>1330</v>
      </c>
      <c r="G155" s="203"/>
      <c r="H155" s="203"/>
      <c r="I155" s="206"/>
      <c r="J155" s="217">
        <f>BK155</f>
        <v>0</v>
      </c>
      <c r="K155" s="203"/>
      <c r="L155" s="208"/>
      <c r="M155" s="209"/>
      <c r="N155" s="210"/>
      <c r="O155" s="210"/>
      <c r="P155" s="211">
        <f>SUM(P156:P159)</f>
        <v>0</v>
      </c>
      <c r="Q155" s="210"/>
      <c r="R155" s="211">
        <f>SUM(R156:R159)</f>
        <v>0.00109</v>
      </c>
      <c r="S155" s="210"/>
      <c r="T155" s="211">
        <f>SUM(T156:T159)</f>
        <v>0.03065</v>
      </c>
      <c r="U155" s="2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3" t="s">
        <v>88</v>
      </c>
      <c r="AT155" s="214" t="s">
        <v>77</v>
      </c>
      <c r="AU155" s="214" t="s">
        <v>86</v>
      </c>
      <c r="AY155" s="213" t="s">
        <v>140</v>
      </c>
      <c r="BK155" s="215">
        <f>SUM(BK156:BK159)</f>
        <v>0</v>
      </c>
    </row>
    <row r="156" s="2" customFormat="1" ht="24.15" customHeight="1">
      <c r="A156" s="38"/>
      <c r="B156" s="39"/>
      <c r="C156" s="218" t="s">
        <v>215</v>
      </c>
      <c r="D156" s="218" t="s">
        <v>142</v>
      </c>
      <c r="E156" s="219" t="s">
        <v>1972</v>
      </c>
      <c r="F156" s="220" t="s">
        <v>1973</v>
      </c>
      <c r="G156" s="221" t="s">
        <v>213</v>
      </c>
      <c r="H156" s="222">
        <v>1</v>
      </c>
      <c r="I156" s="223"/>
      <c r="J156" s="224">
        <f>ROUND(I156*H156,2)</f>
        <v>0</v>
      </c>
      <c r="K156" s="225"/>
      <c r="L156" s="44"/>
      <c r="M156" s="226" t="s">
        <v>1</v>
      </c>
      <c r="N156" s="227" t="s">
        <v>43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0.03065</v>
      </c>
      <c r="T156" s="228">
        <f>S156*H156</f>
        <v>0.03065</v>
      </c>
      <c r="U156" s="229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215</v>
      </c>
      <c r="AT156" s="230" t="s">
        <v>142</v>
      </c>
      <c r="AU156" s="230" t="s">
        <v>88</v>
      </c>
      <c r="AY156" s="17" t="s">
        <v>140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86</v>
      </c>
      <c r="BK156" s="231">
        <f>ROUND(I156*H156,2)</f>
        <v>0</v>
      </c>
      <c r="BL156" s="17" t="s">
        <v>215</v>
      </c>
      <c r="BM156" s="230" t="s">
        <v>1974</v>
      </c>
    </row>
    <row r="157" s="2" customFormat="1" ht="49.05" customHeight="1">
      <c r="A157" s="38"/>
      <c r="B157" s="39"/>
      <c r="C157" s="218" t="s">
        <v>219</v>
      </c>
      <c r="D157" s="218" t="s">
        <v>142</v>
      </c>
      <c r="E157" s="219" t="s">
        <v>1342</v>
      </c>
      <c r="F157" s="220" t="s">
        <v>1975</v>
      </c>
      <c r="G157" s="221" t="s">
        <v>433</v>
      </c>
      <c r="H157" s="222">
        <v>1</v>
      </c>
      <c r="I157" s="223"/>
      <c r="J157" s="224">
        <f>ROUND(I157*H157,2)</f>
        <v>0</v>
      </c>
      <c r="K157" s="225"/>
      <c r="L157" s="44"/>
      <c r="M157" s="226" t="s">
        <v>1</v>
      </c>
      <c r="N157" s="227" t="s">
        <v>43</v>
      </c>
      <c r="O157" s="91"/>
      <c r="P157" s="228">
        <f>O157*H157</f>
        <v>0</v>
      </c>
      <c r="Q157" s="228">
        <v>0.00109</v>
      </c>
      <c r="R157" s="228">
        <f>Q157*H157</f>
        <v>0.00109</v>
      </c>
      <c r="S157" s="228">
        <v>0</v>
      </c>
      <c r="T157" s="228">
        <f>S157*H157</f>
        <v>0</v>
      </c>
      <c r="U157" s="229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215</v>
      </c>
      <c r="AT157" s="230" t="s">
        <v>142</v>
      </c>
      <c r="AU157" s="230" t="s">
        <v>88</v>
      </c>
      <c r="AY157" s="17" t="s">
        <v>140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86</v>
      </c>
      <c r="BK157" s="231">
        <f>ROUND(I157*H157,2)</f>
        <v>0</v>
      </c>
      <c r="BL157" s="17" t="s">
        <v>215</v>
      </c>
      <c r="BM157" s="230" t="s">
        <v>1976</v>
      </c>
    </row>
    <row r="158" s="2" customFormat="1">
      <c r="A158" s="38"/>
      <c r="B158" s="39"/>
      <c r="C158" s="40"/>
      <c r="D158" s="234" t="s">
        <v>273</v>
      </c>
      <c r="E158" s="40"/>
      <c r="F158" s="266" t="s">
        <v>1977</v>
      </c>
      <c r="G158" s="40"/>
      <c r="H158" s="40"/>
      <c r="I158" s="267"/>
      <c r="J158" s="40"/>
      <c r="K158" s="40"/>
      <c r="L158" s="44"/>
      <c r="M158" s="268"/>
      <c r="N158" s="269"/>
      <c r="O158" s="91"/>
      <c r="P158" s="91"/>
      <c r="Q158" s="91"/>
      <c r="R158" s="91"/>
      <c r="S158" s="91"/>
      <c r="T158" s="91"/>
      <c r="U158" s="92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273</v>
      </c>
      <c r="AU158" s="17" t="s">
        <v>88</v>
      </c>
    </row>
    <row r="159" s="2" customFormat="1" ht="24.15" customHeight="1">
      <c r="A159" s="38"/>
      <c r="B159" s="39"/>
      <c r="C159" s="218" t="s">
        <v>223</v>
      </c>
      <c r="D159" s="218" t="s">
        <v>142</v>
      </c>
      <c r="E159" s="219" t="s">
        <v>1349</v>
      </c>
      <c r="F159" s="220" t="s">
        <v>1350</v>
      </c>
      <c r="G159" s="221" t="s">
        <v>336</v>
      </c>
      <c r="H159" s="270"/>
      <c r="I159" s="223"/>
      <c r="J159" s="224">
        <f>ROUND(I159*H159,2)</f>
        <v>0</v>
      </c>
      <c r="K159" s="225"/>
      <c r="L159" s="44"/>
      <c r="M159" s="226" t="s">
        <v>1</v>
      </c>
      <c r="N159" s="227" t="s">
        <v>43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8">
        <f>S159*H159</f>
        <v>0</v>
      </c>
      <c r="U159" s="229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215</v>
      </c>
      <c r="AT159" s="230" t="s">
        <v>142</v>
      </c>
      <c r="AU159" s="230" t="s">
        <v>88</v>
      </c>
      <c r="AY159" s="17" t="s">
        <v>140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215</v>
      </c>
      <c r="BM159" s="230" t="s">
        <v>1978</v>
      </c>
    </row>
    <row r="160" s="12" customFormat="1" ht="22.8" customHeight="1">
      <c r="A160" s="12"/>
      <c r="B160" s="202"/>
      <c r="C160" s="203"/>
      <c r="D160" s="204" t="s">
        <v>77</v>
      </c>
      <c r="E160" s="216" t="s">
        <v>1352</v>
      </c>
      <c r="F160" s="216" t="s">
        <v>1353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SUM(P161:P166)</f>
        <v>0</v>
      </c>
      <c r="Q160" s="210"/>
      <c r="R160" s="211">
        <f>SUM(R161:R166)</f>
        <v>0.00085000000000000006</v>
      </c>
      <c r="S160" s="210"/>
      <c r="T160" s="211">
        <f>SUM(T161:T166)</f>
        <v>0.0021299999999999999</v>
      </c>
      <c r="U160" s="2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88</v>
      </c>
      <c r="AT160" s="214" t="s">
        <v>77</v>
      </c>
      <c r="AU160" s="214" t="s">
        <v>86</v>
      </c>
      <c r="AY160" s="213" t="s">
        <v>140</v>
      </c>
      <c r="BK160" s="215">
        <f>SUM(BK161:BK166)</f>
        <v>0</v>
      </c>
    </row>
    <row r="161" s="2" customFormat="1" ht="14.4" customHeight="1">
      <c r="A161" s="38"/>
      <c r="B161" s="39"/>
      <c r="C161" s="218" t="s">
        <v>228</v>
      </c>
      <c r="D161" s="218" t="s">
        <v>142</v>
      </c>
      <c r="E161" s="219" t="s">
        <v>1354</v>
      </c>
      <c r="F161" s="220" t="s">
        <v>1355</v>
      </c>
      <c r="G161" s="221" t="s">
        <v>213</v>
      </c>
      <c r="H161" s="222">
        <v>1</v>
      </c>
      <c r="I161" s="223"/>
      <c r="J161" s="224">
        <f>ROUND(I161*H161,2)</f>
        <v>0</v>
      </c>
      <c r="K161" s="225"/>
      <c r="L161" s="44"/>
      <c r="M161" s="226" t="s">
        <v>1</v>
      </c>
      <c r="N161" s="227" t="s">
        <v>43</v>
      </c>
      <c r="O161" s="91"/>
      <c r="P161" s="228">
        <f>O161*H161</f>
        <v>0</v>
      </c>
      <c r="Q161" s="228">
        <v>0</v>
      </c>
      <c r="R161" s="228">
        <f>Q161*H161</f>
        <v>0</v>
      </c>
      <c r="S161" s="228">
        <v>0.0021299999999999999</v>
      </c>
      <c r="T161" s="228">
        <f>S161*H161</f>
        <v>0.0021299999999999999</v>
      </c>
      <c r="U161" s="229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215</v>
      </c>
      <c r="AT161" s="230" t="s">
        <v>142</v>
      </c>
      <c r="AU161" s="230" t="s">
        <v>88</v>
      </c>
      <c r="AY161" s="17" t="s">
        <v>140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86</v>
      </c>
      <c r="BK161" s="231">
        <f>ROUND(I161*H161,2)</f>
        <v>0</v>
      </c>
      <c r="BL161" s="17" t="s">
        <v>215</v>
      </c>
      <c r="BM161" s="230" t="s">
        <v>1979</v>
      </c>
    </row>
    <row r="162" s="2" customFormat="1">
      <c r="A162" s="38"/>
      <c r="B162" s="39"/>
      <c r="C162" s="40"/>
      <c r="D162" s="234" t="s">
        <v>273</v>
      </c>
      <c r="E162" s="40"/>
      <c r="F162" s="266" t="s">
        <v>1980</v>
      </c>
      <c r="G162" s="40"/>
      <c r="H162" s="40"/>
      <c r="I162" s="267"/>
      <c r="J162" s="40"/>
      <c r="K162" s="40"/>
      <c r="L162" s="44"/>
      <c r="M162" s="268"/>
      <c r="N162" s="269"/>
      <c r="O162" s="91"/>
      <c r="P162" s="91"/>
      <c r="Q162" s="91"/>
      <c r="R162" s="91"/>
      <c r="S162" s="91"/>
      <c r="T162" s="91"/>
      <c r="U162" s="92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273</v>
      </c>
      <c r="AU162" s="17" t="s">
        <v>88</v>
      </c>
    </row>
    <row r="163" s="2" customFormat="1" ht="14.4" customHeight="1">
      <c r="A163" s="38"/>
      <c r="B163" s="39"/>
      <c r="C163" s="218" t="s">
        <v>233</v>
      </c>
      <c r="D163" s="218" t="s">
        <v>142</v>
      </c>
      <c r="E163" s="219" t="s">
        <v>1358</v>
      </c>
      <c r="F163" s="220" t="s">
        <v>1359</v>
      </c>
      <c r="G163" s="221" t="s">
        <v>213</v>
      </c>
      <c r="H163" s="222">
        <v>1</v>
      </c>
      <c r="I163" s="223"/>
      <c r="J163" s="224">
        <f>ROUND(I163*H163,2)</f>
        <v>0</v>
      </c>
      <c r="K163" s="225"/>
      <c r="L163" s="44"/>
      <c r="M163" s="226" t="s">
        <v>1</v>
      </c>
      <c r="N163" s="227" t="s">
        <v>43</v>
      </c>
      <c r="O163" s="91"/>
      <c r="P163" s="228">
        <f>O163*H163</f>
        <v>0</v>
      </c>
      <c r="Q163" s="228">
        <v>0.00044999999999999999</v>
      </c>
      <c r="R163" s="228">
        <f>Q163*H163</f>
        <v>0.00044999999999999999</v>
      </c>
      <c r="S163" s="228">
        <v>0</v>
      </c>
      <c r="T163" s="228">
        <f>S163*H163</f>
        <v>0</v>
      </c>
      <c r="U163" s="229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215</v>
      </c>
      <c r="AT163" s="230" t="s">
        <v>142</v>
      </c>
      <c r="AU163" s="230" t="s">
        <v>88</v>
      </c>
      <c r="AY163" s="17" t="s">
        <v>140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86</v>
      </c>
      <c r="BK163" s="231">
        <f>ROUND(I163*H163,2)</f>
        <v>0</v>
      </c>
      <c r="BL163" s="17" t="s">
        <v>215</v>
      </c>
      <c r="BM163" s="230" t="s">
        <v>1981</v>
      </c>
    </row>
    <row r="164" s="2" customFormat="1" ht="62.7" customHeight="1">
      <c r="A164" s="38"/>
      <c r="B164" s="39"/>
      <c r="C164" s="218" t="s">
        <v>7</v>
      </c>
      <c r="D164" s="218" t="s">
        <v>142</v>
      </c>
      <c r="E164" s="219" t="s">
        <v>1379</v>
      </c>
      <c r="F164" s="220" t="s">
        <v>1982</v>
      </c>
      <c r="G164" s="221" t="s">
        <v>433</v>
      </c>
      <c r="H164" s="222">
        <v>1</v>
      </c>
      <c r="I164" s="223"/>
      <c r="J164" s="224">
        <f>ROUND(I164*H164,2)</f>
        <v>0</v>
      </c>
      <c r="K164" s="225"/>
      <c r="L164" s="44"/>
      <c r="M164" s="226" t="s">
        <v>1</v>
      </c>
      <c r="N164" s="227" t="s">
        <v>43</v>
      </c>
      <c r="O164" s="91"/>
      <c r="P164" s="228">
        <f>O164*H164</f>
        <v>0</v>
      </c>
      <c r="Q164" s="228">
        <v>0.00040000000000000002</v>
      </c>
      <c r="R164" s="228">
        <f>Q164*H164</f>
        <v>0.00040000000000000002</v>
      </c>
      <c r="S164" s="228">
        <v>0</v>
      </c>
      <c r="T164" s="228">
        <f>S164*H164</f>
        <v>0</v>
      </c>
      <c r="U164" s="229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215</v>
      </c>
      <c r="AT164" s="230" t="s">
        <v>142</v>
      </c>
      <c r="AU164" s="230" t="s">
        <v>88</v>
      </c>
      <c r="AY164" s="17" t="s">
        <v>140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86</v>
      </c>
      <c r="BK164" s="231">
        <f>ROUND(I164*H164,2)</f>
        <v>0</v>
      </c>
      <c r="BL164" s="17" t="s">
        <v>215</v>
      </c>
      <c r="BM164" s="230" t="s">
        <v>1983</v>
      </c>
    </row>
    <row r="165" s="2" customFormat="1">
      <c r="A165" s="38"/>
      <c r="B165" s="39"/>
      <c r="C165" s="40"/>
      <c r="D165" s="234" t="s">
        <v>273</v>
      </c>
      <c r="E165" s="40"/>
      <c r="F165" s="266" t="s">
        <v>1984</v>
      </c>
      <c r="G165" s="40"/>
      <c r="H165" s="40"/>
      <c r="I165" s="267"/>
      <c r="J165" s="40"/>
      <c r="K165" s="40"/>
      <c r="L165" s="44"/>
      <c r="M165" s="268"/>
      <c r="N165" s="269"/>
      <c r="O165" s="91"/>
      <c r="P165" s="91"/>
      <c r="Q165" s="91"/>
      <c r="R165" s="91"/>
      <c r="S165" s="91"/>
      <c r="T165" s="91"/>
      <c r="U165" s="92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273</v>
      </c>
      <c r="AU165" s="17" t="s">
        <v>88</v>
      </c>
    </row>
    <row r="166" s="2" customFormat="1" ht="24.15" customHeight="1">
      <c r="A166" s="38"/>
      <c r="B166" s="39"/>
      <c r="C166" s="218" t="s">
        <v>247</v>
      </c>
      <c r="D166" s="218" t="s">
        <v>142</v>
      </c>
      <c r="E166" s="219" t="s">
        <v>1388</v>
      </c>
      <c r="F166" s="220" t="s">
        <v>1389</v>
      </c>
      <c r="G166" s="221" t="s">
        <v>336</v>
      </c>
      <c r="H166" s="270"/>
      <c r="I166" s="223"/>
      <c r="J166" s="224">
        <f>ROUND(I166*H166,2)</f>
        <v>0</v>
      </c>
      <c r="K166" s="225"/>
      <c r="L166" s="44"/>
      <c r="M166" s="226" t="s">
        <v>1</v>
      </c>
      <c r="N166" s="227" t="s">
        <v>43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8">
        <f>S166*H166</f>
        <v>0</v>
      </c>
      <c r="U166" s="229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215</v>
      </c>
      <c r="AT166" s="230" t="s">
        <v>142</v>
      </c>
      <c r="AU166" s="230" t="s">
        <v>88</v>
      </c>
      <c r="AY166" s="17" t="s">
        <v>140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86</v>
      </c>
      <c r="BK166" s="231">
        <f>ROUND(I166*H166,2)</f>
        <v>0</v>
      </c>
      <c r="BL166" s="17" t="s">
        <v>215</v>
      </c>
      <c r="BM166" s="230" t="s">
        <v>1985</v>
      </c>
    </row>
    <row r="167" s="12" customFormat="1" ht="22.8" customHeight="1">
      <c r="A167" s="12"/>
      <c r="B167" s="202"/>
      <c r="C167" s="203"/>
      <c r="D167" s="204" t="s">
        <v>77</v>
      </c>
      <c r="E167" s="216" t="s">
        <v>780</v>
      </c>
      <c r="F167" s="216" t="s">
        <v>1860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SUM(P168:P170)</f>
        <v>0</v>
      </c>
      <c r="Q167" s="210"/>
      <c r="R167" s="211">
        <f>SUM(R168:R170)</f>
        <v>0.0066</v>
      </c>
      <c r="S167" s="210"/>
      <c r="T167" s="211">
        <f>SUM(T168:T170)</f>
        <v>0</v>
      </c>
      <c r="U167" s="2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88</v>
      </c>
      <c r="AT167" s="214" t="s">
        <v>77</v>
      </c>
      <c r="AU167" s="214" t="s">
        <v>86</v>
      </c>
      <c r="AY167" s="213" t="s">
        <v>140</v>
      </c>
      <c r="BK167" s="215">
        <f>SUM(BK168:BK170)</f>
        <v>0</v>
      </c>
    </row>
    <row r="168" s="2" customFormat="1" ht="14.4" customHeight="1">
      <c r="A168" s="38"/>
      <c r="B168" s="39"/>
      <c r="C168" s="218" t="s">
        <v>251</v>
      </c>
      <c r="D168" s="218" t="s">
        <v>142</v>
      </c>
      <c r="E168" s="219" t="s">
        <v>1862</v>
      </c>
      <c r="F168" s="220" t="s">
        <v>1863</v>
      </c>
      <c r="G168" s="221" t="s">
        <v>145</v>
      </c>
      <c r="H168" s="222">
        <v>10</v>
      </c>
      <c r="I168" s="223"/>
      <c r="J168" s="224">
        <f>ROUND(I168*H168,2)</f>
        <v>0</v>
      </c>
      <c r="K168" s="225"/>
      <c r="L168" s="44"/>
      <c r="M168" s="226" t="s">
        <v>1</v>
      </c>
      <c r="N168" s="227" t="s">
        <v>43</v>
      </c>
      <c r="O168" s="91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8">
        <f>S168*H168</f>
        <v>0</v>
      </c>
      <c r="U168" s="229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215</v>
      </c>
      <c r="AT168" s="230" t="s">
        <v>142</v>
      </c>
      <c r="AU168" s="230" t="s">
        <v>88</v>
      </c>
      <c r="AY168" s="17" t="s">
        <v>140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86</v>
      </c>
      <c r="BK168" s="231">
        <f>ROUND(I168*H168,2)</f>
        <v>0</v>
      </c>
      <c r="BL168" s="17" t="s">
        <v>215</v>
      </c>
      <c r="BM168" s="230" t="s">
        <v>1986</v>
      </c>
    </row>
    <row r="169" s="13" customFormat="1">
      <c r="A169" s="13"/>
      <c r="B169" s="232"/>
      <c r="C169" s="233"/>
      <c r="D169" s="234" t="s">
        <v>156</v>
      </c>
      <c r="E169" s="235" t="s">
        <v>1</v>
      </c>
      <c r="F169" s="236" t="s">
        <v>1865</v>
      </c>
      <c r="G169" s="233"/>
      <c r="H169" s="237">
        <v>10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1"/>
      <c r="U169" s="242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156</v>
      </c>
      <c r="AU169" s="243" t="s">
        <v>88</v>
      </c>
      <c r="AV169" s="13" t="s">
        <v>88</v>
      </c>
      <c r="AW169" s="13" t="s">
        <v>34</v>
      </c>
      <c r="AX169" s="13" t="s">
        <v>86</v>
      </c>
      <c r="AY169" s="243" t="s">
        <v>140</v>
      </c>
    </row>
    <row r="170" s="2" customFormat="1" ht="24.15" customHeight="1">
      <c r="A170" s="38"/>
      <c r="B170" s="39"/>
      <c r="C170" s="218" t="s">
        <v>255</v>
      </c>
      <c r="D170" s="218" t="s">
        <v>142</v>
      </c>
      <c r="E170" s="219" t="s">
        <v>810</v>
      </c>
      <c r="F170" s="220" t="s">
        <v>1867</v>
      </c>
      <c r="G170" s="221" t="s">
        <v>145</v>
      </c>
      <c r="H170" s="222">
        <v>10</v>
      </c>
      <c r="I170" s="223"/>
      <c r="J170" s="224">
        <f>ROUND(I170*H170,2)</f>
        <v>0</v>
      </c>
      <c r="K170" s="225"/>
      <c r="L170" s="44"/>
      <c r="M170" s="226" t="s">
        <v>1</v>
      </c>
      <c r="N170" s="227" t="s">
        <v>43</v>
      </c>
      <c r="O170" s="91"/>
      <c r="P170" s="228">
        <f>O170*H170</f>
        <v>0</v>
      </c>
      <c r="Q170" s="228">
        <v>0.00066</v>
      </c>
      <c r="R170" s="228">
        <f>Q170*H170</f>
        <v>0.0066</v>
      </c>
      <c r="S170" s="228">
        <v>0</v>
      </c>
      <c r="T170" s="228">
        <f>S170*H170</f>
        <v>0</v>
      </c>
      <c r="U170" s="229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215</v>
      </c>
      <c r="AT170" s="230" t="s">
        <v>142</v>
      </c>
      <c r="AU170" s="230" t="s">
        <v>88</v>
      </c>
      <c r="AY170" s="17" t="s">
        <v>140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86</v>
      </c>
      <c r="BK170" s="231">
        <f>ROUND(I170*H170,2)</f>
        <v>0</v>
      </c>
      <c r="BL170" s="17" t="s">
        <v>215</v>
      </c>
      <c r="BM170" s="230" t="s">
        <v>1987</v>
      </c>
    </row>
    <row r="171" s="12" customFormat="1" ht="22.8" customHeight="1">
      <c r="A171" s="12"/>
      <c r="B171" s="202"/>
      <c r="C171" s="203"/>
      <c r="D171" s="204" t="s">
        <v>77</v>
      </c>
      <c r="E171" s="216" t="s">
        <v>1875</v>
      </c>
      <c r="F171" s="216" t="s">
        <v>1988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SUM(P172:P179)</f>
        <v>0</v>
      </c>
      <c r="Q171" s="210"/>
      <c r="R171" s="211">
        <f>SUM(R172:R179)</f>
        <v>0.23736000000000002</v>
      </c>
      <c r="S171" s="210"/>
      <c r="T171" s="211">
        <f>SUM(T172:T179)</f>
        <v>0</v>
      </c>
      <c r="U171" s="2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88</v>
      </c>
      <c r="AT171" s="214" t="s">
        <v>77</v>
      </c>
      <c r="AU171" s="214" t="s">
        <v>86</v>
      </c>
      <c r="AY171" s="213" t="s">
        <v>140</v>
      </c>
      <c r="BK171" s="215">
        <f>SUM(BK172:BK179)</f>
        <v>0</v>
      </c>
    </row>
    <row r="172" s="2" customFormat="1" ht="24.15" customHeight="1">
      <c r="A172" s="38"/>
      <c r="B172" s="39"/>
      <c r="C172" s="218" t="s">
        <v>260</v>
      </c>
      <c r="D172" s="218" t="s">
        <v>142</v>
      </c>
      <c r="E172" s="219" t="s">
        <v>1878</v>
      </c>
      <c r="F172" s="220" t="s">
        <v>1879</v>
      </c>
      <c r="G172" s="221" t="s">
        <v>213</v>
      </c>
      <c r="H172" s="222">
        <v>1</v>
      </c>
      <c r="I172" s="223"/>
      <c r="J172" s="224">
        <f>ROUND(I172*H172,2)</f>
        <v>0</v>
      </c>
      <c r="K172" s="225"/>
      <c r="L172" s="44"/>
      <c r="M172" s="226" t="s">
        <v>1</v>
      </c>
      <c r="N172" s="227" t="s">
        <v>43</v>
      </c>
      <c r="O172" s="91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8">
        <f>S172*H172</f>
        <v>0</v>
      </c>
      <c r="U172" s="229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215</v>
      </c>
      <c r="AT172" s="230" t="s">
        <v>142</v>
      </c>
      <c r="AU172" s="230" t="s">
        <v>88</v>
      </c>
      <c r="AY172" s="17" t="s">
        <v>140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86</v>
      </c>
      <c r="BK172" s="231">
        <f>ROUND(I172*H172,2)</f>
        <v>0</v>
      </c>
      <c r="BL172" s="17" t="s">
        <v>215</v>
      </c>
      <c r="BM172" s="230" t="s">
        <v>1989</v>
      </c>
    </row>
    <row r="173" s="2" customFormat="1" ht="24.15" customHeight="1">
      <c r="A173" s="38"/>
      <c r="B173" s="39"/>
      <c r="C173" s="218" t="s">
        <v>265</v>
      </c>
      <c r="D173" s="218" t="s">
        <v>142</v>
      </c>
      <c r="E173" s="219" t="s">
        <v>1990</v>
      </c>
      <c r="F173" s="220" t="s">
        <v>1991</v>
      </c>
      <c r="G173" s="221" t="s">
        <v>145</v>
      </c>
      <c r="H173" s="222">
        <v>338</v>
      </c>
      <c r="I173" s="223"/>
      <c r="J173" s="224">
        <f>ROUND(I173*H173,2)</f>
        <v>0</v>
      </c>
      <c r="K173" s="225"/>
      <c r="L173" s="44"/>
      <c r="M173" s="226" t="s">
        <v>1</v>
      </c>
      <c r="N173" s="227" t="s">
        <v>43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8">
        <f>S173*H173</f>
        <v>0</v>
      </c>
      <c r="U173" s="229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215</v>
      </c>
      <c r="AT173" s="230" t="s">
        <v>142</v>
      </c>
      <c r="AU173" s="230" t="s">
        <v>88</v>
      </c>
      <c r="AY173" s="17" t="s">
        <v>140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86</v>
      </c>
      <c r="BK173" s="231">
        <f>ROUND(I173*H173,2)</f>
        <v>0</v>
      </c>
      <c r="BL173" s="17" t="s">
        <v>215</v>
      </c>
      <c r="BM173" s="230" t="s">
        <v>1992</v>
      </c>
    </row>
    <row r="174" s="13" customFormat="1">
      <c r="A174" s="13"/>
      <c r="B174" s="232"/>
      <c r="C174" s="233"/>
      <c r="D174" s="234" t="s">
        <v>156</v>
      </c>
      <c r="E174" s="235" t="s">
        <v>1</v>
      </c>
      <c r="F174" s="236" t="s">
        <v>1993</v>
      </c>
      <c r="G174" s="233"/>
      <c r="H174" s="237">
        <v>338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1"/>
      <c r="U174" s="242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156</v>
      </c>
      <c r="AU174" s="243" t="s">
        <v>88</v>
      </c>
      <c r="AV174" s="13" t="s">
        <v>88</v>
      </c>
      <c r="AW174" s="13" t="s">
        <v>34</v>
      </c>
      <c r="AX174" s="13" t="s">
        <v>86</v>
      </c>
      <c r="AY174" s="243" t="s">
        <v>140</v>
      </c>
    </row>
    <row r="175" s="2" customFormat="1" ht="24.15" customHeight="1">
      <c r="A175" s="38"/>
      <c r="B175" s="39"/>
      <c r="C175" s="218" t="s">
        <v>269</v>
      </c>
      <c r="D175" s="218" t="s">
        <v>142</v>
      </c>
      <c r="E175" s="219" t="s">
        <v>1994</v>
      </c>
      <c r="F175" s="220" t="s">
        <v>1995</v>
      </c>
      <c r="G175" s="221" t="s">
        <v>145</v>
      </c>
      <c r="H175" s="222">
        <v>57.600000000000001</v>
      </c>
      <c r="I175" s="223"/>
      <c r="J175" s="224">
        <f>ROUND(I175*H175,2)</f>
        <v>0</v>
      </c>
      <c r="K175" s="225"/>
      <c r="L175" s="44"/>
      <c r="M175" s="226" t="s">
        <v>1</v>
      </c>
      <c r="N175" s="227" t="s">
        <v>43</v>
      </c>
      <c r="O175" s="91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8">
        <f>S175*H175</f>
        <v>0</v>
      </c>
      <c r="U175" s="229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215</v>
      </c>
      <c r="AT175" s="230" t="s">
        <v>142</v>
      </c>
      <c r="AU175" s="230" t="s">
        <v>88</v>
      </c>
      <c r="AY175" s="17" t="s">
        <v>140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86</v>
      </c>
      <c r="BK175" s="231">
        <f>ROUND(I175*H175,2)</f>
        <v>0</v>
      </c>
      <c r="BL175" s="17" t="s">
        <v>215</v>
      </c>
      <c r="BM175" s="230" t="s">
        <v>1996</v>
      </c>
    </row>
    <row r="176" s="2" customFormat="1" ht="24.15" customHeight="1">
      <c r="A176" s="38"/>
      <c r="B176" s="39"/>
      <c r="C176" s="218" t="s">
        <v>275</v>
      </c>
      <c r="D176" s="218" t="s">
        <v>142</v>
      </c>
      <c r="E176" s="219" t="s">
        <v>1891</v>
      </c>
      <c r="F176" s="220" t="s">
        <v>1892</v>
      </c>
      <c r="G176" s="221" t="s">
        <v>145</v>
      </c>
      <c r="H176" s="222">
        <v>338</v>
      </c>
      <c r="I176" s="223"/>
      <c r="J176" s="224">
        <f>ROUND(I176*H176,2)</f>
        <v>0</v>
      </c>
      <c r="K176" s="225"/>
      <c r="L176" s="44"/>
      <c r="M176" s="226" t="s">
        <v>1</v>
      </c>
      <c r="N176" s="227" t="s">
        <v>43</v>
      </c>
      <c r="O176" s="91"/>
      <c r="P176" s="228">
        <f>O176*H176</f>
        <v>0</v>
      </c>
      <c r="Q176" s="228">
        <v>0.00020000000000000001</v>
      </c>
      <c r="R176" s="228">
        <f>Q176*H176</f>
        <v>0.067600000000000007</v>
      </c>
      <c r="S176" s="228">
        <v>0</v>
      </c>
      <c r="T176" s="228">
        <f>S176*H176</f>
        <v>0</v>
      </c>
      <c r="U176" s="229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215</v>
      </c>
      <c r="AT176" s="230" t="s">
        <v>142</v>
      </c>
      <c r="AU176" s="230" t="s">
        <v>88</v>
      </c>
      <c r="AY176" s="17" t="s">
        <v>140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86</v>
      </c>
      <c r="BK176" s="231">
        <f>ROUND(I176*H176,2)</f>
        <v>0</v>
      </c>
      <c r="BL176" s="17" t="s">
        <v>215</v>
      </c>
      <c r="BM176" s="230" t="s">
        <v>1997</v>
      </c>
    </row>
    <row r="177" s="2" customFormat="1" ht="24.15" customHeight="1">
      <c r="A177" s="38"/>
      <c r="B177" s="39"/>
      <c r="C177" s="218" t="s">
        <v>279</v>
      </c>
      <c r="D177" s="218" t="s">
        <v>142</v>
      </c>
      <c r="E177" s="219" t="s">
        <v>1998</v>
      </c>
      <c r="F177" s="220" t="s">
        <v>1999</v>
      </c>
      <c r="G177" s="221" t="s">
        <v>145</v>
      </c>
      <c r="H177" s="222">
        <v>57.600000000000001</v>
      </c>
      <c r="I177" s="223"/>
      <c r="J177" s="224">
        <f>ROUND(I177*H177,2)</f>
        <v>0</v>
      </c>
      <c r="K177" s="225"/>
      <c r="L177" s="44"/>
      <c r="M177" s="226" t="s">
        <v>1</v>
      </c>
      <c r="N177" s="227" t="s">
        <v>43</v>
      </c>
      <c r="O177" s="91"/>
      <c r="P177" s="228">
        <f>O177*H177</f>
        <v>0</v>
      </c>
      <c r="Q177" s="228">
        <v>0.00020000000000000001</v>
      </c>
      <c r="R177" s="228">
        <f>Q177*H177</f>
        <v>0.011520000000000001</v>
      </c>
      <c r="S177" s="228">
        <v>0</v>
      </c>
      <c r="T177" s="228">
        <f>S177*H177</f>
        <v>0</v>
      </c>
      <c r="U177" s="229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215</v>
      </c>
      <c r="AT177" s="230" t="s">
        <v>142</v>
      </c>
      <c r="AU177" s="230" t="s">
        <v>88</v>
      </c>
      <c r="AY177" s="17" t="s">
        <v>140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86</v>
      </c>
      <c r="BK177" s="231">
        <f>ROUND(I177*H177,2)</f>
        <v>0</v>
      </c>
      <c r="BL177" s="17" t="s">
        <v>215</v>
      </c>
      <c r="BM177" s="230" t="s">
        <v>2000</v>
      </c>
    </row>
    <row r="178" s="2" customFormat="1" ht="24.15" customHeight="1">
      <c r="A178" s="38"/>
      <c r="B178" s="39"/>
      <c r="C178" s="218" t="s">
        <v>283</v>
      </c>
      <c r="D178" s="218" t="s">
        <v>142</v>
      </c>
      <c r="E178" s="219" t="s">
        <v>2001</v>
      </c>
      <c r="F178" s="220" t="s">
        <v>2002</v>
      </c>
      <c r="G178" s="221" t="s">
        <v>145</v>
      </c>
      <c r="H178" s="222">
        <v>338</v>
      </c>
      <c r="I178" s="223"/>
      <c r="J178" s="224">
        <f>ROUND(I178*H178,2)</f>
        <v>0</v>
      </c>
      <c r="K178" s="225"/>
      <c r="L178" s="44"/>
      <c r="M178" s="226" t="s">
        <v>1</v>
      </c>
      <c r="N178" s="227" t="s">
        <v>43</v>
      </c>
      <c r="O178" s="91"/>
      <c r="P178" s="228">
        <f>O178*H178</f>
        <v>0</v>
      </c>
      <c r="Q178" s="228">
        <v>0.00040000000000000002</v>
      </c>
      <c r="R178" s="228">
        <f>Q178*H178</f>
        <v>0.13520000000000002</v>
      </c>
      <c r="S178" s="228">
        <v>0</v>
      </c>
      <c r="T178" s="228">
        <f>S178*H178</f>
        <v>0</v>
      </c>
      <c r="U178" s="229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215</v>
      </c>
      <c r="AT178" s="230" t="s">
        <v>142</v>
      </c>
      <c r="AU178" s="230" t="s">
        <v>88</v>
      </c>
      <c r="AY178" s="17" t="s">
        <v>140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86</v>
      </c>
      <c r="BK178" s="231">
        <f>ROUND(I178*H178,2)</f>
        <v>0</v>
      </c>
      <c r="BL178" s="17" t="s">
        <v>215</v>
      </c>
      <c r="BM178" s="230" t="s">
        <v>2003</v>
      </c>
    </row>
    <row r="179" s="2" customFormat="1" ht="24.15" customHeight="1">
      <c r="A179" s="38"/>
      <c r="B179" s="39"/>
      <c r="C179" s="218" t="s">
        <v>287</v>
      </c>
      <c r="D179" s="218" t="s">
        <v>142</v>
      </c>
      <c r="E179" s="219" t="s">
        <v>2004</v>
      </c>
      <c r="F179" s="220" t="s">
        <v>2005</v>
      </c>
      <c r="G179" s="221" t="s">
        <v>145</v>
      </c>
      <c r="H179" s="222">
        <v>57.600000000000001</v>
      </c>
      <c r="I179" s="223"/>
      <c r="J179" s="224">
        <f>ROUND(I179*H179,2)</f>
        <v>0</v>
      </c>
      <c r="K179" s="225"/>
      <c r="L179" s="44"/>
      <c r="M179" s="271" t="s">
        <v>1</v>
      </c>
      <c r="N179" s="272" t="s">
        <v>43</v>
      </c>
      <c r="O179" s="273"/>
      <c r="P179" s="274">
        <f>O179*H179</f>
        <v>0</v>
      </c>
      <c r="Q179" s="274">
        <v>0.00040000000000000002</v>
      </c>
      <c r="R179" s="274">
        <f>Q179*H179</f>
        <v>0.023040000000000001</v>
      </c>
      <c r="S179" s="274">
        <v>0</v>
      </c>
      <c r="T179" s="274">
        <f>S179*H179</f>
        <v>0</v>
      </c>
      <c r="U179" s="275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215</v>
      </c>
      <c r="AT179" s="230" t="s">
        <v>142</v>
      </c>
      <c r="AU179" s="230" t="s">
        <v>88</v>
      </c>
      <c r="AY179" s="17" t="s">
        <v>140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86</v>
      </c>
      <c r="BK179" s="231">
        <f>ROUND(I179*H179,2)</f>
        <v>0</v>
      </c>
      <c r="BL179" s="17" t="s">
        <v>215</v>
      </c>
      <c r="BM179" s="230" t="s">
        <v>2006</v>
      </c>
    </row>
    <row r="180" s="2" customFormat="1" ht="6.96" customHeight="1">
      <c r="A180" s="38"/>
      <c r="B180" s="66"/>
      <c r="C180" s="67"/>
      <c r="D180" s="67"/>
      <c r="E180" s="67"/>
      <c r="F180" s="67"/>
      <c r="G180" s="67"/>
      <c r="H180" s="67"/>
      <c r="I180" s="67"/>
      <c r="J180" s="67"/>
      <c r="K180" s="67"/>
      <c r="L180" s="44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4OMhiE2EQj7G6sSxrl2nEtQOWpZxo0NrTMF3G5odan5yityfHTEsDeENkuL03sEemZuFc9JKgkVI+YMtrm1gXw==" hashValue="T7cWTwqN+rBP+xnEbXKyiAVuYF3NWj+jb5X09WiQ+TUYbypdmA0ahBGyu+Rqx7glaNQgQW9a8TK9/uZbK+/8SQ==" algorithmName="SHA-512" password="C1E4"/>
  <autoFilter ref="C125:K17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zakázky'!K6</f>
        <v>Brandýsek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2007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zakázky'!AN8</f>
        <v>10. 8. 2020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zakázky'!AN10="","",'Rekapitulace zakázky'!AN10)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zakázky'!E11="","",'Rekapitulace zakázky'!E11)</f>
        <v>Správa železnic, státní organizace</v>
      </c>
      <c r="F15" s="38"/>
      <c r="G15" s="38"/>
      <c r="H15" s="38"/>
      <c r="I15" s="140" t="s">
        <v>28</v>
      </c>
      <c r="J15" s="143" t="str">
        <f>IF('Rekapitulace zakázky'!AN11="","",'Rekapitulace zakázky'!AN11)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3"/>
      <c r="G18" s="143"/>
      <c r="H18" s="143"/>
      <c r="I18" s="14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zakázky'!E17="","",'Rekapitulace zakázky'!E17)</f>
        <v xml:space="preserve"> </v>
      </c>
      <c r="F21" s="38"/>
      <c r="G21" s="38"/>
      <c r="H21" s="38"/>
      <c r="I21" s="140" t="s">
        <v>28</v>
      </c>
      <c r="J21" s="143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zakázky'!E20="","",'Rekapitulace zakázky'!E20)</f>
        <v>L. Ulrich, DiS</v>
      </c>
      <c r="F24" s="38"/>
      <c r="G24" s="38"/>
      <c r="H24" s="38"/>
      <c r="I24" s="140" t="s">
        <v>28</v>
      </c>
      <c r="J24" s="143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ROUND((SUM(BE122:BE207)),  2)</f>
        <v>0</v>
      </c>
      <c r="G33" s="38"/>
      <c r="H33" s="38"/>
      <c r="I33" s="155">
        <v>0.20999999999999999</v>
      </c>
      <c r="J33" s="154">
        <f>ROUND(((SUM(BE122:BE207))*I33),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ROUND((SUM(BF122:BF207)),  2)</f>
        <v>0</v>
      </c>
      <c r="G34" s="38"/>
      <c r="H34" s="38"/>
      <c r="I34" s="155">
        <v>0.14999999999999999</v>
      </c>
      <c r="J34" s="154">
        <f>ROUND(((SUM(BF122:BF207))*I34),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ROUND((SUM(BG122:BG207)),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ROUND((SUM(BH122:BH207)),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ROUND((SUM(BI122:BI207)),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Brandýsek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006 - Elektroinstalace (SEE)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Brandýsek</v>
      </c>
      <c r="G89" s="40"/>
      <c r="H89" s="40"/>
      <c r="I89" s="32" t="s">
        <v>22</v>
      </c>
      <c r="J89" s="79" t="str">
        <f>IF(J12="","",J12)</f>
        <v>10. 8. 2020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2008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2009</v>
      </c>
      <c r="E99" s="182"/>
      <c r="F99" s="182"/>
      <c r="G99" s="182"/>
      <c r="H99" s="182"/>
      <c r="I99" s="182"/>
      <c r="J99" s="183">
        <f>J177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2010</v>
      </c>
      <c r="E100" s="188"/>
      <c r="F100" s="188"/>
      <c r="G100" s="188"/>
      <c r="H100" s="188"/>
      <c r="I100" s="188"/>
      <c r="J100" s="189">
        <f>J178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2011</v>
      </c>
      <c r="E101" s="188"/>
      <c r="F101" s="188"/>
      <c r="G101" s="188"/>
      <c r="H101" s="188"/>
      <c r="I101" s="188"/>
      <c r="J101" s="189">
        <f>J195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2012</v>
      </c>
      <c r="E102" s="188"/>
      <c r="F102" s="188"/>
      <c r="G102" s="188"/>
      <c r="H102" s="188"/>
      <c r="I102" s="188"/>
      <c r="J102" s="189">
        <f>J202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Brandýsek ON - oprava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006 - Elektroinstalace (SEE)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žst. Brandýsek</v>
      </c>
      <c r="G116" s="40"/>
      <c r="H116" s="40"/>
      <c r="I116" s="32" t="s">
        <v>22</v>
      </c>
      <c r="J116" s="79" t="str">
        <f>IF(J12="","",J12)</f>
        <v>10. 8. 2020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Správa železnic, státní organizace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>L. Ulrich, DiS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125</v>
      </c>
      <c r="D121" s="194" t="s">
        <v>63</v>
      </c>
      <c r="E121" s="194" t="s">
        <v>59</v>
      </c>
      <c r="F121" s="194" t="s">
        <v>60</v>
      </c>
      <c r="G121" s="194" t="s">
        <v>126</v>
      </c>
      <c r="H121" s="194" t="s">
        <v>127</v>
      </c>
      <c r="I121" s="194" t="s">
        <v>128</v>
      </c>
      <c r="J121" s="195" t="s">
        <v>113</v>
      </c>
      <c r="K121" s="196" t="s">
        <v>129</v>
      </c>
      <c r="L121" s="197"/>
      <c r="M121" s="100" t="s">
        <v>1</v>
      </c>
      <c r="N121" s="101" t="s">
        <v>42</v>
      </c>
      <c r="O121" s="101" t="s">
        <v>130</v>
      </c>
      <c r="P121" s="101" t="s">
        <v>131</v>
      </c>
      <c r="Q121" s="101" t="s">
        <v>132</v>
      </c>
      <c r="R121" s="101" t="s">
        <v>133</v>
      </c>
      <c r="S121" s="101" t="s">
        <v>134</v>
      </c>
      <c r="T121" s="101" t="s">
        <v>135</v>
      </c>
      <c r="U121" s="102" t="s">
        <v>136</v>
      </c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137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P123+P177</f>
        <v>0</v>
      </c>
      <c r="Q122" s="104"/>
      <c r="R122" s="200">
        <f>R123+R177</f>
        <v>0.4476</v>
      </c>
      <c r="S122" s="104"/>
      <c r="T122" s="200">
        <f>T123+T177</f>
        <v>0</v>
      </c>
      <c r="U122" s="105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115</v>
      </c>
      <c r="BK122" s="201">
        <f>BK123+BK177</f>
        <v>0</v>
      </c>
    </row>
    <row r="123" s="12" customFormat="1" ht="25.92" customHeight="1">
      <c r="A123" s="12"/>
      <c r="B123" s="202"/>
      <c r="C123" s="203"/>
      <c r="D123" s="204" t="s">
        <v>77</v>
      </c>
      <c r="E123" s="205" t="s">
        <v>306</v>
      </c>
      <c r="F123" s="205" t="s">
        <v>307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</f>
        <v>0</v>
      </c>
      <c r="Q123" s="210"/>
      <c r="R123" s="211">
        <f>R124</f>
        <v>0.23600000000000002</v>
      </c>
      <c r="S123" s="210"/>
      <c r="T123" s="211">
        <f>T124</f>
        <v>0</v>
      </c>
      <c r="U123" s="2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88</v>
      </c>
      <c r="AT123" s="214" t="s">
        <v>77</v>
      </c>
      <c r="AU123" s="214" t="s">
        <v>78</v>
      </c>
      <c r="AY123" s="213" t="s">
        <v>140</v>
      </c>
      <c r="BK123" s="215">
        <f>BK124</f>
        <v>0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539</v>
      </c>
      <c r="F124" s="216" t="s">
        <v>2013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SUM(P125:P176)</f>
        <v>0</v>
      </c>
      <c r="Q124" s="210"/>
      <c r="R124" s="211">
        <f>SUM(R125:R176)</f>
        <v>0.23600000000000002</v>
      </c>
      <c r="S124" s="210"/>
      <c r="T124" s="211">
        <f>SUM(T125:T176)</f>
        <v>0</v>
      </c>
      <c r="U124" s="2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88</v>
      </c>
      <c r="AT124" s="214" t="s">
        <v>77</v>
      </c>
      <c r="AU124" s="214" t="s">
        <v>86</v>
      </c>
      <c r="AY124" s="213" t="s">
        <v>140</v>
      </c>
      <c r="BK124" s="215">
        <f>SUM(BK125:BK176)</f>
        <v>0</v>
      </c>
    </row>
    <row r="125" s="2" customFormat="1" ht="37.8" customHeight="1">
      <c r="A125" s="38"/>
      <c r="B125" s="39"/>
      <c r="C125" s="244" t="s">
        <v>86</v>
      </c>
      <c r="D125" s="244" t="s">
        <v>195</v>
      </c>
      <c r="E125" s="245" t="s">
        <v>2014</v>
      </c>
      <c r="F125" s="246" t="s">
        <v>2015</v>
      </c>
      <c r="G125" s="247" t="s">
        <v>593</v>
      </c>
      <c r="H125" s="248">
        <v>1</v>
      </c>
      <c r="I125" s="249"/>
      <c r="J125" s="250">
        <f>ROUND(I125*H125,2)</f>
        <v>0</v>
      </c>
      <c r="K125" s="251"/>
      <c r="L125" s="252"/>
      <c r="M125" s="253" t="s">
        <v>1</v>
      </c>
      <c r="N125" s="254" t="s">
        <v>43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8">
        <f>S125*H125</f>
        <v>0</v>
      </c>
      <c r="U125" s="229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574</v>
      </c>
      <c r="AT125" s="230" t="s">
        <v>195</v>
      </c>
      <c r="AU125" s="230" t="s">
        <v>88</v>
      </c>
      <c r="AY125" s="17" t="s">
        <v>140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86</v>
      </c>
      <c r="BK125" s="231">
        <f>ROUND(I125*H125,2)</f>
        <v>0</v>
      </c>
      <c r="BL125" s="17" t="s">
        <v>458</v>
      </c>
      <c r="BM125" s="230" t="s">
        <v>2016</v>
      </c>
    </row>
    <row r="126" s="2" customFormat="1" ht="24.15" customHeight="1">
      <c r="A126" s="38"/>
      <c r="B126" s="39"/>
      <c r="C126" s="218" t="s">
        <v>88</v>
      </c>
      <c r="D126" s="218" t="s">
        <v>142</v>
      </c>
      <c r="E126" s="219" t="s">
        <v>2017</v>
      </c>
      <c r="F126" s="220" t="s">
        <v>2018</v>
      </c>
      <c r="G126" s="221" t="s">
        <v>593</v>
      </c>
      <c r="H126" s="222">
        <v>1</v>
      </c>
      <c r="I126" s="223"/>
      <c r="J126" s="224">
        <f>ROUND(I126*H126,2)</f>
        <v>0</v>
      </c>
      <c r="K126" s="225"/>
      <c r="L126" s="44"/>
      <c r="M126" s="226" t="s">
        <v>1</v>
      </c>
      <c r="N126" s="227" t="s">
        <v>43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8">
        <f>S126*H126</f>
        <v>0</v>
      </c>
      <c r="U126" s="229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458</v>
      </c>
      <c r="AT126" s="230" t="s">
        <v>142</v>
      </c>
      <c r="AU126" s="230" t="s">
        <v>88</v>
      </c>
      <c r="AY126" s="17" t="s">
        <v>140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86</v>
      </c>
      <c r="BK126" s="231">
        <f>ROUND(I126*H126,2)</f>
        <v>0</v>
      </c>
      <c r="BL126" s="17" t="s">
        <v>458</v>
      </c>
      <c r="BM126" s="230" t="s">
        <v>2019</v>
      </c>
    </row>
    <row r="127" s="2" customFormat="1" ht="14.4" customHeight="1">
      <c r="A127" s="38"/>
      <c r="B127" s="39"/>
      <c r="C127" s="244" t="s">
        <v>151</v>
      </c>
      <c r="D127" s="244" t="s">
        <v>195</v>
      </c>
      <c r="E127" s="245" t="s">
        <v>2020</v>
      </c>
      <c r="F127" s="246" t="s">
        <v>2021</v>
      </c>
      <c r="G127" s="247" t="s">
        <v>593</v>
      </c>
      <c r="H127" s="248">
        <v>5</v>
      </c>
      <c r="I127" s="249"/>
      <c r="J127" s="250">
        <f>ROUND(I127*H127,2)</f>
        <v>0</v>
      </c>
      <c r="K127" s="251"/>
      <c r="L127" s="252"/>
      <c r="M127" s="253" t="s">
        <v>1</v>
      </c>
      <c r="N127" s="254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8">
        <f>S127*H127</f>
        <v>0</v>
      </c>
      <c r="U127" s="229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574</v>
      </c>
      <c r="AT127" s="230" t="s">
        <v>195</v>
      </c>
      <c r="AU127" s="230" t="s">
        <v>88</v>
      </c>
      <c r="AY127" s="17" t="s">
        <v>140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458</v>
      </c>
      <c r="BM127" s="230" t="s">
        <v>2022</v>
      </c>
    </row>
    <row r="128" s="2" customFormat="1" ht="14.4" customHeight="1">
      <c r="A128" s="38"/>
      <c r="B128" s="39"/>
      <c r="C128" s="244" t="s">
        <v>146</v>
      </c>
      <c r="D128" s="244" t="s">
        <v>195</v>
      </c>
      <c r="E128" s="245" t="s">
        <v>2023</v>
      </c>
      <c r="F128" s="246" t="s">
        <v>2024</v>
      </c>
      <c r="G128" s="247" t="s">
        <v>593</v>
      </c>
      <c r="H128" s="248">
        <v>7</v>
      </c>
      <c r="I128" s="249"/>
      <c r="J128" s="250">
        <f>ROUND(I128*H128,2)</f>
        <v>0</v>
      </c>
      <c r="K128" s="251"/>
      <c r="L128" s="252"/>
      <c r="M128" s="253" t="s">
        <v>1</v>
      </c>
      <c r="N128" s="254" t="s">
        <v>43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8">
        <f>S128*H128</f>
        <v>0</v>
      </c>
      <c r="U128" s="229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574</v>
      </c>
      <c r="AT128" s="230" t="s">
        <v>195</v>
      </c>
      <c r="AU128" s="230" t="s">
        <v>88</v>
      </c>
      <c r="AY128" s="17" t="s">
        <v>140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86</v>
      </c>
      <c r="BK128" s="231">
        <f>ROUND(I128*H128,2)</f>
        <v>0</v>
      </c>
      <c r="BL128" s="17" t="s">
        <v>458</v>
      </c>
      <c r="BM128" s="230" t="s">
        <v>2025</v>
      </c>
    </row>
    <row r="129" s="2" customFormat="1" ht="14.4" customHeight="1">
      <c r="A129" s="38"/>
      <c r="B129" s="39"/>
      <c r="C129" s="244" t="s">
        <v>161</v>
      </c>
      <c r="D129" s="244" t="s">
        <v>195</v>
      </c>
      <c r="E129" s="245" t="s">
        <v>2026</v>
      </c>
      <c r="F129" s="246" t="s">
        <v>2027</v>
      </c>
      <c r="G129" s="247" t="s">
        <v>593</v>
      </c>
      <c r="H129" s="248">
        <v>5</v>
      </c>
      <c r="I129" s="249"/>
      <c r="J129" s="250">
        <f>ROUND(I129*H129,2)</f>
        <v>0</v>
      </c>
      <c r="K129" s="251"/>
      <c r="L129" s="252"/>
      <c r="M129" s="253" t="s">
        <v>1</v>
      </c>
      <c r="N129" s="254" t="s">
        <v>43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8">
        <f>S129*H129</f>
        <v>0</v>
      </c>
      <c r="U129" s="229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574</v>
      </c>
      <c r="AT129" s="230" t="s">
        <v>195</v>
      </c>
      <c r="AU129" s="230" t="s">
        <v>88</v>
      </c>
      <c r="AY129" s="17" t="s">
        <v>140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86</v>
      </c>
      <c r="BK129" s="231">
        <f>ROUND(I129*H129,2)</f>
        <v>0</v>
      </c>
      <c r="BL129" s="17" t="s">
        <v>458</v>
      </c>
      <c r="BM129" s="230" t="s">
        <v>2028</v>
      </c>
    </row>
    <row r="130" s="2" customFormat="1" ht="37.8" customHeight="1">
      <c r="A130" s="38"/>
      <c r="B130" s="39"/>
      <c r="C130" s="244" t="s">
        <v>166</v>
      </c>
      <c r="D130" s="244" t="s">
        <v>195</v>
      </c>
      <c r="E130" s="245" t="s">
        <v>2029</v>
      </c>
      <c r="F130" s="246" t="s">
        <v>2030</v>
      </c>
      <c r="G130" s="247" t="s">
        <v>593</v>
      </c>
      <c r="H130" s="248">
        <v>6</v>
      </c>
      <c r="I130" s="249"/>
      <c r="J130" s="250">
        <f>ROUND(I130*H130,2)</f>
        <v>0</v>
      </c>
      <c r="K130" s="251"/>
      <c r="L130" s="252"/>
      <c r="M130" s="253" t="s">
        <v>1</v>
      </c>
      <c r="N130" s="254" t="s">
        <v>43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8">
        <f>S130*H130</f>
        <v>0</v>
      </c>
      <c r="U130" s="229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574</v>
      </c>
      <c r="AT130" s="230" t="s">
        <v>195</v>
      </c>
      <c r="AU130" s="230" t="s">
        <v>88</v>
      </c>
      <c r="AY130" s="17" t="s">
        <v>140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86</v>
      </c>
      <c r="BK130" s="231">
        <f>ROUND(I130*H130,2)</f>
        <v>0</v>
      </c>
      <c r="BL130" s="17" t="s">
        <v>458</v>
      </c>
      <c r="BM130" s="230" t="s">
        <v>2031</v>
      </c>
    </row>
    <row r="131" s="2" customFormat="1" ht="14.4" customHeight="1">
      <c r="A131" s="38"/>
      <c r="B131" s="39"/>
      <c r="C131" s="218" t="s">
        <v>170</v>
      </c>
      <c r="D131" s="218" t="s">
        <v>142</v>
      </c>
      <c r="E131" s="219" t="s">
        <v>2032</v>
      </c>
      <c r="F131" s="220" t="s">
        <v>2033</v>
      </c>
      <c r="G131" s="221" t="s">
        <v>593</v>
      </c>
      <c r="H131" s="222">
        <v>23</v>
      </c>
      <c r="I131" s="223"/>
      <c r="J131" s="224">
        <f>ROUND(I131*H131,2)</f>
        <v>0</v>
      </c>
      <c r="K131" s="225"/>
      <c r="L131" s="44"/>
      <c r="M131" s="226" t="s">
        <v>1</v>
      </c>
      <c r="N131" s="227" t="s">
        <v>43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8">
        <f>S131*H131</f>
        <v>0</v>
      </c>
      <c r="U131" s="229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458</v>
      </c>
      <c r="AT131" s="230" t="s">
        <v>142</v>
      </c>
      <c r="AU131" s="230" t="s">
        <v>88</v>
      </c>
      <c r="AY131" s="17" t="s">
        <v>140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86</v>
      </c>
      <c r="BK131" s="231">
        <f>ROUND(I131*H131,2)</f>
        <v>0</v>
      </c>
      <c r="BL131" s="17" t="s">
        <v>458</v>
      </c>
      <c r="BM131" s="230" t="s">
        <v>2034</v>
      </c>
    </row>
    <row r="132" s="2" customFormat="1" ht="14.4" customHeight="1">
      <c r="A132" s="38"/>
      <c r="B132" s="39"/>
      <c r="C132" s="244" t="s">
        <v>174</v>
      </c>
      <c r="D132" s="244" t="s">
        <v>195</v>
      </c>
      <c r="E132" s="245" t="s">
        <v>2035</v>
      </c>
      <c r="F132" s="246" t="s">
        <v>2036</v>
      </c>
      <c r="G132" s="247" t="s">
        <v>593</v>
      </c>
      <c r="H132" s="248">
        <v>18</v>
      </c>
      <c r="I132" s="249"/>
      <c r="J132" s="250">
        <f>ROUND(I132*H132,2)</f>
        <v>0</v>
      </c>
      <c r="K132" s="251"/>
      <c r="L132" s="252"/>
      <c r="M132" s="253" t="s">
        <v>1</v>
      </c>
      <c r="N132" s="254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8">
        <f>S132*H132</f>
        <v>0</v>
      </c>
      <c r="U132" s="229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574</v>
      </c>
      <c r="AT132" s="230" t="s">
        <v>195</v>
      </c>
      <c r="AU132" s="230" t="s">
        <v>88</v>
      </c>
      <c r="AY132" s="17" t="s">
        <v>140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458</v>
      </c>
      <c r="BM132" s="230" t="s">
        <v>2037</v>
      </c>
    </row>
    <row r="133" s="2" customFormat="1" ht="14.4" customHeight="1">
      <c r="A133" s="38"/>
      <c r="B133" s="39"/>
      <c r="C133" s="218" t="s">
        <v>180</v>
      </c>
      <c r="D133" s="218" t="s">
        <v>142</v>
      </c>
      <c r="E133" s="219" t="s">
        <v>2038</v>
      </c>
      <c r="F133" s="220" t="s">
        <v>2039</v>
      </c>
      <c r="G133" s="221" t="s">
        <v>593</v>
      </c>
      <c r="H133" s="222">
        <v>18</v>
      </c>
      <c r="I133" s="223"/>
      <c r="J133" s="224">
        <f>ROUND(I133*H133,2)</f>
        <v>0</v>
      </c>
      <c r="K133" s="225"/>
      <c r="L133" s="44"/>
      <c r="M133" s="226" t="s">
        <v>1</v>
      </c>
      <c r="N133" s="227" t="s">
        <v>43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8">
        <f>S133*H133</f>
        <v>0</v>
      </c>
      <c r="U133" s="229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458</v>
      </c>
      <c r="AT133" s="230" t="s">
        <v>142</v>
      </c>
      <c r="AU133" s="230" t="s">
        <v>88</v>
      </c>
      <c r="AY133" s="17" t="s">
        <v>140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86</v>
      </c>
      <c r="BK133" s="231">
        <f>ROUND(I133*H133,2)</f>
        <v>0</v>
      </c>
      <c r="BL133" s="17" t="s">
        <v>458</v>
      </c>
      <c r="BM133" s="230" t="s">
        <v>2040</v>
      </c>
    </row>
    <row r="134" s="2" customFormat="1" ht="14.4" customHeight="1">
      <c r="A134" s="38"/>
      <c r="B134" s="39"/>
      <c r="C134" s="244" t="s">
        <v>185</v>
      </c>
      <c r="D134" s="244" t="s">
        <v>195</v>
      </c>
      <c r="E134" s="245" t="s">
        <v>2041</v>
      </c>
      <c r="F134" s="246" t="s">
        <v>2042</v>
      </c>
      <c r="G134" s="247" t="s">
        <v>593</v>
      </c>
      <c r="H134" s="248">
        <v>20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43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8">
        <f>S134*H134</f>
        <v>0</v>
      </c>
      <c r="U134" s="229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574</v>
      </c>
      <c r="AT134" s="230" t="s">
        <v>195</v>
      </c>
      <c r="AU134" s="230" t="s">
        <v>88</v>
      </c>
      <c r="AY134" s="17" t="s">
        <v>140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86</v>
      </c>
      <c r="BK134" s="231">
        <f>ROUND(I134*H134,2)</f>
        <v>0</v>
      </c>
      <c r="BL134" s="17" t="s">
        <v>458</v>
      </c>
      <c r="BM134" s="230" t="s">
        <v>2043</v>
      </c>
    </row>
    <row r="135" s="2" customFormat="1" ht="14.4" customHeight="1">
      <c r="A135" s="38"/>
      <c r="B135" s="39"/>
      <c r="C135" s="244" t="s">
        <v>190</v>
      </c>
      <c r="D135" s="244" t="s">
        <v>195</v>
      </c>
      <c r="E135" s="245" t="s">
        <v>2044</v>
      </c>
      <c r="F135" s="246" t="s">
        <v>2045</v>
      </c>
      <c r="G135" s="247" t="s">
        <v>593</v>
      </c>
      <c r="H135" s="248">
        <v>15</v>
      </c>
      <c r="I135" s="249"/>
      <c r="J135" s="250">
        <f>ROUND(I135*H135,2)</f>
        <v>0</v>
      </c>
      <c r="K135" s="251"/>
      <c r="L135" s="252"/>
      <c r="M135" s="253" t="s">
        <v>1</v>
      </c>
      <c r="N135" s="254" t="s">
        <v>43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8">
        <f>S135*H135</f>
        <v>0</v>
      </c>
      <c r="U135" s="229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574</v>
      </c>
      <c r="AT135" s="230" t="s">
        <v>195</v>
      </c>
      <c r="AU135" s="230" t="s">
        <v>88</v>
      </c>
      <c r="AY135" s="17" t="s">
        <v>140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86</v>
      </c>
      <c r="BK135" s="231">
        <f>ROUND(I135*H135,2)</f>
        <v>0</v>
      </c>
      <c r="BL135" s="17" t="s">
        <v>458</v>
      </c>
      <c r="BM135" s="230" t="s">
        <v>2046</v>
      </c>
    </row>
    <row r="136" s="2" customFormat="1" ht="24.15" customHeight="1">
      <c r="A136" s="38"/>
      <c r="B136" s="39"/>
      <c r="C136" s="244" t="s">
        <v>194</v>
      </c>
      <c r="D136" s="244" t="s">
        <v>195</v>
      </c>
      <c r="E136" s="245" t="s">
        <v>2047</v>
      </c>
      <c r="F136" s="246" t="s">
        <v>2048</v>
      </c>
      <c r="G136" s="247" t="s">
        <v>593</v>
      </c>
      <c r="H136" s="248">
        <v>5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43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8">
        <f>S136*H136</f>
        <v>0</v>
      </c>
      <c r="U136" s="229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574</v>
      </c>
      <c r="AT136" s="230" t="s">
        <v>195</v>
      </c>
      <c r="AU136" s="230" t="s">
        <v>88</v>
      </c>
      <c r="AY136" s="17" t="s">
        <v>140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86</v>
      </c>
      <c r="BK136" s="231">
        <f>ROUND(I136*H136,2)</f>
        <v>0</v>
      </c>
      <c r="BL136" s="17" t="s">
        <v>458</v>
      </c>
      <c r="BM136" s="230" t="s">
        <v>2049</v>
      </c>
    </row>
    <row r="137" s="2" customFormat="1" ht="24.15" customHeight="1">
      <c r="A137" s="38"/>
      <c r="B137" s="39"/>
      <c r="C137" s="244" t="s">
        <v>200</v>
      </c>
      <c r="D137" s="244" t="s">
        <v>195</v>
      </c>
      <c r="E137" s="245" t="s">
        <v>2050</v>
      </c>
      <c r="F137" s="246" t="s">
        <v>2051</v>
      </c>
      <c r="G137" s="247" t="s">
        <v>593</v>
      </c>
      <c r="H137" s="248">
        <v>1</v>
      </c>
      <c r="I137" s="249"/>
      <c r="J137" s="250">
        <f>ROUND(I137*H137,2)</f>
        <v>0</v>
      </c>
      <c r="K137" s="251"/>
      <c r="L137" s="252"/>
      <c r="M137" s="253" t="s">
        <v>1</v>
      </c>
      <c r="N137" s="254" t="s">
        <v>43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8">
        <f>S137*H137</f>
        <v>0</v>
      </c>
      <c r="U137" s="229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574</v>
      </c>
      <c r="AT137" s="230" t="s">
        <v>195</v>
      </c>
      <c r="AU137" s="230" t="s">
        <v>88</v>
      </c>
      <c r="AY137" s="17" t="s">
        <v>140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86</v>
      </c>
      <c r="BK137" s="231">
        <f>ROUND(I137*H137,2)</f>
        <v>0</v>
      </c>
      <c r="BL137" s="17" t="s">
        <v>458</v>
      </c>
      <c r="BM137" s="230" t="s">
        <v>2052</v>
      </c>
    </row>
    <row r="138" s="2" customFormat="1" ht="14.4" customHeight="1">
      <c r="A138" s="38"/>
      <c r="B138" s="39"/>
      <c r="C138" s="244" t="s">
        <v>204</v>
      </c>
      <c r="D138" s="244" t="s">
        <v>195</v>
      </c>
      <c r="E138" s="245" t="s">
        <v>2053</v>
      </c>
      <c r="F138" s="246" t="s">
        <v>2054</v>
      </c>
      <c r="G138" s="247" t="s">
        <v>593</v>
      </c>
      <c r="H138" s="248">
        <v>2</v>
      </c>
      <c r="I138" s="249"/>
      <c r="J138" s="250">
        <f>ROUND(I138*H138,2)</f>
        <v>0</v>
      </c>
      <c r="K138" s="251"/>
      <c r="L138" s="252"/>
      <c r="M138" s="253" t="s">
        <v>1</v>
      </c>
      <c r="N138" s="254" t="s">
        <v>43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8">
        <f>S138*H138</f>
        <v>0</v>
      </c>
      <c r="U138" s="229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574</v>
      </c>
      <c r="AT138" s="230" t="s">
        <v>195</v>
      </c>
      <c r="AU138" s="230" t="s">
        <v>88</v>
      </c>
      <c r="AY138" s="17" t="s">
        <v>140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86</v>
      </c>
      <c r="BK138" s="231">
        <f>ROUND(I138*H138,2)</f>
        <v>0</v>
      </c>
      <c r="BL138" s="17" t="s">
        <v>458</v>
      </c>
      <c r="BM138" s="230" t="s">
        <v>2055</v>
      </c>
    </row>
    <row r="139" s="2" customFormat="1" ht="14.4" customHeight="1">
      <c r="A139" s="38"/>
      <c r="B139" s="39"/>
      <c r="C139" s="218" t="s">
        <v>8</v>
      </c>
      <c r="D139" s="218" t="s">
        <v>142</v>
      </c>
      <c r="E139" s="219" t="s">
        <v>2056</v>
      </c>
      <c r="F139" s="220" t="s">
        <v>2057</v>
      </c>
      <c r="G139" s="221" t="s">
        <v>593</v>
      </c>
      <c r="H139" s="222">
        <v>43</v>
      </c>
      <c r="I139" s="223"/>
      <c r="J139" s="224">
        <f>ROUND(I139*H139,2)</f>
        <v>0</v>
      </c>
      <c r="K139" s="225"/>
      <c r="L139" s="44"/>
      <c r="M139" s="226" t="s">
        <v>1</v>
      </c>
      <c r="N139" s="227" t="s">
        <v>43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8">
        <f>S139*H139</f>
        <v>0</v>
      </c>
      <c r="U139" s="229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458</v>
      </c>
      <c r="AT139" s="230" t="s">
        <v>142</v>
      </c>
      <c r="AU139" s="230" t="s">
        <v>88</v>
      </c>
      <c r="AY139" s="17" t="s">
        <v>140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86</v>
      </c>
      <c r="BK139" s="231">
        <f>ROUND(I139*H139,2)</f>
        <v>0</v>
      </c>
      <c r="BL139" s="17" t="s">
        <v>458</v>
      </c>
      <c r="BM139" s="230" t="s">
        <v>2058</v>
      </c>
    </row>
    <row r="140" s="2" customFormat="1" ht="14.4" customHeight="1">
      <c r="A140" s="38"/>
      <c r="B140" s="39"/>
      <c r="C140" s="244" t="s">
        <v>215</v>
      </c>
      <c r="D140" s="244" t="s">
        <v>195</v>
      </c>
      <c r="E140" s="245" t="s">
        <v>2059</v>
      </c>
      <c r="F140" s="246" t="s">
        <v>2060</v>
      </c>
      <c r="G140" s="247" t="s">
        <v>593</v>
      </c>
      <c r="H140" s="248">
        <v>6</v>
      </c>
      <c r="I140" s="249"/>
      <c r="J140" s="250">
        <f>ROUND(I140*H140,2)</f>
        <v>0</v>
      </c>
      <c r="K140" s="251"/>
      <c r="L140" s="252"/>
      <c r="M140" s="253" t="s">
        <v>1</v>
      </c>
      <c r="N140" s="254" t="s">
        <v>43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8">
        <f>S140*H140</f>
        <v>0</v>
      </c>
      <c r="U140" s="229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574</v>
      </c>
      <c r="AT140" s="230" t="s">
        <v>195</v>
      </c>
      <c r="AU140" s="230" t="s">
        <v>88</v>
      </c>
      <c r="AY140" s="17" t="s">
        <v>140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86</v>
      </c>
      <c r="BK140" s="231">
        <f>ROUND(I140*H140,2)</f>
        <v>0</v>
      </c>
      <c r="BL140" s="17" t="s">
        <v>458</v>
      </c>
      <c r="BM140" s="230" t="s">
        <v>2061</v>
      </c>
    </row>
    <row r="141" s="2" customFormat="1" ht="14.4" customHeight="1">
      <c r="A141" s="38"/>
      <c r="B141" s="39"/>
      <c r="C141" s="218" t="s">
        <v>219</v>
      </c>
      <c r="D141" s="218" t="s">
        <v>142</v>
      </c>
      <c r="E141" s="219" t="s">
        <v>2062</v>
      </c>
      <c r="F141" s="220" t="s">
        <v>2063</v>
      </c>
      <c r="G141" s="221" t="s">
        <v>593</v>
      </c>
      <c r="H141" s="222">
        <v>6</v>
      </c>
      <c r="I141" s="223"/>
      <c r="J141" s="224">
        <f>ROUND(I141*H141,2)</f>
        <v>0</v>
      </c>
      <c r="K141" s="225"/>
      <c r="L141" s="44"/>
      <c r="M141" s="226" t="s">
        <v>1</v>
      </c>
      <c r="N141" s="227" t="s">
        <v>43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8">
        <f>S141*H141</f>
        <v>0</v>
      </c>
      <c r="U141" s="229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458</v>
      </c>
      <c r="AT141" s="230" t="s">
        <v>142</v>
      </c>
      <c r="AU141" s="230" t="s">
        <v>88</v>
      </c>
      <c r="AY141" s="17" t="s">
        <v>140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86</v>
      </c>
      <c r="BK141" s="231">
        <f>ROUND(I141*H141,2)</f>
        <v>0</v>
      </c>
      <c r="BL141" s="17" t="s">
        <v>458</v>
      </c>
      <c r="BM141" s="230" t="s">
        <v>2064</v>
      </c>
    </row>
    <row r="142" s="2" customFormat="1" ht="14.4" customHeight="1">
      <c r="A142" s="38"/>
      <c r="B142" s="39"/>
      <c r="C142" s="244" t="s">
        <v>223</v>
      </c>
      <c r="D142" s="244" t="s">
        <v>195</v>
      </c>
      <c r="E142" s="245" t="s">
        <v>2065</v>
      </c>
      <c r="F142" s="246" t="s">
        <v>2066</v>
      </c>
      <c r="G142" s="247" t="s">
        <v>593</v>
      </c>
      <c r="H142" s="248">
        <v>4</v>
      </c>
      <c r="I142" s="249"/>
      <c r="J142" s="250">
        <f>ROUND(I142*H142,2)</f>
        <v>0</v>
      </c>
      <c r="K142" s="251"/>
      <c r="L142" s="252"/>
      <c r="M142" s="253" t="s">
        <v>1</v>
      </c>
      <c r="N142" s="254" t="s">
        <v>43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8">
        <f>S142*H142</f>
        <v>0</v>
      </c>
      <c r="U142" s="229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574</v>
      </c>
      <c r="AT142" s="230" t="s">
        <v>195</v>
      </c>
      <c r="AU142" s="230" t="s">
        <v>88</v>
      </c>
      <c r="AY142" s="17" t="s">
        <v>140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86</v>
      </c>
      <c r="BK142" s="231">
        <f>ROUND(I142*H142,2)</f>
        <v>0</v>
      </c>
      <c r="BL142" s="17" t="s">
        <v>458</v>
      </c>
      <c r="BM142" s="230" t="s">
        <v>2067</v>
      </c>
    </row>
    <row r="143" s="2" customFormat="1" ht="14.4" customHeight="1">
      <c r="A143" s="38"/>
      <c r="B143" s="39"/>
      <c r="C143" s="244" t="s">
        <v>228</v>
      </c>
      <c r="D143" s="244" t="s">
        <v>195</v>
      </c>
      <c r="E143" s="245" t="s">
        <v>2068</v>
      </c>
      <c r="F143" s="246" t="s">
        <v>2069</v>
      </c>
      <c r="G143" s="247" t="s">
        <v>593</v>
      </c>
      <c r="H143" s="248">
        <v>4</v>
      </c>
      <c r="I143" s="249"/>
      <c r="J143" s="250">
        <f>ROUND(I143*H143,2)</f>
        <v>0</v>
      </c>
      <c r="K143" s="251"/>
      <c r="L143" s="252"/>
      <c r="M143" s="253" t="s">
        <v>1</v>
      </c>
      <c r="N143" s="254" t="s">
        <v>43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8">
        <f>S143*H143</f>
        <v>0</v>
      </c>
      <c r="U143" s="229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574</v>
      </c>
      <c r="AT143" s="230" t="s">
        <v>195</v>
      </c>
      <c r="AU143" s="230" t="s">
        <v>88</v>
      </c>
      <c r="AY143" s="17" t="s">
        <v>140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86</v>
      </c>
      <c r="BK143" s="231">
        <f>ROUND(I143*H143,2)</f>
        <v>0</v>
      </c>
      <c r="BL143" s="17" t="s">
        <v>458</v>
      </c>
      <c r="BM143" s="230" t="s">
        <v>2070</v>
      </c>
    </row>
    <row r="144" s="2" customFormat="1" ht="14.4" customHeight="1">
      <c r="A144" s="38"/>
      <c r="B144" s="39"/>
      <c r="C144" s="244" t="s">
        <v>233</v>
      </c>
      <c r="D144" s="244" t="s">
        <v>195</v>
      </c>
      <c r="E144" s="245" t="s">
        <v>2071</v>
      </c>
      <c r="F144" s="246" t="s">
        <v>2072</v>
      </c>
      <c r="G144" s="247" t="s">
        <v>593</v>
      </c>
      <c r="H144" s="248">
        <v>1</v>
      </c>
      <c r="I144" s="249"/>
      <c r="J144" s="250">
        <f>ROUND(I144*H144,2)</f>
        <v>0</v>
      </c>
      <c r="K144" s="251"/>
      <c r="L144" s="252"/>
      <c r="M144" s="253" t="s">
        <v>1</v>
      </c>
      <c r="N144" s="254" t="s">
        <v>43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8">
        <f>S144*H144</f>
        <v>0</v>
      </c>
      <c r="U144" s="229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574</v>
      </c>
      <c r="AT144" s="230" t="s">
        <v>195</v>
      </c>
      <c r="AU144" s="230" t="s">
        <v>88</v>
      </c>
      <c r="AY144" s="17" t="s">
        <v>140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86</v>
      </c>
      <c r="BK144" s="231">
        <f>ROUND(I144*H144,2)</f>
        <v>0</v>
      </c>
      <c r="BL144" s="17" t="s">
        <v>458</v>
      </c>
      <c r="BM144" s="230" t="s">
        <v>2073</v>
      </c>
    </row>
    <row r="145" s="2" customFormat="1" ht="14.4" customHeight="1">
      <c r="A145" s="38"/>
      <c r="B145" s="39"/>
      <c r="C145" s="218" t="s">
        <v>7</v>
      </c>
      <c r="D145" s="218" t="s">
        <v>142</v>
      </c>
      <c r="E145" s="219" t="s">
        <v>2074</v>
      </c>
      <c r="F145" s="220" t="s">
        <v>2075</v>
      </c>
      <c r="G145" s="221" t="s">
        <v>593</v>
      </c>
      <c r="H145" s="222">
        <v>9</v>
      </c>
      <c r="I145" s="223"/>
      <c r="J145" s="224">
        <f>ROUND(I145*H145,2)</f>
        <v>0</v>
      </c>
      <c r="K145" s="225"/>
      <c r="L145" s="44"/>
      <c r="M145" s="226" t="s">
        <v>1</v>
      </c>
      <c r="N145" s="227" t="s">
        <v>43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8">
        <f>S145*H145</f>
        <v>0</v>
      </c>
      <c r="U145" s="229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458</v>
      </c>
      <c r="AT145" s="230" t="s">
        <v>142</v>
      </c>
      <c r="AU145" s="230" t="s">
        <v>88</v>
      </c>
      <c r="AY145" s="17" t="s">
        <v>140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86</v>
      </c>
      <c r="BK145" s="231">
        <f>ROUND(I145*H145,2)</f>
        <v>0</v>
      </c>
      <c r="BL145" s="17" t="s">
        <v>458</v>
      </c>
      <c r="BM145" s="230" t="s">
        <v>2076</v>
      </c>
    </row>
    <row r="146" s="2" customFormat="1" ht="14.4" customHeight="1">
      <c r="A146" s="38"/>
      <c r="B146" s="39"/>
      <c r="C146" s="244" t="s">
        <v>247</v>
      </c>
      <c r="D146" s="244" t="s">
        <v>195</v>
      </c>
      <c r="E146" s="245" t="s">
        <v>2077</v>
      </c>
      <c r="F146" s="246" t="s">
        <v>2078</v>
      </c>
      <c r="G146" s="247" t="s">
        <v>593</v>
      </c>
      <c r="H146" s="248">
        <v>1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43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8">
        <f>S146*H146</f>
        <v>0</v>
      </c>
      <c r="U146" s="229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574</v>
      </c>
      <c r="AT146" s="230" t="s">
        <v>195</v>
      </c>
      <c r="AU146" s="230" t="s">
        <v>88</v>
      </c>
      <c r="AY146" s="17" t="s">
        <v>140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86</v>
      </c>
      <c r="BK146" s="231">
        <f>ROUND(I146*H146,2)</f>
        <v>0</v>
      </c>
      <c r="BL146" s="17" t="s">
        <v>458</v>
      </c>
      <c r="BM146" s="230" t="s">
        <v>2079</v>
      </c>
    </row>
    <row r="147" s="2" customFormat="1" ht="14.4" customHeight="1">
      <c r="A147" s="38"/>
      <c r="B147" s="39"/>
      <c r="C147" s="218" t="s">
        <v>251</v>
      </c>
      <c r="D147" s="218" t="s">
        <v>142</v>
      </c>
      <c r="E147" s="219" t="s">
        <v>2080</v>
      </c>
      <c r="F147" s="220" t="s">
        <v>2081</v>
      </c>
      <c r="G147" s="221" t="s">
        <v>593</v>
      </c>
      <c r="H147" s="222">
        <v>1</v>
      </c>
      <c r="I147" s="223"/>
      <c r="J147" s="224">
        <f>ROUND(I147*H147,2)</f>
        <v>0</v>
      </c>
      <c r="K147" s="225"/>
      <c r="L147" s="44"/>
      <c r="M147" s="226" t="s">
        <v>1</v>
      </c>
      <c r="N147" s="227" t="s">
        <v>43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8">
        <f>S147*H147</f>
        <v>0</v>
      </c>
      <c r="U147" s="229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458</v>
      </c>
      <c r="AT147" s="230" t="s">
        <v>142</v>
      </c>
      <c r="AU147" s="230" t="s">
        <v>88</v>
      </c>
      <c r="AY147" s="17" t="s">
        <v>140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86</v>
      </c>
      <c r="BK147" s="231">
        <f>ROUND(I147*H147,2)</f>
        <v>0</v>
      </c>
      <c r="BL147" s="17" t="s">
        <v>458</v>
      </c>
      <c r="BM147" s="230" t="s">
        <v>2082</v>
      </c>
    </row>
    <row r="148" s="2" customFormat="1" ht="24.15" customHeight="1">
      <c r="A148" s="38"/>
      <c r="B148" s="39"/>
      <c r="C148" s="244" t="s">
        <v>255</v>
      </c>
      <c r="D148" s="244" t="s">
        <v>195</v>
      </c>
      <c r="E148" s="245" t="s">
        <v>2083</v>
      </c>
      <c r="F148" s="246" t="s">
        <v>2084</v>
      </c>
      <c r="G148" s="247" t="s">
        <v>593</v>
      </c>
      <c r="H148" s="248">
        <v>2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43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8">
        <f>S148*H148</f>
        <v>0</v>
      </c>
      <c r="U148" s="229" t="s">
        <v>1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574</v>
      </c>
      <c r="AT148" s="230" t="s">
        <v>195</v>
      </c>
      <c r="AU148" s="230" t="s">
        <v>88</v>
      </c>
      <c r="AY148" s="17" t="s">
        <v>140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86</v>
      </c>
      <c r="BK148" s="231">
        <f>ROUND(I148*H148,2)</f>
        <v>0</v>
      </c>
      <c r="BL148" s="17" t="s">
        <v>458</v>
      </c>
      <c r="BM148" s="230" t="s">
        <v>2085</v>
      </c>
    </row>
    <row r="149" s="2" customFormat="1" ht="24.15" customHeight="1">
      <c r="A149" s="38"/>
      <c r="B149" s="39"/>
      <c r="C149" s="218" t="s">
        <v>260</v>
      </c>
      <c r="D149" s="218" t="s">
        <v>142</v>
      </c>
      <c r="E149" s="219" t="s">
        <v>2086</v>
      </c>
      <c r="F149" s="220" t="s">
        <v>2087</v>
      </c>
      <c r="G149" s="221" t="s">
        <v>593</v>
      </c>
      <c r="H149" s="222">
        <v>2</v>
      </c>
      <c r="I149" s="223"/>
      <c r="J149" s="224">
        <f>ROUND(I149*H149,2)</f>
        <v>0</v>
      </c>
      <c r="K149" s="225"/>
      <c r="L149" s="44"/>
      <c r="M149" s="226" t="s">
        <v>1</v>
      </c>
      <c r="N149" s="227" t="s">
        <v>43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8">
        <f>S149*H149</f>
        <v>0</v>
      </c>
      <c r="U149" s="229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458</v>
      </c>
      <c r="AT149" s="230" t="s">
        <v>142</v>
      </c>
      <c r="AU149" s="230" t="s">
        <v>88</v>
      </c>
      <c r="AY149" s="17" t="s">
        <v>140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86</v>
      </c>
      <c r="BK149" s="231">
        <f>ROUND(I149*H149,2)</f>
        <v>0</v>
      </c>
      <c r="BL149" s="17" t="s">
        <v>458</v>
      </c>
      <c r="BM149" s="230" t="s">
        <v>2088</v>
      </c>
    </row>
    <row r="150" s="2" customFormat="1" ht="24.15" customHeight="1">
      <c r="A150" s="38"/>
      <c r="B150" s="39"/>
      <c r="C150" s="218" t="s">
        <v>265</v>
      </c>
      <c r="D150" s="218" t="s">
        <v>142</v>
      </c>
      <c r="E150" s="219" t="s">
        <v>2089</v>
      </c>
      <c r="F150" s="220" t="s">
        <v>2090</v>
      </c>
      <c r="G150" s="221" t="s">
        <v>226</v>
      </c>
      <c r="H150" s="222">
        <v>700</v>
      </c>
      <c r="I150" s="223"/>
      <c r="J150" s="224">
        <f>ROUND(I150*H150,2)</f>
        <v>0</v>
      </c>
      <c r="K150" s="225"/>
      <c r="L150" s="44"/>
      <c r="M150" s="226" t="s">
        <v>1</v>
      </c>
      <c r="N150" s="227" t="s">
        <v>43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8">
        <f>S150*H150</f>
        <v>0</v>
      </c>
      <c r="U150" s="229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215</v>
      </c>
      <c r="AT150" s="230" t="s">
        <v>142</v>
      </c>
      <c r="AU150" s="230" t="s">
        <v>88</v>
      </c>
      <c r="AY150" s="17" t="s">
        <v>140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86</v>
      </c>
      <c r="BK150" s="231">
        <f>ROUND(I150*H150,2)</f>
        <v>0</v>
      </c>
      <c r="BL150" s="17" t="s">
        <v>215</v>
      </c>
      <c r="BM150" s="230" t="s">
        <v>2091</v>
      </c>
    </row>
    <row r="151" s="2" customFormat="1" ht="14.4" customHeight="1">
      <c r="A151" s="38"/>
      <c r="B151" s="39"/>
      <c r="C151" s="244" t="s">
        <v>269</v>
      </c>
      <c r="D151" s="244" t="s">
        <v>195</v>
      </c>
      <c r="E151" s="245" t="s">
        <v>2092</v>
      </c>
      <c r="F151" s="246" t="s">
        <v>2093</v>
      </c>
      <c r="G151" s="247" t="s">
        <v>2094</v>
      </c>
      <c r="H151" s="248">
        <v>0.40000000000000002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43</v>
      </c>
      <c r="O151" s="91"/>
      <c r="P151" s="228">
        <f>O151*H151</f>
        <v>0</v>
      </c>
      <c r="Q151" s="228">
        <v>0.12</v>
      </c>
      <c r="R151" s="228">
        <f>Q151*H151</f>
        <v>0.048000000000000001</v>
      </c>
      <c r="S151" s="228">
        <v>0</v>
      </c>
      <c r="T151" s="228">
        <f>S151*H151</f>
        <v>0</v>
      </c>
      <c r="U151" s="229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291</v>
      </c>
      <c r="AT151" s="230" t="s">
        <v>195</v>
      </c>
      <c r="AU151" s="230" t="s">
        <v>88</v>
      </c>
      <c r="AY151" s="17" t="s">
        <v>140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86</v>
      </c>
      <c r="BK151" s="231">
        <f>ROUND(I151*H151,2)</f>
        <v>0</v>
      </c>
      <c r="BL151" s="17" t="s">
        <v>215</v>
      </c>
      <c r="BM151" s="230" t="s">
        <v>2095</v>
      </c>
    </row>
    <row r="152" s="13" customFormat="1">
      <c r="A152" s="13"/>
      <c r="B152" s="232"/>
      <c r="C152" s="233"/>
      <c r="D152" s="234" t="s">
        <v>156</v>
      </c>
      <c r="E152" s="233"/>
      <c r="F152" s="236" t="s">
        <v>2096</v>
      </c>
      <c r="G152" s="233"/>
      <c r="H152" s="237">
        <v>0.40000000000000002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1"/>
      <c r="U152" s="242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88</v>
      </c>
      <c r="AV152" s="13" t="s">
        <v>88</v>
      </c>
      <c r="AW152" s="13" t="s">
        <v>4</v>
      </c>
      <c r="AX152" s="13" t="s">
        <v>86</v>
      </c>
      <c r="AY152" s="243" t="s">
        <v>140</v>
      </c>
    </row>
    <row r="153" s="2" customFormat="1" ht="14.4" customHeight="1">
      <c r="A153" s="38"/>
      <c r="B153" s="39"/>
      <c r="C153" s="244" t="s">
        <v>275</v>
      </c>
      <c r="D153" s="244" t="s">
        <v>195</v>
      </c>
      <c r="E153" s="245" t="s">
        <v>2097</v>
      </c>
      <c r="F153" s="246" t="s">
        <v>2098</v>
      </c>
      <c r="G153" s="247" t="s">
        <v>2094</v>
      </c>
      <c r="H153" s="248">
        <v>0.29999999999999999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43</v>
      </c>
      <c r="O153" s="91"/>
      <c r="P153" s="228">
        <f>O153*H153</f>
        <v>0</v>
      </c>
      <c r="Q153" s="228">
        <v>0.17000000000000001</v>
      </c>
      <c r="R153" s="228">
        <f>Q153*H153</f>
        <v>0.051000000000000004</v>
      </c>
      <c r="S153" s="228">
        <v>0</v>
      </c>
      <c r="T153" s="228">
        <f>S153*H153</f>
        <v>0</v>
      </c>
      <c r="U153" s="229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291</v>
      </c>
      <c r="AT153" s="230" t="s">
        <v>195</v>
      </c>
      <c r="AU153" s="230" t="s">
        <v>88</v>
      </c>
      <c r="AY153" s="17" t="s">
        <v>140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86</v>
      </c>
      <c r="BK153" s="231">
        <f>ROUND(I153*H153,2)</f>
        <v>0</v>
      </c>
      <c r="BL153" s="17" t="s">
        <v>215</v>
      </c>
      <c r="BM153" s="230" t="s">
        <v>2099</v>
      </c>
    </row>
    <row r="154" s="13" customFormat="1">
      <c r="A154" s="13"/>
      <c r="B154" s="232"/>
      <c r="C154" s="233"/>
      <c r="D154" s="234" t="s">
        <v>156</v>
      </c>
      <c r="E154" s="233"/>
      <c r="F154" s="236" t="s">
        <v>2100</v>
      </c>
      <c r="G154" s="233"/>
      <c r="H154" s="237">
        <v>0.29999999999999999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1"/>
      <c r="U154" s="242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156</v>
      </c>
      <c r="AU154" s="243" t="s">
        <v>88</v>
      </c>
      <c r="AV154" s="13" t="s">
        <v>88</v>
      </c>
      <c r="AW154" s="13" t="s">
        <v>4</v>
      </c>
      <c r="AX154" s="13" t="s">
        <v>86</v>
      </c>
      <c r="AY154" s="243" t="s">
        <v>140</v>
      </c>
    </row>
    <row r="155" s="2" customFormat="1" ht="24.15" customHeight="1">
      <c r="A155" s="38"/>
      <c r="B155" s="39"/>
      <c r="C155" s="218" t="s">
        <v>279</v>
      </c>
      <c r="D155" s="218" t="s">
        <v>142</v>
      </c>
      <c r="E155" s="219" t="s">
        <v>2101</v>
      </c>
      <c r="F155" s="220" t="s">
        <v>2102</v>
      </c>
      <c r="G155" s="221" t="s">
        <v>226</v>
      </c>
      <c r="H155" s="222">
        <v>100</v>
      </c>
      <c r="I155" s="223"/>
      <c r="J155" s="224">
        <f>ROUND(I155*H155,2)</f>
        <v>0</v>
      </c>
      <c r="K155" s="225"/>
      <c r="L155" s="44"/>
      <c r="M155" s="226" t="s">
        <v>1</v>
      </c>
      <c r="N155" s="227" t="s">
        <v>43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8">
        <f>S155*H155</f>
        <v>0</v>
      </c>
      <c r="U155" s="229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215</v>
      </c>
      <c r="AT155" s="230" t="s">
        <v>142</v>
      </c>
      <c r="AU155" s="230" t="s">
        <v>88</v>
      </c>
      <c r="AY155" s="17" t="s">
        <v>140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86</v>
      </c>
      <c r="BK155" s="231">
        <f>ROUND(I155*H155,2)</f>
        <v>0</v>
      </c>
      <c r="BL155" s="17" t="s">
        <v>215</v>
      </c>
      <c r="BM155" s="230" t="s">
        <v>2103</v>
      </c>
    </row>
    <row r="156" s="2" customFormat="1" ht="14.4" customHeight="1">
      <c r="A156" s="38"/>
      <c r="B156" s="39"/>
      <c r="C156" s="244" t="s">
        <v>283</v>
      </c>
      <c r="D156" s="244" t="s">
        <v>195</v>
      </c>
      <c r="E156" s="245" t="s">
        <v>2104</v>
      </c>
      <c r="F156" s="246" t="s">
        <v>2105</v>
      </c>
      <c r="G156" s="247" t="s">
        <v>2094</v>
      </c>
      <c r="H156" s="248">
        <v>0.10000000000000001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43</v>
      </c>
      <c r="O156" s="91"/>
      <c r="P156" s="228">
        <f>O156*H156</f>
        <v>0</v>
      </c>
      <c r="Q156" s="228">
        <v>0.25</v>
      </c>
      <c r="R156" s="228">
        <f>Q156*H156</f>
        <v>0.025000000000000001</v>
      </c>
      <c r="S156" s="228">
        <v>0</v>
      </c>
      <c r="T156" s="228">
        <f>S156*H156</f>
        <v>0</v>
      </c>
      <c r="U156" s="229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291</v>
      </c>
      <c r="AT156" s="230" t="s">
        <v>195</v>
      </c>
      <c r="AU156" s="230" t="s">
        <v>88</v>
      </c>
      <c r="AY156" s="17" t="s">
        <v>140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86</v>
      </c>
      <c r="BK156" s="231">
        <f>ROUND(I156*H156,2)</f>
        <v>0</v>
      </c>
      <c r="BL156" s="17" t="s">
        <v>215</v>
      </c>
      <c r="BM156" s="230" t="s">
        <v>2106</v>
      </c>
    </row>
    <row r="157" s="13" customFormat="1">
      <c r="A157" s="13"/>
      <c r="B157" s="232"/>
      <c r="C157" s="233"/>
      <c r="D157" s="234" t="s">
        <v>156</v>
      </c>
      <c r="E157" s="233"/>
      <c r="F157" s="236" t="s">
        <v>2107</v>
      </c>
      <c r="G157" s="233"/>
      <c r="H157" s="237">
        <v>0.10000000000000001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1"/>
      <c r="U157" s="242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156</v>
      </c>
      <c r="AU157" s="243" t="s">
        <v>88</v>
      </c>
      <c r="AV157" s="13" t="s">
        <v>88</v>
      </c>
      <c r="AW157" s="13" t="s">
        <v>4</v>
      </c>
      <c r="AX157" s="13" t="s">
        <v>86</v>
      </c>
      <c r="AY157" s="243" t="s">
        <v>140</v>
      </c>
    </row>
    <row r="158" s="2" customFormat="1" ht="24.15" customHeight="1">
      <c r="A158" s="38"/>
      <c r="B158" s="39"/>
      <c r="C158" s="218" t="s">
        <v>287</v>
      </c>
      <c r="D158" s="218" t="s">
        <v>142</v>
      </c>
      <c r="E158" s="219" t="s">
        <v>2108</v>
      </c>
      <c r="F158" s="220" t="s">
        <v>2109</v>
      </c>
      <c r="G158" s="221" t="s">
        <v>226</v>
      </c>
      <c r="H158" s="222">
        <v>200</v>
      </c>
      <c r="I158" s="223"/>
      <c r="J158" s="224">
        <f>ROUND(I158*H158,2)</f>
        <v>0</v>
      </c>
      <c r="K158" s="225"/>
      <c r="L158" s="44"/>
      <c r="M158" s="226" t="s">
        <v>1</v>
      </c>
      <c r="N158" s="227" t="s">
        <v>43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8">
        <f>S158*H158</f>
        <v>0</v>
      </c>
      <c r="U158" s="229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215</v>
      </c>
      <c r="AT158" s="230" t="s">
        <v>142</v>
      </c>
      <c r="AU158" s="230" t="s">
        <v>88</v>
      </c>
      <c r="AY158" s="17" t="s">
        <v>140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86</v>
      </c>
      <c r="BK158" s="231">
        <f>ROUND(I158*H158,2)</f>
        <v>0</v>
      </c>
      <c r="BL158" s="17" t="s">
        <v>215</v>
      </c>
      <c r="BM158" s="230" t="s">
        <v>2110</v>
      </c>
    </row>
    <row r="159" s="2" customFormat="1" ht="14.4" customHeight="1">
      <c r="A159" s="38"/>
      <c r="B159" s="39"/>
      <c r="C159" s="244" t="s">
        <v>291</v>
      </c>
      <c r="D159" s="244" t="s">
        <v>195</v>
      </c>
      <c r="E159" s="245" t="s">
        <v>2111</v>
      </c>
      <c r="F159" s="246" t="s">
        <v>2112</v>
      </c>
      <c r="G159" s="247" t="s">
        <v>2094</v>
      </c>
      <c r="H159" s="248">
        <v>0.10000000000000001</v>
      </c>
      <c r="I159" s="249"/>
      <c r="J159" s="250">
        <f>ROUND(I159*H159,2)</f>
        <v>0</v>
      </c>
      <c r="K159" s="251"/>
      <c r="L159" s="252"/>
      <c r="M159" s="253" t="s">
        <v>1</v>
      </c>
      <c r="N159" s="254" t="s">
        <v>43</v>
      </c>
      <c r="O159" s="91"/>
      <c r="P159" s="228">
        <f>O159*H159</f>
        <v>0</v>
      </c>
      <c r="Q159" s="228">
        <v>0.34000000000000002</v>
      </c>
      <c r="R159" s="228">
        <f>Q159*H159</f>
        <v>0.034000000000000002</v>
      </c>
      <c r="S159" s="228">
        <v>0</v>
      </c>
      <c r="T159" s="228">
        <f>S159*H159</f>
        <v>0</v>
      </c>
      <c r="U159" s="229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291</v>
      </c>
      <c r="AT159" s="230" t="s">
        <v>195</v>
      </c>
      <c r="AU159" s="230" t="s">
        <v>88</v>
      </c>
      <c r="AY159" s="17" t="s">
        <v>140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86</v>
      </c>
      <c r="BK159" s="231">
        <f>ROUND(I159*H159,2)</f>
        <v>0</v>
      </c>
      <c r="BL159" s="17" t="s">
        <v>215</v>
      </c>
      <c r="BM159" s="230" t="s">
        <v>2113</v>
      </c>
    </row>
    <row r="160" s="13" customFormat="1">
      <c r="A160" s="13"/>
      <c r="B160" s="232"/>
      <c r="C160" s="233"/>
      <c r="D160" s="234" t="s">
        <v>156</v>
      </c>
      <c r="E160" s="233"/>
      <c r="F160" s="236" t="s">
        <v>2107</v>
      </c>
      <c r="G160" s="233"/>
      <c r="H160" s="237">
        <v>0.10000000000000001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1"/>
      <c r="U160" s="242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156</v>
      </c>
      <c r="AU160" s="243" t="s">
        <v>88</v>
      </c>
      <c r="AV160" s="13" t="s">
        <v>88</v>
      </c>
      <c r="AW160" s="13" t="s">
        <v>4</v>
      </c>
      <c r="AX160" s="13" t="s">
        <v>86</v>
      </c>
      <c r="AY160" s="243" t="s">
        <v>140</v>
      </c>
    </row>
    <row r="161" s="2" customFormat="1" ht="14.4" customHeight="1">
      <c r="A161" s="38"/>
      <c r="B161" s="39"/>
      <c r="C161" s="244" t="s">
        <v>295</v>
      </c>
      <c r="D161" s="244" t="s">
        <v>195</v>
      </c>
      <c r="E161" s="245" t="s">
        <v>2114</v>
      </c>
      <c r="F161" s="246" t="s">
        <v>2115</v>
      </c>
      <c r="G161" s="247" t="s">
        <v>2094</v>
      </c>
      <c r="H161" s="248">
        <v>0.10000000000000001</v>
      </c>
      <c r="I161" s="249"/>
      <c r="J161" s="250">
        <f>ROUND(I161*H161,2)</f>
        <v>0</v>
      </c>
      <c r="K161" s="251"/>
      <c r="L161" s="252"/>
      <c r="M161" s="253" t="s">
        <v>1</v>
      </c>
      <c r="N161" s="254" t="s">
        <v>43</v>
      </c>
      <c r="O161" s="91"/>
      <c r="P161" s="228">
        <f>O161*H161</f>
        <v>0</v>
      </c>
      <c r="Q161" s="228">
        <v>0.53000000000000003</v>
      </c>
      <c r="R161" s="228">
        <f>Q161*H161</f>
        <v>0.053000000000000005</v>
      </c>
      <c r="S161" s="228">
        <v>0</v>
      </c>
      <c r="T161" s="228">
        <f>S161*H161</f>
        <v>0</v>
      </c>
      <c r="U161" s="229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291</v>
      </c>
      <c r="AT161" s="230" t="s">
        <v>195</v>
      </c>
      <c r="AU161" s="230" t="s">
        <v>88</v>
      </c>
      <c r="AY161" s="17" t="s">
        <v>140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86</v>
      </c>
      <c r="BK161" s="231">
        <f>ROUND(I161*H161,2)</f>
        <v>0</v>
      </c>
      <c r="BL161" s="17" t="s">
        <v>215</v>
      </c>
      <c r="BM161" s="230" t="s">
        <v>2116</v>
      </c>
    </row>
    <row r="162" s="13" customFormat="1">
      <c r="A162" s="13"/>
      <c r="B162" s="232"/>
      <c r="C162" s="233"/>
      <c r="D162" s="234" t="s">
        <v>156</v>
      </c>
      <c r="E162" s="233"/>
      <c r="F162" s="236" t="s">
        <v>2107</v>
      </c>
      <c r="G162" s="233"/>
      <c r="H162" s="237">
        <v>0.10000000000000001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1"/>
      <c r="U162" s="242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88</v>
      </c>
      <c r="AV162" s="13" t="s">
        <v>88</v>
      </c>
      <c r="AW162" s="13" t="s">
        <v>4</v>
      </c>
      <c r="AX162" s="13" t="s">
        <v>86</v>
      </c>
      <c r="AY162" s="243" t="s">
        <v>140</v>
      </c>
    </row>
    <row r="163" s="2" customFormat="1" ht="24.15" customHeight="1">
      <c r="A163" s="38"/>
      <c r="B163" s="39"/>
      <c r="C163" s="218" t="s">
        <v>302</v>
      </c>
      <c r="D163" s="218" t="s">
        <v>142</v>
      </c>
      <c r="E163" s="219" t="s">
        <v>2117</v>
      </c>
      <c r="F163" s="220" t="s">
        <v>2118</v>
      </c>
      <c r="G163" s="221" t="s">
        <v>226</v>
      </c>
      <c r="H163" s="222">
        <v>100</v>
      </c>
      <c r="I163" s="223"/>
      <c r="J163" s="224">
        <f>ROUND(I163*H163,2)</f>
        <v>0</v>
      </c>
      <c r="K163" s="225"/>
      <c r="L163" s="44"/>
      <c r="M163" s="226" t="s">
        <v>1</v>
      </c>
      <c r="N163" s="227" t="s">
        <v>43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8">
        <f>S163*H163</f>
        <v>0</v>
      </c>
      <c r="U163" s="229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215</v>
      </c>
      <c r="AT163" s="230" t="s">
        <v>142</v>
      </c>
      <c r="AU163" s="230" t="s">
        <v>88</v>
      </c>
      <c r="AY163" s="17" t="s">
        <v>140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86</v>
      </c>
      <c r="BK163" s="231">
        <f>ROUND(I163*H163,2)</f>
        <v>0</v>
      </c>
      <c r="BL163" s="17" t="s">
        <v>215</v>
      </c>
      <c r="BM163" s="230" t="s">
        <v>2119</v>
      </c>
    </row>
    <row r="164" s="2" customFormat="1" ht="14.4" customHeight="1">
      <c r="A164" s="38"/>
      <c r="B164" s="39"/>
      <c r="C164" s="244" t="s">
        <v>310</v>
      </c>
      <c r="D164" s="244" t="s">
        <v>195</v>
      </c>
      <c r="E164" s="245" t="s">
        <v>2120</v>
      </c>
      <c r="F164" s="246" t="s">
        <v>2121</v>
      </c>
      <c r="G164" s="247" t="s">
        <v>226</v>
      </c>
      <c r="H164" s="248">
        <v>35</v>
      </c>
      <c r="I164" s="249"/>
      <c r="J164" s="250">
        <f>ROUND(I164*H164,2)</f>
        <v>0</v>
      </c>
      <c r="K164" s="251"/>
      <c r="L164" s="252"/>
      <c r="M164" s="253" t="s">
        <v>1</v>
      </c>
      <c r="N164" s="254" t="s">
        <v>43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8">
        <f>S164*H164</f>
        <v>0</v>
      </c>
      <c r="U164" s="229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291</v>
      </c>
      <c r="AT164" s="230" t="s">
        <v>195</v>
      </c>
      <c r="AU164" s="230" t="s">
        <v>88</v>
      </c>
      <c r="AY164" s="17" t="s">
        <v>140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86</v>
      </c>
      <c r="BK164" s="231">
        <f>ROUND(I164*H164,2)</f>
        <v>0</v>
      </c>
      <c r="BL164" s="17" t="s">
        <v>215</v>
      </c>
      <c r="BM164" s="230" t="s">
        <v>2122</v>
      </c>
    </row>
    <row r="165" s="2" customFormat="1" ht="14.4" customHeight="1">
      <c r="A165" s="38"/>
      <c r="B165" s="39"/>
      <c r="C165" s="244" t="s">
        <v>315</v>
      </c>
      <c r="D165" s="244" t="s">
        <v>195</v>
      </c>
      <c r="E165" s="245" t="s">
        <v>2123</v>
      </c>
      <c r="F165" s="246" t="s">
        <v>2124</v>
      </c>
      <c r="G165" s="247" t="s">
        <v>226</v>
      </c>
      <c r="H165" s="248">
        <v>40</v>
      </c>
      <c r="I165" s="249"/>
      <c r="J165" s="250">
        <f>ROUND(I165*H165,2)</f>
        <v>0</v>
      </c>
      <c r="K165" s="251"/>
      <c r="L165" s="252"/>
      <c r="M165" s="253" t="s">
        <v>1</v>
      </c>
      <c r="N165" s="254" t="s">
        <v>43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8">
        <f>S165*H165</f>
        <v>0</v>
      </c>
      <c r="U165" s="229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291</v>
      </c>
      <c r="AT165" s="230" t="s">
        <v>195</v>
      </c>
      <c r="AU165" s="230" t="s">
        <v>88</v>
      </c>
      <c r="AY165" s="17" t="s">
        <v>140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86</v>
      </c>
      <c r="BK165" s="231">
        <f>ROUND(I165*H165,2)</f>
        <v>0</v>
      </c>
      <c r="BL165" s="17" t="s">
        <v>215</v>
      </c>
      <c r="BM165" s="230" t="s">
        <v>2125</v>
      </c>
    </row>
    <row r="166" s="2" customFormat="1" ht="14.4" customHeight="1">
      <c r="A166" s="38"/>
      <c r="B166" s="39"/>
      <c r="C166" s="218" t="s">
        <v>320</v>
      </c>
      <c r="D166" s="218" t="s">
        <v>142</v>
      </c>
      <c r="E166" s="219" t="s">
        <v>2126</v>
      </c>
      <c r="F166" s="220" t="s">
        <v>2127</v>
      </c>
      <c r="G166" s="221" t="s">
        <v>226</v>
      </c>
      <c r="H166" s="222">
        <v>75</v>
      </c>
      <c r="I166" s="223"/>
      <c r="J166" s="224">
        <f>ROUND(I166*H166,2)</f>
        <v>0</v>
      </c>
      <c r="K166" s="225"/>
      <c r="L166" s="44"/>
      <c r="M166" s="226" t="s">
        <v>1</v>
      </c>
      <c r="N166" s="227" t="s">
        <v>43</v>
      </c>
      <c r="O166" s="91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8">
        <f>S166*H166</f>
        <v>0</v>
      </c>
      <c r="U166" s="229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215</v>
      </c>
      <c r="AT166" s="230" t="s">
        <v>142</v>
      </c>
      <c r="AU166" s="230" t="s">
        <v>88</v>
      </c>
      <c r="AY166" s="17" t="s">
        <v>140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86</v>
      </c>
      <c r="BK166" s="231">
        <f>ROUND(I166*H166,2)</f>
        <v>0</v>
      </c>
      <c r="BL166" s="17" t="s">
        <v>215</v>
      </c>
      <c r="BM166" s="230" t="s">
        <v>2128</v>
      </c>
    </row>
    <row r="167" s="2" customFormat="1" ht="14.4" customHeight="1">
      <c r="A167" s="38"/>
      <c r="B167" s="39"/>
      <c r="C167" s="218" t="s">
        <v>324</v>
      </c>
      <c r="D167" s="218" t="s">
        <v>142</v>
      </c>
      <c r="E167" s="219" t="s">
        <v>2129</v>
      </c>
      <c r="F167" s="220" t="s">
        <v>2130</v>
      </c>
      <c r="G167" s="221" t="s">
        <v>593</v>
      </c>
      <c r="H167" s="222">
        <v>45</v>
      </c>
      <c r="I167" s="223"/>
      <c r="J167" s="224">
        <f>ROUND(I167*H167,2)</f>
        <v>0</v>
      </c>
      <c r="K167" s="225"/>
      <c r="L167" s="44"/>
      <c r="M167" s="226" t="s">
        <v>1</v>
      </c>
      <c r="N167" s="227" t="s">
        <v>43</v>
      </c>
      <c r="O167" s="91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8">
        <f>S167*H167</f>
        <v>0</v>
      </c>
      <c r="U167" s="229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215</v>
      </c>
      <c r="AT167" s="230" t="s">
        <v>142</v>
      </c>
      <c r="AU167" s="230" t="s">
        <v>88</v>
      </c>
      <c r="AY167" s="17" t="s">
        <v>140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86</v>
      </c>
      <c r="BK167" s="231">
        <f>ROUND(I167*H167,2)</f>
        <v>0</v>
      </c>
      <c r="BL167" s="17" t="s">
        <v>215</v>
      </c>
      <c r="BM167" s="230" t="s">
        <v>2131</v>
      </c>
    </row>
    <row r="168" s="2" customFormat="1" ht="14.4" customHeight="1">
      <c r="A168" s="38"/>
      <c r="B168" s="39"/>
      <c r="C168" s="218" t="s">
        <v>329</v>
      </c>
      <c r="D168" s="218" t="s">
        <v>142</v>
      </c>
      <c r="E168" s="219" t="s">
        <v>2132</v>
      </c>
      <c r="F168" s="220" t="s">
        <v>2133</v>
      </c>
      <c r="G168" s="221" t="s">
        <v>593</v>
      </c>
      <c r="H168" s="222">
        <v>4</v>
      </c>
      <c r="I168" s="223"/>
      <c r="J168" s="224">
        <f>ROUND(I168*H168,2)</f>
        <v>0</v>
      </c>
      <c r="K168" s="225"/>
      <c r="L168" s="44"/>
      <c r="M168" s="226" t="s">
        <v>1</v>
      </c>
      <c r="N168" s="227" t="s">
        <v>43</v>
      </c>
      <c r="O168" s="91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8">
        <f>S168*H168</f>
        <v>0</v>
      </c>
      <c r="U168" s="229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215</v>
      </c>
      <c r="AT168" s="230" t="s">
        <v>142</v>
      </c>
      <c r="AU168" s="230" t="s">
        <v>88</v>
      </c>
      <c r="AY168" s="17" t="s">
        <v>140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86</v>
      </c>
      <c r="BK168" s="231">
        <f>ROUND(I168*H168,2)</f>
        <v>0</v>
      </c>
      <c r="BL168" s="17" t="s">
        <v>215</v>
      </c>
      <c r="BM168" s="230" t="s">
        <v>2134</v>
      </c>
    </row>
    <row r="169" s="2" customFormat="1" ht="14.4" customHeight="1">
      <c r="A169" s="38"/>
      <c r="B169" s="39"/>
      <c r="C169" s="218" t="s">
        <v>333</v>
      </c>
      <c r="D169" s="218" t="s">
        <v>142</v>
      </c>
      <c r="E169" s="219" t="s">
        <v>2135</v>
      </c>
      <c r="F169" s="220" t="s">
        <v>2136</v>
      </c>
      <c r="G169" s="221" t="s">
        <v>593</v>
      </c>
      <c r="H169" s="222">
        <v>190</v>
      </c>
      <c r="I169" s="223"/>
      <c r="J169" s="224">
        <f>ROUND(I169*H169,2)</f>
        <v>0</v>
      </c>
      <c r="K169" s="225"/>
      <c r="L169" s="44"/>
      <c r="M169" s="226" t="s">
        <v>1</v>
      </c>
      <c r="N169" s="227" t="s">
        <v>43</v>
      </c>
      <c r="O169" s="91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8">
        <f>S169*H169</f>
        <v>0</v>
      </c>
      <c r="U169" s="229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215</v>
      </c>
      <c r="AT169" s="230" t="s">
        <v>142</v>
      </c>
      <c r="AU169" s="230" t="s">
        <v>88</v>
      </c>
      <c r="AY169" s="17" t="s">
        <v>140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86</v>
      </c>
      <c r="BK169" s="231">
        <f>ROUND(I169*H169,2)</f>
        <v>0</v>
      </c>
      <c r="BL169" s="17" t="s">
        <v>215</v>
      </c>
      <c r="BM169" s="230" t="s">
        <v>2137</v>
      </c>
    </row>
    <row r="170" s="2" customFormat="1" ht="62.7" customHeight="1">
      <c r="A170" s="38"/>
      <c r="B170" s="39"/>
      <c r="C170" s="218" t="s">
        <v>340</v>
      </c>
      <c r="D170" s="218" t="s">
        <v>142</v>
      </c>
      <c r="E170" s="219" t="s">
        <v>2138</v>
      </c>
      <c r="F170" s="220" t="s">
        <v>2139</v>
      </c>
      <c r="G170" s="221" t="s">
        <v>593</v>
      </c>
      <c r="H170" s="222">
        <v>2</v>
      </c>
      <c r="I170" s="223"/>
      <c r="J170" s="224">
        <f>ROUND(I170*H170,2)</f>
        <v>0</v>
      </c>
      <c r="K170" s="225"/>
      <c r="L170" s="44"/>
      <c r="M170" s="226" t="s">
        <v>1</v>
      </c>
      <c r="N170" s="227" t="s">
        <v>43</v>
      </c>
      <c r="O170" s="91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8">
        <f>S170*H170</f>
        <v>0</v>
      </c>
      <c r="U170" s="229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215</v>
      </c>
      <c r="AT170" s="230" t="s">
        <v>142</v>
      </c>
      <c r="AU170" s="230" t="s">
        <v>88</v>
      </c>
      <c r="AY170" s="17" t="s">
        <v>140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86</v>
      </c>
      <c r="BK170" s="231">
        <f>ROUND(I170*H170,2)</f>
        <v>0</v>
      </c>
      <c r="BL170" s="17" t="s">
        <v>215</v>
      </c>
      <c r="BM170" s="230" t="s">
        <v>2140</v>
      </c>
    </row>
    <row r="171" s="2" customFormat="1" ht="24.15" customHeight="1">
      <c r="A171" s="38"/>
      <c r="B171" s="39"/>
      <c r="C171" s="244" t="s">
        <v>521</v>
      </c>
      <c r="D171" s="244" t="s">
        <v>195</v>
      </c>
      <c r="E171" s="245" t="s">
        <v>2141</v>
      </c>
      <c r="F171" s="246" t="s">
        <v>2142</v>
      </c>
      <c r="G171" s="247" t="s">
        <v>226</v>
      </c>
      <c r="H171" s="248">
        <v>50</v>
      </c>
      <c r="I171" s="249"/>
      <c r="J171" s="250">
        <f>ROUND(I171*H171,2)</f>
        <v>0</v>
      </c>
      <c r="K171" s="251"/>
      <c r="L171" s="252"/>
      <c r="M171" s="253" t="s">
        <v>1</v>
      </c>
      <c r="N171" s="254" t="s">
        <v>43</v>
      </c>
      <c r="O171" s="91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8">
        <f>S171*H171</f>
        <v>0</v>
      </c>
      <c r="U171" s="229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291</v>
      </c>
      <c r="AT171" s="230" t="s">
        <v>195</v>
      </c>
      <c r="AU171" s="230" t="s">
        <v>88</v>
      </c>
      <c r="AY171" s="17" t="s">
        <v>140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86</v>
      </c>
      <c r="BK171" s="231">
        <f>ROUND(I171*H171,2)</f>
        <v>0</v>
      </c>
      <c r="BL171" s="17" t="s">
        <v>215</v>
      </c>
      <c r="BM171" s="230" t="s">
        <v>2143</v>
      </c>
    </row>
    <row r="172" s="2" customFormat="1" ht="24.15" customHeight="1">
      <c r="A172" s="38"/>
      <c r="B172" s="39"/>
      <c r="C172" s="218" t="s">
        <v>526</v>
      </c>
      <c r="D172" s="218" t="s">
        <v>142</v>
      </c>
      <c r="E172" s="219" t="s">
        <v>2144</v>
      </c>
      <c r="F172" s="220" t="s">
        <v>2145</v>
      </c>
      <c r="G172" s="221" t="s">
        <v>226</v>
      </c>
      <c r="H172" s="222">
        <v>50</v>
      </c>
      <c r="I172" s="223"/>
      <c r="J172" s="224">
        <f>ROUND(I172*H172,2)</f>
        <v>0</v>
      </c>
      <c r="K172" s="225"/>
      <c r="L172" s="44"/>
      <c r="M172" s="226" t="s">
        <v>1</v>
      </c>
      <c r="N172" s="227" t="s">
        <v>43</v>
      </c>
      <c r="O172" s="91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8">
        <f>S172*H172</f>
        <v>0</v>
      </c>
      <c r="U172" s="229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215</v>
      </c>
      <c r="AT172" s="230" t="s">
        <v>142</v>
      </c>
      <c r="AU172" s="230" t="s">
        <v>88</v>
      </c>
      <c r="AY172" s="17" t="s">
        <v>140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86</v>
      </c>
      <c r="BK172" s="231">
        <f>ROUND(I172*H172,2)</f>
        <v>0</v>
      </c>
      <c r="BL172" s="17" t="s">
        <v>215</v>
      </c>
      <c r="BM172" s="230" t="s">
        <v>2146</v>
      </c>
    </row>
    <row r="173" s="2" customFormat="1" ht="14.4" customHeight="1">
      <c r="A173" s="38"/>
      <c r="B173" s="39"/>
      <c r="C173" s="244" t="s">
        <v>528</v>
      </c>
      <c r="D173" s="244" t="s">
        <v>195</v>
      </c>
      <c r="E173" s="245" t="s">
        <v>2147</v>
      </c>
      <c r="F173" s="246" t="s">
        <v>2148</v>
      </c>
      <c r="G173" s="247" t="s">
        <v>226</v>
      </c>
      <c r="H173" s="248">
        <v>20</v>
      </c>
      <c r="I173" s="249"/>
      <c r="J173" s="250">
        <f>ROUND(I173*H173,2)</f>
        <v>0</v>
      </c>
      <c r="K173" s="251"/>
      <c r="L173" s="252"/>
      <c r="M173" s="253" t="s">
        <v>1</v>
      </c>
      <c r="N173" s="254" t="s">
        <v>43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8">
        <f>S173*H173</f>
        <v>0</v>
      </c>
      <c r="U173" s="229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291</v>
      </c>
      <c r="AT173" s="230" t="s">
        <v>195</v>
      </c>
      <c r="AU173" s="230" t="s">
        <v>88</v>
      </c>
      <c r="AY173" s="17" t="s">
        <v>140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86</v>
      </c>
      <c r="BK173" s="231">
        <f>ROUND(I173*H173,2)</f>
        <v>0</v>
      </c>
      <c r="BL173" s="17" t="s">
        <v>215</v>
      </c>
      <c r="BM173" s="230" t="s">
        <v>2149</v>
      </c>
    </row>
    <row r="174" s="2" customFormat="1" ht="14.4" customHeight="1">
      <c r="A174" s="38"/>
      <c r="B174" s="39"/>
      <c r="C174" s="218" t="s">
        <v>532</v>
      </c>
      <c r="D174" s="218" t="s">
        <v>142</v>
      </c>
      <c r="E174" s="219" t="s">
        <v>2150</v>
      </c>
      <c r="F174" s="220" t="s">
        <v>2151</v>
      </c>
      <c r="G174" s="221" t="s">
        <v>226</v>
      </c>
      <c r="H174" s="222">
        <v>20</v>
      </c>
      <c r="I174" s="223"/>
      <c r="J174" s="224">
        <f>ROUND(I174*H174,2)</f>
        <v>0</v>
      </c>
      <c r="K174" s="225"/>
      <c r="L174" s="44"/>
      <c r="M174" s="226" t="s">
        <v>1</v>
      </c>
      <c r="N174" s="227" t="s">
        <v>43</v>
      </c>
      <c r="O174" s="91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8">
        <f>S174*H174</f>
        <v>0</v>
      </c>
      <c r="U174" s="229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215</v>
      </c>
      <c r="AT174" s="230" t="s">
        <v>142</v>
      </c>
      <c r="AU174" s="230" t="s">
        <v>88</v>
      </c>
      <c r="AY174" s="17" t="s">
        <v>140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86</v>
      </c>
      <c r="BK174" s="231">
        <f>ROUND(I174*H174,2)</f>
        <v>0</v>
      </c>
      <c r="BL174" s="17" t="s">
        <v>215</v>
      </c>
      <c r="BM174" s="230" t="s">
        <v>2152</v>
      </c>
    </row>
    <row r="175" s="2" customFormat="1" ht="14.4" customHeight="1">
      <c r="A175" s="38"/>
      <c r="B175" s="39"/>
      <c r="C175" s="244" t="s">
        <v>535</v>
      </c>
      <c r="D175" s="244" t="s">
        <v>195</v>
      </c>
      <c r="E175" s="245" t="s">
        <v>2153</v>
      </c>
      <c r="F175" s="246" t="s">
        <v>2154</v>
      </c>
      <c r="G175" s="247" t="s">
        <v>2094</v>
      </c>
      <c r="H175" s="248">
        <v>0.10000000000000001</v>
      </c>
      <c r="I175" s="249"/>
      <c r="J175" s="250">
        <f>ROUND(I175*H175,2)</f>
        <v>0</v>
      </c>
      <c r="K175" s="251"/>
      <c r="L175" s="252"/>
      <c r="M175" s="253" t="s">
        <v>1</v>
      </c>
      <c r="N175" s="254" t="s">
        <v>43</v>
      </c>
      <c r="O175" s="91"/>
      <c r="P175" s="228">
        <f>O175*H175</f>
        <v>0</v>
      </c>
      <c r="Q175" s="228">
        <v>0.25</v>
      </c>
      <c r="R175" s="228">
        <f>Q175*H175</f>
        <v>0.025000000000000001</v>
      </c>
      <c r="S175" s="228">
        <v>0</v>
      </c>
      <c r="T175" s="228">
        <f>S175*H175</f>
        <v>0</v>
      </c>
      <c r="U175" s="229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291</v>
      </c>
      <c r="AT175" s="230" t="s">
        <v>195</v>
      </c>
      <c r="AU175" s="230" t="s">
        <v>88</v>
      </c>
      <c r="AY175" s="17" t="s">
        <v>140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86</v>
      </c>
      <c r="BK175" s="231">
        <f>ROUND(I175*H175,2)</f>
        <v>0</v>
      </c>
      <c r="BL175" s="17" t="s">
        <v>215</v>
      </c>
      <c r="BM175" s="230" t="s">
        <v>2155</v>
      </c>
    </row>
    <row r="176" s="13" customFormat="1">
      <c r="A176" s="13"/>
      <c r="B176" s="232"/>
      <c r="C176" s="233"/>
      <c r="D176" s="234" t="s">
        <v>156</v>
      </c>
      <c r="E176" s="233"/>
      <c r="F176" s="236" t="s">
        <v>2107</v>
      </c>
      <c r="G176" s="233"/>
      <c r="H176" s="237">
        <v>0.10000000000000001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1"/>
      <c r="U176" s="242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156</v>
      </c>
      <c r="AU176" s="243" t="s">
        <v>88</v>
      </c>
      <c r="AV176" s="13" t="s">
        <v>88</v>
      </c>
      <c r="AW176" s="13" t="s">
        <v>4</v>
      </c>
      <c r="AX176" s="13" t="s">
        <v>86</v>
      </c>
      <c r="AY176" s="243" t="s">
        <v>140</v>
      </c>
    </row>
    <row r="177" s="12" customFormat="1" ht="25.92" customHeight="1">
      <c r="A177" s="12"/>
      <c r="B177" s="202"/>
      <c r="C177" s="203"/>
      <c r="D177" s="204" t="s">
        <v>77</v>
      </c>
      <c r="E177" s="205" t="s">
        <v>361</v>
      </c>
      <c r="F177" s="205" t="s">
        <v>2156</v>
      </c>
      <c r="G177" s="203"/>
      <c r="H177" s="203"/>
      <c r="I177" s="206"/>
      <c r="J177" s="207">
        <f>BK177</f>
        <v>0</v>
      </c>
      <c r="K177" s="203"/>
      <c r="L177" s="208"/>
      <c r="M177" s="209"/>
      <c r="N177" s="210"/>
      <c r="O177" s="210"/>
      <c r="P177" s="211">
        <f>P178+P195+P202</f>
        <v>0</v>
      </c>
      <c r="Q177" s="210"/>
      <c r="R177" s="211">
        <f>R178+R195+R202</f>
        <v>0.21160000000000001</v>
      </c>
      <c r="S177" s="210"/>
      <c r="T177" s="211">
        <f>T178+T195+T202</f>
        <v>0</v>
      </c>
      <c r="U177" s="2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146</v>
      </c>
      <c r="AT177" s="214" t="s">
        <v>77</v>
      </c>
      <c r="AU177" s="214" t="s">
        <v>78</v>
      </c>
      <c r="AY177" s="213" t="s">
        <v>140</v>
      </c>
      <c r="BK177" s="215">
        <f>BK178+BK195+BK202</f>
        <v>0</v>
      </c>
    </row>
    <row r="178" s="12" customFormat="1" ht="22.8" customHeight="1">
      <c r="A178" s="12"/>
      <c r="B178" s="202"/>
      <c r="C178" s="203"/>
      <c r="D178" s="204" t="s">
        <v>77</v>
      </c>
      <c r="E178" s="216" t="s">
        <v>2157</v>
      </c>
      <c r="F178" s="216" t="s">
        <v>2158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SUM(P179:P194)</f>
        <v>0</v>
      </c>
      <c r="Q178" s="210"/>
      <c r="R178" s="211">
        <f>SUM(R179:R194)</f>
        <v>0.21160000000000001</v>
      </c>
      <c r="S178" s="210"/>
      <c r="T178" s="211">
        <f>SUM(T179:T194)</f>
        <v>0</v>
      </c>
      <c r="U178" s="2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146</v>
      </c>
      <c r="AT178" s="214" t="s">
        <v>77</v>
      </c>
      <c r="AU178" s="214" t="s">
        <v>86</v>
      </c>
      <c r="AY178" s="213" t="s">
        <v>140</v>
      </c>
      <c r="BK178" s="215">
        <f>SUM(BK179:BK194)</f>
        <v>0</v>
      </c>
    </row>
    <row r="179" s="2" customFormat="1" ht="14.4" customHeight="1">
      <c r="A179" s="38"/>
      <c r="B179" s="39"/>
      <c r="C179" s="244" t="s">
        <v>541</v>
      </c>
      <c r="D179" s="244" t="s">
        <v>195</v>
      </c>
      <c r="E179" s="245" t="s">
        <v>2159</v>
      </c>
      <c r="F179" s="246" t="s">
        <v>2160</v>
      </c>
      <c r="G179" s="247" t="s">
        <v>207</v>
      </c>
      <c r="H179" s="248">
        <v>100</v>
      </c>
      <c r="I179" s="249"/>
      <c r="J179" s="250">
        <f>ROUND(I179*H179,2)</f>
        <v>0</v>
      </c>
      <c r="K179" s="251"/>
      <c r="L179" s="252"/>
      <c r="M179" s="253" t="s">
        <v>1</v>
      </c>
      <c r="N179" s="254" t="s">
        <v>43</v>
      </c>
      <c r="O179" s="91"/>
      <c r="P179" s="228">
        <f>O179*H179</f>
        <v>0</v>
      </c>
      <c r="Q179" s="228">
        <v>0.001</v>
      </c>
      <c r="R179" s="228">
        <f>Q179*H179</f>
        <v>0.10000000000000001</v>
      </c>
      <c r="S179" s="228">
        <v>0</v>
      </c>
      <c r="T179" s="228">
        <f>S179*H179</f>
        <v>0</v>
      </c>
      <c r="U179" s="229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364</v>
      </c>
      <c r="AT179" s="230" t="s">
        <v>195</v>
      </c>
      <c r="AU179" s="230" t="s">
        <v>88</v>
      </c>
      <c r="AY179" s="17" t="s">
        <v>140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86</v>
      </c>
      <c r="BK179" s="231">
        <f>ROUND(I179*H179,2)</f>
        <v>0</v>
      </c>
      <c r="BL179" s="17" t="s">
        <v>364</v>
      </c>
      <c r="BM179" s="230" t="s">
        <v>2161</v>
      </c>
    </row>
    <row r="180" s="2" customFormat="1" ht="14.4" customHeight="1">
      <c r="A180" s="38"/>
      <c r="B180" s="39"/>
      <c r="C180" s="244" t="s">
        <v>547</v>
      </c>
      <c r="D180" s="244" t="s">
        <v>195</v>
      </c>
      <c r="E180" s="245" t="s">
        <v>2162</v>
      </c>
      <c r="F180" s="246" t="s">
        <v>2163</v>
      </c>
      <c r="G180" s="247" t="s">
        <v>207</v>
      </c>
      <c r="H180" s="248">
        <v>100</v>
      </c>
      <c r="I180" s="249"/>
      <c r="J180" s="250">
        <f>ROUND(I180*H180,2)</f>
        <v>0</v>
      </c>
      <c r="K180" s="251"/>
      <c r="L180" s="252"/>
      <c r="M180" s="253" t="s">
        <v>1</v>
      </c>
      <c r="N180" s="254" t="s">
        <v>43</v>
      </c>
      <c r="O180" s="91"/>
      <c r="P180" s="228">
        <f>O180*H180</f>
        <v>0</v>
      </c>
      <c r="Q180" s="228">
        <v>0.001</v>
      </c>
      <c r="R180" s="228">
        <f>Q180*H180</f>
        <v>0.10000000000000001</v>
      </c>
      <c r="S180" s="228">
        <v>0</v>
      </c>
      <c r="T180" s="228">
        <f>S180*H180</f>
        <v>0</v>
      </c>
      <c r="U180" s="229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364</v>
      </c>
      <c r="AT180" s="230" t="s">
        <v>195</v>
      </c>
      <c r="AU180" s="230" t="s">
        <v>88</v>
      </c>
      <c r="AY180" s="17" t="s">
        <v>140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86</v>
      </c>
      <c r="BK180" s="231">
        <f>ROUND(I180*H180,2)</f>
        <v>0</v>
      </c>
      <c r="BL180" s="17" t="s">
        <v>364</v>
      </c>
      <c r="BM180" s="230" t="s">
        <v>2164</v>
      </c>
    </row>
    <row r="181" s="2" customFormat="1" ht="14.4" customHeight="1">
      <c r="A181" s="38"/>
      <c r="B181" s="39"/>
      <c r="C181" s="244" t="s">
        <v>552</v>
      </c>
      <c r="D181" s="244" t="s">
        <v>195</v>
      </c>
      <c r="E181" s="245" t="s">
        <v>2165</v>
      </c>
      <c r="F181" s="246" t="s">
        <v>2166</v>
      </c>
      <c r="G181" s="247" t="s">
        <v>343</v>
      </c>
      <c r="H181" s="248">
        <v>10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43</v>
      </c>
      <c r="O181" s="91"/>
      <c r="P181" s="228">
        <f>O181*H181</f>
        <v>0</v>
      </c>
      <c r="Q181" s="228">
        <v>0.00020000000000000001</v>
      </c>
      <c r="R181" s="228">
        <f>Q181*H181</f>
        <v>0.002</v>
      </c>
      <c r="S181" s="228">
        <v>0</v>
      </c>
      <c r="T181" s="228">
        <f>S181*H181</f>
        <v>0</v>
      </c>
      <c r="U181" s="229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364</v>
      </c>
      <c r="AT181" s="230" t="s">
        <v>195</v>
      </c>
      <c r="AU181" s="230" t="s">
        <v>88</v>
      </c>
      <c r="AY181" s="17" t="s">
        <v>140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86</v>
      </c>
      <c r="BK181" s="231">
        <f>ROUND(I181*H181,2)</f>
        <v>0</v>
      </c>
      <c r="BL181" s="17" t="s">
        <v>364</v>
      </c>
      <c r="BM181" s="230" t="s">
        <v>2167</v>
      </c>
    </row>
    <row r="182" s="2" customFormat="1" ht="24.15" customHeight="1">
      <c r="A182" s="38"/>
      <c r="B182" s="39"/>
      <c r="C182" s="244" t="s">
        <v>557</v>
      </c>
      <c r="D182" s="244" t="s">
        <v>195</v>
      </c>
      <c r="E182" s="245" t="s">
        <v>2168</v>
      </c>
      <c r="F182" s="246" t="s">
        <v>2169</v>
      </c>
      <c r="G182" s="247" t="s">
        <v>343</v>
      </c>
      <c r="H182" s="248">
        <v>10</v>
      </c>
      <c r="I182" s="249"/>
      <c r="J182" s="250">
        <f>ROUND(I182*H182,2)</f>
        <v>0</v>
      </c>
      <c r="K182" s="251"/>
      <c r="L182" s="252"/>
      <c r="M182" s="253" t="s">
        <v>1</v>
      </c>
      <c r="N182" s="254" t="s">
        <v>43</v>
      </c>
      <c r="O182" s="91"/>
      <c r="P182" s="228">
        <f>O182*H182</f>
        <v>0</v>
      </c>
      <c r="Q182" s="228">
        <v>0.00025999999999999998</v>
      </c>
      <c r="R182" s="228">
        <f>Q182*H182</f>
        <v>0.0025999999999999999</v>
      </c>
      <c r="S182" s="228">
        <v>0</v>
      </c>
      <c r="T182" s="228">
        <f>S182*H182</f>
        <v>0</v>
      </c>
      <c r="U182" s="229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364</v>
      </c>
      <c r="AT182" s="230" t="s">
        <v>195</v>
      </c>
      <c r="AU182" s="230" t="s">
        <v>88</v>
      </c>
      <c r="AY182" s="17" t="s">
        <v>140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86</v>
      </c>
      <c r="BK182" s="231">
        <f>ROUND(I182*H182,2)</f>
        <v>0</v>
      </c>
      <c r="BL182" s="17" t="s">
        <v>364</v>
      </c>
      <c r="BM182" s="230" t="s">
        <v>2170</v>
      </c>
    </row>
    <row r="183" s="2" customFormat="1" ht="24.15" customHeight="1">
      <c r="A183" s="38"/>
      <c r="B183" s="39"/>
      <c r="C183" s="244" t="s">
        <v>561</v>
      </c>
      <c r="D183" s="244" t="s">
        <v>195</v>
      </c>
      <c r="E183" s="245" t="s">
        <v>2171</v>
      </c>
      <c r="F183" s="246" t="s">
        <v>2172</v>
      </c>
      <c r="G183" s="247" t="s">
        <v>343</v>
      </c>
      <c r="H183" s="248">
        <v>10</v>
      </c>
      <c r="I183" s="249"/>
      <c r="J183" s="250">
        <f>ROUND(I183*H183,2)</f>
        <v>0</v>
      </c>
      <c r="K183" s="251"/>
      <c r="L183" s="252"/>
      <c r="M183" s="253" t="s">
        <v>1</v>
      </c>
      <c r="N183" s="254" t="s">
        <v>43</v>
      </c>
      <c r="O183" s="91"/>
      <c r="P183" s="228">
        <f>O183*H183</f>
        <v>0</v>
      </c>
      <c r="Q183" s="228">
        <v>0.00069999999999999999</v>
      </c>
      <c r="R183" s="228">
        <f>Q183*H183</f>
        <v>0.0070000000000000001</v>
      </c>
      <c r="S183" s="228">
        <v>0</v>
      </c>
      <c r="T183" s="228">
        <f>S183*H183</f>
        <v>0</v>
      </c>
      <c r="U183" s="229" t="s">
        <v>1</v>
      </c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364</v>
      </c>
      <c r="AT183" s="230" t="s">
        <v>195</v>
      </c>
      <c r="AU183" s="230" t="s">
        <v>88</v>
      </c>
      <c r="AY183" s="17" t="s">
        <v>140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86</v>
      </c>
      <c r="BK183" s="231">
        <f>ROUND(I183*H183,2)</f>
        <v>0</v>
      </c>
      <c r="BL183" s="17" t="s">
        <v>364</v>
      </c>
      <c r="BM183" s="230" t="s">
        <v>2173</v>
      </c>
    </row>
    <row r="184" s="2" customFormat="1" ht="14.4" customHeight="1">
      <c r="A184" s="38"/>
      <c r="B184" s="39"/>
      <c r="C184" s="244" t="s">
        <v>567</v>
      </c>
      <c r="D184" s="244" t="s">
        <v>195</v>
      </c>
      <c r="E184" s="245" t="s">
        <v>2174</v>
      </c>
      <c r="F184" s="246" t="s">
        <v>2175</v>
      </c>
      <c r="G184" s="247" t="s">
        <v>593</v>
      </c>
      <c r="H184" s="248">
        <v>10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43</v>
      </c>
      <c r="O184" s="91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8">
        <f>S184*H184</f>
        <v>0</v>
      </c>
      <c r="U184" s="229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174</v>
      </c>
      <c r="AT184" s="230" t="s">
        <v>195</v>
      </c>
      <c r="AU184" s="230" t="s">
        <v>88</v>
      </c>
      <c r="AY184" s="17" t="s">
        <v>140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86</v>
      </c>
      <c r="BK184" s="231">
        <f>ROUND(I184*H184,2)</f>
        <v>0</v>
      </c>
      <c r="BL184" s="17" t="s">
        <v>146</v>
      </c>
      <c r="BM184" s="230" t="s">
        <v>2176</v>
      </c>
    </row>
    <row r="185" s="2" customFormat="1" ht="14.4" customHeight="1">
      <c r="A185" s="38"/>
      <c r="B185" s="39"/>
      <c r="C185" s="218" t="s">
        <v>571</v>
      </c>
      <c r="D185" s="218" t="s">
        <v>142</v>
      </c>
      <c r="E185" s="219" t="s">
        <v>2177</v>
      </c>
      <c r="F185" s="220" t="s">
        <v>2178</v>
      </c>
      <c r="G185" s="221" t="s">
        <v>593</v>
      </c>
      <c r="H185" s="222">
        <v>10</v>
      </c>
      <c r="I185" s="223"/>
      <c r="J185" s="224">
        <f>ROUND(I185*H185,2)</f>
        <v>0</v>
      </c>
      <c r="K185" s="225"/>
      <c r="L185" s="44"/>
      <c r="M185" s="226" t="s">
        <v>1</v>
      </c>
      <c r="N185" s="227" t="s">
        <v>43</v>
      </c>
      <c r="O185" s="91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8">
        <f>S185*H185</f>
        <v>0</v>
      </c>
      <c r="U185" s="229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146</v>
      </c>
      <c r="AT185" s="230" t="s">
        <v>142</v>
      </c>
      <c r="AU185" s="230" t="s">
        <v>88</v>
      </c>
      <c r="AY185" s="17" t="s">
        <v>140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86</v>
      </c>
      <c r="BK185" s="231">
        <f>ROUND(I185*H185,2)</f>
        <v>0</v>
      </c>
      <c r="BL185" s="17" t="s">
        <v>146</v>
      </c>
      <c r="BM185" s="230" t="s">
        <v>2179</v>
      </c>
    </row>
    <row r="186" s="2" customFormat="1" ht="24.15" customHeight="1">
      <c r="A186" s="38"/>
      <c r="B186" s="39"/>
      <c r="C186" s="218" t="s">
        <v>576</v>
      </c>
      <c r="D186" s="218" t="s">
        <v>142</v>
      </c>
      <c r="E186" s="219" t="s">
        <v>2180</v>
      </c>
      <c r="F186" s="220" t="s">
        <v>2181</v>
      </c>
      <c r="G186" s="221" t="s">
        <v>226</v>
      </c>
      <c r="H186" s="222">
        <v>100</v>
      </c>
      <c r="I186" s="223"/>
      <c r="J186" s="224">
        <f>ROUND(I186*H186,2)</f>
        <v>0</v>
      </c>
      <c r="K186" s="225"/>
      <c r="L186" s="44"/>
      <c r="M186" s="226" t="s">
        <v>1</v>
      </c>
      <c r="N186" s="227" t="s">
        <v>43</v>
      </c>
      <c r="O186" s="91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8">
        <f>S186*H186</f>
        <v>0</v>
      </c>
      <c r="U186" s="229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458</v>
      </c>
      <c r="AT186" s="230" t="s">
        <v>142</v>
      </c>
      <c r="AU186" s="230" t="s">
        <v>88</v>
      </c>
      <c r="AY186" s="17" t="s">
        <v>140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86</v>
      </c>
      <c r="BK186" s="231">
        <f>ROUND(I186*H186,2)</f>
        <v>0</v>
      </c>
      <c r="BL186" s="17" t="s">
        <v>458</v>
      </c>
      <c r="BM186" s="230" t="s">
        <v>2182</v>
      </c>
    </row>
    <row r="187" s="2" customFormat="1" ht="14.4" customHeight="1">
      <c r="A187" s="38"/>
      <c r="B187" s="39"/>
      <c r="C187" s="244" t="s">
        <v>580</v>
      </c>
      <c r="D187" s="244" t="s">
        <v>195</v>
      </c>
      <c r="E187" s="245" t="s">
        <v>2183</v>
      </c>
      <c r="F187" s="246" t="s">
        <v>2184</v>
      </c>
      <c r="G187" s="247" t="s">
        <v>593</v>
      </c>
      <c r="H187" s="248">
        <v>4</v>
      </c>
      <c r="I187" s="249"/>
      <c r="J187" s="250">
        <f>ROUND(I187*H187,2)</f>
        <v>0</v>
      </c>
      <c r="K187" s="251"/>
      <c r="L187" s="252"/>
      <c r="M187" s="253" t="s">
        <v>1</v>
      </c>
      <c r="N187" s="254" t="s">
        <v>43</v>
      </c>
      <c r="O187" s="91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8">
        <f>S187*H187</f>
        <v>0</v>
      </c>
      <c r="U187" s="229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574</v>
      </c>
      <c r="AT187" s="230" t="s">
        <v>195</v>
      </c>
      <c r="AU187" s="230" t="s">
        <v>88</v>
      </c>
      <c r="AY187" s="17" t="s">
        <v>140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86</v>
      </c>
      <c r="BK187" s="231">
        <f>ROUND(I187*H187,2)</f>
        <v>0</v>
      </c>
      <c r="BL187" s="17" t="s">
        <v>458</v>
      </c>
      <c r="BM187" s="230" t="s">
        <v>2185</v>
      </c>
    </row>
    <row r="188" s="2" customFormat="1" ht="24.15" customHeight="1">
      <c r="A188" s="38"/>
      <c r="B188" s="39"/>
      <c r="C188" s="218" t="s">
        <v>586</v>
      </c>
      <c r="D188" s="218" t="s">
        <v>142</v>
      </c>
      <c r="E188" s="219" t="s">
        <v>2186</v>
      </c>
      <c r="F188" s="220" t="s">
        <v>2187</v>
      </c>
      <c r="G188" s="221" t="s">
        <v>593</v>
      </c>
      <c r="H188" s="222">
        <v>4</v>
      </c>
      <c r="I188" s="223"/>
      <c r="J188" s="224">
        <f>ROUND(I188*H188,2)</f>
        <v>0</v>
      </c>
      <c r="K188" s="225"/>
      <c r="L188" s="44"/>
      <c r="M188" s="226" t="s">
        <v>1</v>
      </c>
      <c r="N188" s="227" t="s">
        <v>43</v>
      </c>
      <c r="O188" s="91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8">
        <f>S188*H188</f>
        <v>0</v>
      </c>
      <c r="U188" s="229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458</v>
      </c>
      <c r="AT188" s="230" t="s">
        <v>142</v>
      </c>
      <c r="AU188" s="230" t="s">
        <v>88</v>
      </c>
      <c r="AY188" s="17" t="s">
        <v>140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86</v>
      </c>
      <c r="BK188" s="231">
        <f>ROUND(I188*H188,2)</f>
        <v>0</v>
      </c>
      <c r="BL188" s="17" t="s">
        <v>458</v>
      </c>
      <c r="BM188" s="230" t="s">
        <v>2188</v>
      </c>
    </row>
    <row r="189" s="2" customFormat="1" ht="14.4" customHeight="1">
      <c r="A189" s="38"/>
      <c r="B189" s="39"/>
      <c r="C189" s="244" t="s">
        <v>590</v>
      </c>
      <c r="D189" s="244" t="s">
        <v>195</v>
      </c>
      <c r="E189" s="245" t="s">
        <v>2189</v>
      </c>
      <c r="F189" s="246" t="s">
        <v>2190</v>
      </c>
      <c r="G189" s="247" t="s">
        <v>593</v>
      </c>
      <c r="H189" s="248">
        <v>5</v>
      </c>
      <c r="I189" s="249"/>
      <c r="J189" s="250">
        <f>ROUND(I189*H189,2)</f>
        <v>0</v>
      </c>
      <c r="K189" s="251"/>
      <c r="L189" s="252"/>
      <c r="M189" s="253" t="s">
        <v>1</v>
      </c>
      <c r="N189" s="254" t="s">
        <v>43</v>
      </c>
      <c r="O189" s="91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8">
        <f>S189*H189</f>
        <v>0</v>
      </c>
      <c r="U189" s="229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574</v>
      </c>
      <c r="AT189" s="230" t="s">
        <v>195</v>
      </c>
      <c r="AU189" s="230" t="s">
        <v>88</v>
      </c>
      <c r="AY189" s="17" t="s">
        <v>140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86</v>
      </c>
      <c r="BK189" s="231">
        <f>ROUND(I189*H189,2)</f>
        <v>0</v>
      </c>
      <c r="BL189" s="17" t="s">
        <v>458</v>
      </c>
      <c r="BM189" s="230" t="s">
        <v>2191</v>
      </c>
    </row>
    <row r="190" s="2" customFormat="1" ht="14.4" customHeight="1">
      <c r="A190" s="38"/>
      <c r="B190" s="39"/>
      <c r="C190" s="244" t="s">
        <v>598</v>
      </c>
      <c r="D190" s="244" t="s">
        <v>195</v>
      </c>
      <c r="E190" s="245" t="s">
        <v>2192</v>
      </c>
      <c r="F190" s="246" t="s">
        <v>2193</v>
      </c>
      <c r="G190" s="247" t="s">
        <v>593</v>
      </c>
      <c r="H190" s="248">
        <v>10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43</v>
      </c>
      <c r="O190" s="91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8">
        <f>S190*H190</f>
        <v>0</v>
      </c>
      <c r="U190" s="229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574</v>
      </c>
      <c r="AT190" s="230" t="s">
        <v>195</v>
      </c>
      <c r="AU190" s="230" t="s">
        <v>88</v>
      </c>
      <c r="AY190" s="17" t="s">
        <v>140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86</v>
      </c>
      <c r="BK190" s="231">
        <f>ROUND(I190*H190,2)</f>
        <v>0</v>
      </c>
      <c r="BL190" s="17" t="s">
        <v>458</v>
      </c>
      <c r="BM190" s="230" t="s">
        <v>2194</v>
      </c>
    </row>
    <row r="191" s="2" customFormat="1" ht="14.4" customHeight="1">
      <c r="A191" s="38"/>
      <c r="B191" s="39"/>
      <c r="C191" s="218" t="s">
        <v>603</v>
      </c>
      <c r="D191" s="218" t="s">
        <v>142</v>
      </c>
      <c r="E191" s="219" t="s">
        <v>2195</v>
      </c>
      <c r="F191" s="220" t="s">
        <v>2196</v>
      </c>
      <c r="G191" s="221" t="s">
        <v>593</v>
      </c>
      <c r="H191" s="222">
        <v>5</v>
      </c>
      <c r="I191" s="223"/>
      <c r="J191" s="224">
        <f>ROUND(I191*H191,2)</f>
        <v>0</v>
      </c>
      <c r="K191" s="225"/>
      <c r="L191" s="44"/>
      <c r="M191" s="226" t="s">
        <v>1</v>
      </c>
      <c r="N191" s="227" t="s">
        <v>43</v>
      </c>
      <c r="O191" s="91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8">
        <f>S191*H191</f>
        <v>0</v>
      </c>
      <c r="U191" s="229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458</v>
      </c>
      <c r="AT191" s="230" t="s">
        <v>142</v>
      </c>
      <c r="AU191" s="230" t="s">
        <v>88</v>
      </c>
      <c r="AY191" s="17" t="s">
        <v>140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86</v>
      </c>
      <c r="BK191" s="231">
        <f>ROUND(I191*H191,2)</f>
        <v>0</v>
      </c>
      <c r="BL191" s="17" t="s">
        <v>458</v>
      </c>
      <c r="BM191" s="230" t="s">
        <v>2197</v>
      </c>
    </row>
    <row r="192" s="2" customFormat="1" ht="37.8" customHeight="1">
      <c r="A192" s="38"/>
      <c r="B192" s="39"/>
      <c r="C192" s="244" t="s">
        <v>607</v>
      </c>
      <c r="D192" s="244" t="s">
        <v>195</v>
      </c>
      <c r="E192" s="245" t="s">
        <v>2198</v>
      </c>
      <c r="F192" s="246" t="s">
        <v>2199</v>
      </c>
      <c r="G192" s="247" t="s">
        <v>593</v>
      </c>
      <c r="H192" s="248">
        <v>1</v>
      </c>
      <c r="I192" s="249"/>
      <c r="J192" s="250">
        <f>ROUND(I192*H192,2)</f>
        <v>0</v>
      </c>
      <c r="K192" s="251"/>
      <c r="L192" s="252"/>
      <c r="M192" s="253" t="s">
        <v>1</v>
      </c>
      <c r="N192" s="254" t="s">
        <v>43</v>
      </c>
      <c r="O192" s="91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8">
        <f>S192*H192</f>
        <v>0</v>
      </c>
      <c r="U192" s="229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574</v>
      </c>
      <c r="AT192" s="230" t="s">
        <v>195</v>
      </c>
      <c r="AU192" s="230" t="s">
        <v>88</v>
      </c>
      <c r="AY192" s="17" t="s">
        <v>140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86</v>
      </c>
      <c r="BK192" s="231">
        <f>ROUND(I192*H192,2)</f>
        <v>0</v>
      </c>
      <c r="BL192" s="17" t="s">
        <v>458</v>
      </c>
      <c r="BM192" s="230" t="s">
        <v>2200</v>
      </c>
    </row>
    <row r="193" s="2" customFormat="1" ht="24.15" customHeight="1">
      <c r="A193" s="38"/>
      <c r="B193" s="39"/>
      <c r="C193" s="218" t="s">
        <v>612</v>
      </c>
      <c r="D193" s="218" t="s">
        <v>142</v>
      </c>
      <c r="E193" s="219" t="s">
        <v>2201</v>
      </c>
      <c r="F193" s="220" t="s">
        <v>2202</v>
      </c>
      <c r="G193" s="221" t="s">
        <v>593</v>
      </c>
      <c r="H193" s="222">
        <v>1</v>
      </c>
      <c r="I193" s="223"/>
      <c r="J193" s="224">
        <f>ROUND(I193*H193,2)</f>
        <v>0</v>
      </c>
      <c r="K193" s="225"/>
      <c r="L193" s="44"/>
      <c r="M193" s="226" t="s">
        <v>1</v>
      </c>
      <c r="N193" s="227" t="s">
        <v>43</v>
      </c>
      <c r="O193" s="91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8">
        <f>S193*H193</f>
        <v>0</v>
      </c>
      <c r="U193" s="229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458</v>
      </c>
      <c r="AT193" s="230" t="s">
        <v>142</v>
      </c>
      <c r="AU193" s="230" t="s">
        <v>88</v>
      </c>
      <c r="AY193" s="17" t="s">
        <v>140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86</v>
      </c>
      <c r="BK193" s="231">
        <f>ROUND(I193*H193,2)</f>
        <v>0</v>
      </c>
      <c r="BL193" s="17" t="s">
        <v>458</v>
      </c>
      <c r="BM193" s="230" t="s">
        <v>2203</v>
      </c>
    </row>
    <row r="194" s="2" customFormat="1" ht="24.15" customHeight="1">
      <c r="A194" s="38"/>
      <c r="B194" s="39"/>
      <c r="C194" s="218" t="s">
        <v>616</v>
      </c>
      <c r="D194" s="218" t="s">
        <v>142</v>
      </c>
      <c r="E194" s="219" t="s">
        <v>2204</v>
      </c>
      <c r="F194" s="220" t="s">
        <v>2205</v>
      </c>
      <c r="G194" s="221" t="s">
        <v>226</v>
      </c>
      <c r="H194" s="222">
        <v>100</v>
      </c>
      <c r="I194" s="223"/>
      <c r="J194" s="224">
        <f>ROUND(I194*H194,2)</f>
        <v>0</v>
      </c>
      <c r="K194" s="225"/>
      <c r="L194" s="44"/>
      <c r="M194" s="226" t="s">
        <v>1</v>
      </c>
      <c r="N194" s="227" t="s">
        <v>43</v>
      </c>
      <c r="O194" s="91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8">
        <f>S194*H194</f>
        <v>0</v>
      </c>
      <c r="U194" s="229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458</v>
      </c>
      <c r="AT194" s="230" t="s">
        <v>142</v>
      </c>
      <c r="AU194" s="230" t="s">
        <v>88</v>
      </c>
      <c r="AY194" s="17" t="s">
        <v>140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86</v>
      </c>
      <c r="BK194" s="231">
        <f>ROUND(I194*H194,2)</f>
        <v>0</v>
      </c>
      <c r="BL194" s="17" t="s">
        <v>458</v>
      </c>
      <c r="BM194" s="230" t="s">
        <v>2206</v>
      </c>
    </row>
    <row r="195" s="12" customFormat="1" ht="22.8" customHeight="1">
      <c r="A195" s="12"/>
      <c r="B195" s="202"/>
      <c r="C195" s="203"/>
      <c r="D195" s="204" t="s">
        <v>77</v>
      </c>
      <c r="E195" s="216" t="s">
        <v>1034</v>
      </c>
      <c r="F195" s="216" t="s">
        <v>2207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SUM(P196:P201)</f>
        <v>0</v>
      </c>
      <c r="Q195" s="210"/>
      <c r="R195" s="211">
        <f>SUM(R196:R201)</f>
        <v>0</v>
      </c>
      <c r="S195" s="210"/>
      <c r="T195" s="211">
        <f>SUM(T196:T201)</f>
        <v>0</v>
      </c>
      <c r="U195" s="2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146</v>
      </c>
      <c r="AT195" s="214" t="s">
        <v>77</v>
      </c>
      <c r="AU195" s="214" t="s">
        <v>86</v>
      </c>
      <c r="AY195" s="213" t="s">
        <v>140</v>
      </c>
      <c r="BK195" s="215">
        <f>SUM(BK196:BK201)</f>
        <v>0</v>
      </c>
    </row>
    <row r="196" s="2" customFormat="1" ht="49.05" customHeight="1">
      <c r="A196" s="38"/>
      <c r="B196" s="39"/>
      <c r="C196" s="244" t="s">
        <v>622</v>
      </c>
      <c r="D196" s="244" t="s">
        <v>195</v>
      </c>
      <c r="E196" s="245" t="s">
        <v>2208</v>
      </c>
      <c r="F196" s="246" t="s">
        <v>2209</v>
      </c>
      <c r="G196" s="247" t="s">
        <v>593</v>
      </c>
      <c r="H196" s="248">
        <v>1</v>
      </c>
      <c r="I196" s="249"/>
      <c r="J196" s="250">
        <f>ROUND(I196*H196,2)</f>
        <v>0</v>
      </c>
      <c r="K196" s="251"/>
      <c r="L196" s="252"/>
      <c r="M196" s="253" t="s">
        <v>1</v>
      </c>
      <c r="N196" s="254" t="s">
        <v>43</v>
      </c>
      <c r="O196" s="91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8">
        <f>S196*H196</f>
        <v>0</v>
      </c>
      <c r="U196" s="229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0" t="s">
        <v>364</v>
      </c>
      <c r="AT196" s="230" t="s">
        <v>195</v>
      </c>
      <c r="AU196" s="230" t="s">
        <v>88</v>
      </c>
      <c r="AY196" s="17" t="s">
        <v>140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86</v>
      </c>
      <c r="BK196" s="231">
        <f>ROUND(I196*H196,2)</f>
        <v>0</v>
      </c>
      <c r="BL196" s="17" t="s">
        <v>364</v>
      </c>
      <c r="BM196" s="230" t="s">
        <v>2210</v>
      </c>
    </row>
    <row r="197" s="2" customFormat="1" ht="49.05" customHeight="1">
      <c r="A197" s="38"/>
      <c r="B197" s="39"/>
      <c r="C197" s="218" t="s">
        <v>458</v>
      </c>
      <c r="D197" s="218" t="s">
        <v>142</v>
      </c>
      <c r="E197" s="219" t="s">
        <v>2211</v>
      </c>
      <c r="F197" s="220" t="s">
        <v>2209</v>
      </c>
      <c r="G197" s="221" t="s">
        <v>593</v>
      </c>
      <c r="H197" s="222">
        <v>1</v>
      </c>
      <c r="I197" s="223"/>
      <c r="J197" s="224">
        <f>ROUND(I197*H197,2)</f>
        <v>0</v>
      </c>
      <c r="K197" s="225"/>
      <c r="L197" s="44"/>
      <c r="M197" s="226" t="s">
        <v>1</v>
      </c>
      <c r="N197" s="227" t="s">
        <v>43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8">
        <f>S197*H197</f>
        <v>0</v>
      </c>
      <c r="U197" s="229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364</v>
      </c>
      <c r="AT197" s="230" t="s">
        <v>142</v>
      </c>
      <c r="AU197" s="230" t="s">
        <v>88</v>
      </c>
      <c r="AY197" s="17" t="s">
        <v>140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86</v>
      </c>
      <c r="BK197" s="231">
        <f>ROUND(I197*H197,2)</f>
        <v>0</v>
      </c>
      <c r="BL197" s="17" t="s">
        <v>364</v>
      </c>
      <c r="BM197" s="230" t="s">
        <v>2212</v>
      </c>
    </row>
    <row r="198" s="2" customFormat="1" ht="49.05" customHeight="1">
      <c r="A198" s="38"/>
      <c r="B198" s="39"/>
      <c r="C198" s="244" t="s">
        <v>633</v>
      </c>
      <c r="D198" s="244" t="s">
        <v>195</v>
      </c>
      <c r="E198" s="245" t="s">
        <v>2213</v>
      </c>
      <c r="F198" s="246" t="s">
        <v>2214</v>
      </c>
      <c r="G198" s="247" t="s">
        <v>593</v>
      </c>
      <c r="H198" s="248">
        <v>1</v>
      </c>
      <c r="I198" s="249"/>
      <c r="J198" s="250">
        <f>ROUND(I198*H198,2)</f>
        <v>0</v>
      </c>
      <c r="K198" s="251"/>
      <c r="L198" s="252"/>
      <c r="M198" s="253" t="s">
        <v>1</v>
      </c>
      <c r="N198" s="254" t="s">
        <v>43</v>
      </c>
      <c r="O198" s="91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8">
        <f>S198*H198</f>
        <v>0</v>
      </c>
      <c r="U198" s="229" t="s">
        <v>1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174</v>
      </c>
      <c r="AT198" s="230" t="s">
        <v>195</v>
      </c>
      <c r="AU198" s="230" t="s">
        <v>88</v>
      </c>
      <c r="AY198" s="17" t="s">
        <v>140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86</v>
      </c>
      <c r="BK198" s="231">
        <f>ROUND(I198*H198,2)</f>
        <v>0</v>
      </c>
      <c r="BL198" s="17" t="s">
        <v>146</v>
      </c>
      <c r="BM198" s="230" t="s">
        <v>2215</v>
      </c>
    </row>
    <row r="199" s="2" customFormat="1" ht="49.05" customHeight="1">
      <c r="A199" s="38"/>
      <c r="B199" s="39"/>
      <c r="C199" s="218" t="s">
        <v>638</v>
      </c>
      <c r="D199" s="218" t="s">
        <v>142</v>
      </c>
      <c r="E199" s="219" t="s">
        <v>2216</v>
      </c>
      <c r="F199" s="220" t="s">
        <v>2214</v>
      </c>
      <c r="G199" s="221" t="s">
        <v>593</v>
      </c>
      <c r="H199" s="222">
        <v>1</v>
      </c>
      <c r="I199" s="223"/>
      <c r="J199" s="224">
        <f>ROUND(I199*H199,2)</f>
        <v>0</v>
      </c>
      <c r="K199" s="225"/>
      <c r="L199" s="44"/>
      <c r="M199" s="226" t="s">
        <v>1</v>
      </c>
      <c r="N199" s="227" t="s">
        <v>43</v>
      </c>
      <c r="O199" s="91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8">
        <f>S199*H199</f>
        <v>0</v>
      </c>
      <c r="U199" s="229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146</v>
      </c>
      <c r="AT199" s="230" t="s">
        <v>142</v>
      </c>
      <c r="AU199" s="230" t="s">
        <v>88</v>
      </c>
      <c r="AY199" s="17" t="s">
        <v>140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86</v>
      </c>
      <c r="BK199" s="231">
        <f>ROUND(I199*H199,2)</f>
        <v>0</v>
      </c>
      <c r="BL199" s="17" t="s">
        <v>146</v>
      </c>
      <c r="BM199" s="230" t="s">
        <v>2217</v>
      </c>
    </row>
    <row r="200" s="2" customFormat="1" ht="49.05" customHeight="1">
      <c r="A200" s="38"/>
      <c r="B200" s="39"/>
      <c r="C200" s="244" t="s">
        <v>644</v>
      </c>
      <c r="D200" s="244" t="s">
        <v>195</v>
      </c>
      <c r="E200" s="245" t="s">
        <v>2218</v>
      </c>
      <c r="F200" s="246" t="s">
        <v>2219</v>
      </c>
      <c r="G200" s="247" t="s">
        <v>593</v>
      </c>
      <c r="H200" s="248">
        <v>1</v>
      </c>
      <c r="I200" s="249"/>
      <c r="J200" s="250">
        <f>ROUND(I200*H200,2)</f>
        <v>0</v>
      </c>
      <c r="K200" s="251"/>
      <c r="L200" s="252"/>
      <c r="M200" s="253" t="s">
        <v>1</v>
      </c>
      <c r="N200" s="254" t="s">
        <v>43</v>
      </c>
      <c r="O200" s="91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8">
        <f>S200*H200</f>
        <v>0</v>
      </c>
      <c r="U200" s="229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364</v>
      </c>
      <c r="AT200" s="230" t="s">
        <v>195</v>
      </c>
      <c r="AU200" s="230" t="s">
        <v>88</v>
      </c>
      <c r="AY200" s="17" t="s">
        <v>140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86</v>
      </c>
      <c r="BK200" s="231">
        <f>ROUND(I200*H200,2)</f>
        <v>0</v>
      </c>
      <c r="BL200" s="17" t="s">
        <v>364</v>
      </c>
      <c r="BM200" s="230" t="s">
        <v>2220</v>
      </c>
    </row>
    <row r="201" s="2" customFormat="1" ht="49.05" customHeight="1">
      <c r="A201" s="38"/>
      <c r="B201" s="39"/>
      <c r="C201" s="218" t="s">
        <v>649</v>
      </c>
      <c r="D201" s="218" t="s">
        <v>142</v>
      </c>
      <c r="E201" s="219" t="s">
        <v>2221</v>
      </c>
      <c r="F201" s="220" t="s">
        <v>2219</v>
      </c>
      <c r="G201" s="221" t="s">
        <v>593</v>
      </c>
      <c r="H201" s="222">
        <v>1</v>
      </c>
      <c r="I201" s="223"/>
      <c r="J201" s="224">
        <f>ROUND(I201*H201,2)</f>
        <v>0</v>
      </c>
      <c r="K201" s="225"/>
      <c r="L201" s="44"/>
      <c r="M201" s="226" t="s">
        <v>1</v>
      </c>
      <c r="N201" s="227" t="s">
        <v>43</v>
      </c>
      <c r="O201" s="91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8">
        <f>S201*H201</f>
        <v>0</v>
      </c>
      <c r="U201" s="229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364</v>
      </c>
      <c r="AT201" s="230" t="s">
        <v>142</v>
      </c>
      <c r="AU201" s="230" t="s">
        <v>88</v>
      </c>
      <c r="AY201" s="17" t="s">
        <v>140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86</v>
      </c>
      <c r="BK201" s="231">
        <f>ROUND(I201*H201,2)</f>
        <v>0</v>
      </c>
      <c r="BL201" s="17" t="s">
        <v>364</v>
      </c>
      <c r="BM201" s="230" t="s">
        <v>2222</v>
      </c>
    </row>
    <row r="202" s="12" customFormat="1" ht="22.8" customHeight="1">
      <c r="A202" s="12"/>
      <c r="B202" s="202"/>
      <c r="C202" s="203"/>
      <c r="D202" s="204" t="s">
        <v>77</v>
      </c>
      <c r="E202" s="216" t="s">
        <v>2223</v>
      </c>
      <c r="F202" s="216" t="s">
        <v>2224</v>
      </c>
      <c r="G202" s="203"/>
      <c r="H202" s="203"/>
      <c r="I202" s="206"/>
      <c r="J202" s="217">
        <f>BK202</f>
        <v>0</v>
      </c>
      <c r="K202" s="203"/>
      <c r="L202" s="208"/>
      <c r="M202" s="209"/>
      <c r="N202" s="210"/>
      <c r="O202" s="210"/>
      <c r="P202" s="211">
        <f>SUM(P203:P207)</f>
        <v>0</v>
      </c>
      <c r="Q202" s="210"/>
      <c r="R202" s="211">
        <f>SUM(R203:R207)</f>
        <v>0</v>
      </c>
      <c r="S202" s="210"/>
      <c r="T202" s="211">
        <f>SUM(T203:T207)</f>
        <v>0</v>
      </c>
      <c r="U202" s="2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146</v>
      </c>
      <c r="AT202" s="214" t="s">
        <v>77</v>
      </c>
      <c r="AU202" s="214" t="s">
        <v>86</v>
      </c>
      <c r="AY202" s="213" t="s">
        <v>140</v>
      </c>
      <c r="BK202" s="215">
        <f>SUM(BK203:BK207)</f>
        <v>0</v>
      </c>
    </row>
    <row r="203" s="2" customFormat="1" ht="14.4" customHeight="1">
      <c r="A203" s="38"/>
      <c r="B203" s="39"/>
      <c r="C203" s="218" t="s">
        <v>655</v>
      </c>
      <c r="D203" s="218" t="s">
        <v>142</v>
      </c>
      <c r="E203" s="219" t="s">
        <v>2225</v>
      </c>
      <c r="F203" s="220" t="s">
        <v>2226</v>
      </c>
      <c r="G203" s="221" t="s">
        <v>213</v>
      </c>
      <c r="H203" s="222">
        <v>1</v>
      </c>
      <c r="I203" s="223"/>
      <c r="J203" s="224">
        <f>ROUND(I203*H203,2)</f>
        <v>0</v>
      </c>
      <c r="K203" s="225"/>
      <c r="L203" s="44"/>
      <c r="M203" s="226" t="s">
        <v>1</v>
      </c>
      <c r="N203" s="227" t="s">
        <v>43</v>
      </c>
      <c r="O203" s="91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8">
        <f>S203*H203</f>
        <v>0</v>
      </c>
      <c r="U203" s="229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146</v>
      </c>
      <c r="AT203" s="230" t="s">
        <v>142</v>
      </c>
      <c r="AU203" s="230" t="s">
        <v>88</v>
      </c>
      <c r="AY203" s="17" t="s">
        <v>140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86</v>
      </c>
      <c r="BK203" s="231">
        <f>ROUND(I203*H203,2)</f>
        <v>0</v>
      </c>
      <c r="BL203" s="17" t="s">
        <v>146</v>
      </c>
      <c r="BM203" s="230" t="s">
        <v>2227</v>
      </c>
    </row>
    <row r="204" s="2" customFormat="1" ht="14.4" customHeight="1">
      <c r="A204" s="38"/>
      <c r="B204" s="39"/>
      <c r="C204" s="218" t="s">
        <v>659</v>
      </c>
      <c r="D204" s="218" t="s">
        <v>142</v>
      </c>
      <c r="E204" s="219" t="s">
        <v>2228</v>
      </c>
      <c r="F204" s="220" t="s">
        <v>2229</v>
      </c>
      <c r="G204" s="221" t="s">
        <v>213</v>
      </c>
      <c r="H204" s="222">
        <v>1</v>
      </c>
      <c r="I204" s="223"/>
      <c r="J204" s="224">
        <f>ROUND(I204*H204,2)</f>
        <v>0</v>
      </c>
      <c r="K204" s="225"/>
      <c r="L204" s="44"/>
      <c r="M204" s="226" t="s">
        <v>1</v>
      </c>
      <c r="N204" s="227" t="s">
        <v>43</v>
      </c>
      <c r="O204" s="91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8">
        <f>S204*H204</f>
        <v>0</v>
      </c>
      <c r="U204" s="229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146</v>
      </c>
      <c r="AT204" s="230" t="s">
        <v>142</v>
      </c>
      <c r="AU204" s="230" t="s">
        <v>88</v>
      </c>
      <c r="AY204" s="17" t="s">
        <v>140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86</v>
      </c>
      <c r="BK204" s="231">
        <f>ROUND(I204*H204,2)</f>
        <v>0</v>
      </c>
      <c r="BL204" s="17" t="s">
        <v>146</v>
      </c>
      <c r="BM204" s="230" t="s">
        <v>2230</v>
      </c>
    </row>
    <row r="205" s="2" customFormat="1" ht="24.15" customHeight="1">
      <c r="A205" s="38"/>
      <c r="B205" s="39"/>
      <c r="C205" s="218" t="s">
        <v>665</v>
      </c>
      <c r="D205" s="218" t="s">
        <v>142</v>
      </c>
      <c r="E205" s="219" t="s">
        <v>2231</v>
      </c>
      <c r="F205" s="220" t="s">
        <v>2232</v>
      </c>
      <c r="G205" s="221" t="s">
        <v>593</v>
      </c>
      <c r="H205" s="222">
        <v>1</v>
      </c>
      <c r="I205" s="223"/>
      <c r="J205" s="224">
        <f>ROUND(I205*H205,2)</f>
        <v>0</v>
      </c>
      <c r="K205" s="225"/>
      <c r="L205" s="44"/>
      <c r="M205" s="226" t="s">
        <v>1</v>
      </c>
      <c r="N205" s="227" t="s">
        <v>43</v>
      </c>
      <c r="O205" s="91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8">
        <f>S205*H205</f>
        <v>0</v>
      </c>
      <c r="U205" s="229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146</v>
      </c>
      <c r="AT205" s="230" t="s">
        <v>142</v>
      </c>
      <c r="AU205" s="230" t="s">
        <v>88</v>
      </c>
      <c r="AY205" s="17" t="s">
        <v>140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86</v>
      </c>
      <c r="BK205" s="231">
        <f>ROUND(I205*H205,2)</f>
        <v>0</v>
      </c>
      <c r="BL205" s="17" t="s">
        <v>146</v>
      </c>
      <c r="BM205" s="230" t="s">
        <v>2233</v>
      </c>
    </row>
    <row r="206" s="2" customFormat="1" ht="37.8" customHeight="1">
      <c r="A206" s="38"/>
      <c r="B206" s="39"/>
      <c r="C206" s="218" t="s">
        <v>671</v>
      </c>
      <c r="D206" s="218" t="s">
        <v>142</v>
      </c>
      <c r="E206" s="219" t="s">
        <v>2234</v>
      </c>
      <c r="F206" s="220" t="s">
        <v>2235</v>
      </c>
      <c r="G206" s="221" t="s">
        <v>593</v>
      </c>
      <c r="H206" s="222">
        <v>1</v>
      </c>
      <c r="I206" s="223"/>
      <c r="J206" s="224">
        <f>ROUND(I206*H206,2)</f>
        <v>0</v>
      </c>
      <c r="K206" s="225"/>
      <c r="L206" s="44"/>
      <c r="M206" s="226" t="s">
        <v>1</v>
      </c>
      <c r="N206" s="227" t="s">
        <v>43</v>
      </c>
      <c r="O206" s="91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8">
        <f>S206*H206</f>
        <v>0</v>
      </c>
      <c r="U206" s="229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146</v>
      </c>
      <c r="AT206" s="230" t="s">
        <v>142</v>
      </c>
      <c r="AU206" s="230" t="s">
        <v>88</v>
      </c>
      <c r="AY206" s="17" t="s">
        <v>140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86</v>
      </c>
      <c r="BK206" s="231">
        <f>ROUND(I206*H206,2)</f>
        <v>0</v>
      </c>
      <c r="BL206" s="17" t="s">
        <v>146</v>
      </c>
      <c r="BM206" s="230" t="s">
        <v>2236</v>
      </c>
    </row>
    <row r="207" s="2" customFormat="1" ht="14.4" customHeight="1">
      <c r="A207" s="38"/>
      <c r="B207" s="39"/>
      <c r="C207" s="218" t="s">
        <v>675</v>
      </c>
      <c r="D207" s="218" t="s">
        <v>142</v>
      </c>
      <c r="E207" s="219" t="s">
        <v>2237</v>
      </c>
      <c r="F207" s="220" t="s">
        <v>2238</v>
      </c>
      <c r="G207" s="221" t="s">
        <v>213</v>
      </c>
      <c r="H207" s="222">
        <v>1</v>
      </c>
      <c r="I207" s="223"/>
      <c r="J207" s="224">
        <f>ROUND(I207*H207,2)</f>
        <v>0</v>
      </c>
      <c r="K207" s="225"/>
      <c r="L207" s="44"/>
      <c r="M207" s="271" t="s">
        <v>1</v>
      </c>
      <c r="N207" s="272" t="s">
        <v>43</v>
      </c>
      <c r="O207" s="273"/>
      <c r="P207" s="274">
        <f>O207*H207</f>
        <v>0</v>
      </c>
      <c r="Q207" s="274">
        <v>0</v>
      </c>
      <c r="R207" s="274">
        <f>Q207*H207</f>
        <v>0</v>
      </c>
      <c r="S207" s="274">
        <v>0</v>
      </c>
      <c r="T207" s="274">
        <f>S207*H207</f>
        <v>0</v>
      </c>
      <c r="U207" s="275" t="s">
        <v>1</v>
      </c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344</v>
      </c>
      <c r="AT207" s="230" t="s">
        <v>142</v>
      </c>
      <c r="AU207" s="230" t="s">
        <v>88</v>
      </c>
      <c r="AY207" s="17" t="s">
        <v>140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86</v>
      </c>
      <c r="BK207" s="231">
        <f>ROUND(I207*H207,2)</f>
        <v>0</v>
      </c>
      <c r="BL207" s="17" t="s">
        <v>344</v>
      </c>
      <c r="BM207" s="230" t="s">
        <v>2239</v>
      </c>
    </row>
    <row r="208" s="2" customFormat="1" ht="6.96" customHeight="1">
      <c r="A208" s="38"/>
      <c r="B208" s="66"/>
      <c r="C208" s="67"/>
      <c r="D208" s="67"/>
      <c r="E208" s="67"/>
      <c r="F208" s="67"/>
      <c r="G208" s="67"/>
      <c r="H208" s="67"/>
      <c r="I208" s="67"/>
      <c r="J208" s="67"/>
      <c r="K208" s="67"/>
      <c r="L208" s="44"/>
      <c r="M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</sheetData>
  <sheetProtection sheet="1" autoFilter="0" formatColumns="0" formatRows="0" objects="1" scenarios="1" spinCount="100000" saltValue="6tXMcpn3Ly4mmj2IX0HYQAhg+AYaZ+nb7KL7za5bw0m9NmehRstiuDDINiO+Sl3vk87xiiF48HJ2R6TDYIVS4w==" hashValue="lT5aF+Y1RQq7C/j8wcQE8YWOuMMczKswDUDD7QqgtUFGceXx1G/l14BocpRADsiRM/NbtWOkuwQnoVFMM/Xqnw==" algorithmName="SHA-512" password="C1E4"/>
  <autoFilter ref="C121:K20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108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zakázky'!K6</f>
        <v>Brandýsek ON - oprava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2240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zakázky'!AN8</f>
        <v>10. 8. 2020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3"/>
      <c r="G18" s="143"/>
      <c r="H18" s="143"/>
      <c r="I18" s="14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zakázky'!E17="","",'Rekapitulace zakázky'!E17)</f>
        <v xml:space="preserve"> </v>
      </c>
      <c r="F21" s="38"/>
      <c r="G21" s="38"/>
      <c r="H21" s="38"/>
      <c r="I21" s="140" t="s">
        <v>28</v>
      </c>
      <c r="J21" s="143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zakázky'!E20="","",'Rekapitulace zakázky'!E20)</f>
        <v>L. Ulrich, DiS</v>
      </c>
      <c r="F24" s="38"/>
      <c r="G24" s="38"/>
      <c r="H24" s="38"/>
      <c r="I24" s="140" t="s">
        <v>28</v>
      </c>
      <c r="J24" s="143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ROUND((SUM(BE121:BE133)),  2)</f>
        <v>0</v>
      </c>
      <c r="G33" s="38"/>
      <c r="H33" s="38"/>
      <c r="I33" s="155">
        <v>0.20999999999999999</v>
      </c>
      <c r="J33" s="154">
        <f>ROUND(((SUM(BE121:BE133))*I33),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ROUND((SUM(BF121:BF133)),  2)</f>
        <v>0</v>
      </c>
      <c r="G34" s="38"/>
      <c r="H34" s="38"/>
      <c r="I34" s="155">
        <v>0.14999999999999999</v>
      </c>
      <c r="J34" s="154">
        <f>ROUND(((SUM(BF121:BF133))*I34),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ROUND((SUM(BG121:BG133)),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ROUND((SUM(BH121:BH133)),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ROUND((SUM(BI121:BI133)),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Brandýsek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007 -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Brandýsek</v>
      </c>
      <c r="G89" s="40"/>
      <c r="H89" s="40"/>
      <c r="I89" s="32" t="s">
        <v>22</v>
      </c>
      <c r="J89" s="79" t="str">
        <f>IF(J12="","",J12)</f>
        <v>10. 8. 2020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114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79"/>
      <c r="C97" s="180"/>
      <c r="D97" s="181" t="s">
        <v>2241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2242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2243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2244</v>
      </c>
      <c r="E100" s="188"/>
      <c r="F100" s="188"/>
      <c r="G100" s="188"/>
      <c r="H100" s="188"/>
      <c r="I100" s="188"/>
      <c r="J100" s="189">
        <f>J129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2245</v>
      </c>
      <c r="E101" s="188"/>
      <c r="F101" s="188"/>
      <c r="G101" s="188"/>
      <c r="H101" s="188"/>
      <c r="I101" s="188"/>
      <c r="J101" s="189">
        <f>J131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Brandýsek ON - oprava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109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007 - Vedlejší a ostatní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žst. Brandýsek</v>
      </c>
      <c r="G115" s="40"/>
      <c r="H115" s="40"/>
      <c r="I115" s="32" t="s">
        <v>22</v>
      </c>
      <c r="J115" s="79" t="str">
        <f>IF(J12="","",J12)</f>
        <v>10. 8. 2020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Správa železnic, státní organizace</v>
      </c>
      <c r="G117" s="40"/>
      <c r="H117" s="40"/>
      <c r="I117" s="32" t="s">
        <v>32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L. Ulrich, DiS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125</v>
      </c>
      <c r="D120" s="194" t="s">
        <v>63</v>
      </c>
      <c r="E120" s="194" t="s">
        <v>59</v>
      </c>
      <c r="F120" s="194" t="s">
        <v>60</v>
      </c>
      <c r="G120" s="194" t="s">
        <v>126</v>
      </c>
      <c r="H120" s="194" t="s">
        <v>127</v>
      </c>
      <c r="I120" s="194" t="s">
        <v>128</v>
      </c>
      <c r="J120" s="195" t="s">
        <v>113</v>
      </c>
      <c r="K120" s="196" t="s">
        <v>129</v>
      </c>
      <c r="L120" s="197"/>
      <c r="M120" s="100" t="s">
        <v>1</v>
      </c>
      <c r="N120" s="101" t="s">
        <v>42</v>
      </c>
      <c r="O120" s="101" t="s">
        <v>130</v>
      </c>
      <c r="P120" s="101" t="s">
        <v>131</v>
      </c>
      <c r="Q120" s="101" t="s">
        <v>132</v>
      </c>
      <c r="R120" s="101" t="s">
        <v>133</v>
      </c>
      <c r="S120" s="101" t="s">
        <v>134</v>
      </c>
      <c r="T120" s="101" t="s">
        <v>135</v>
      </c>
      <c r="U120" s="102" t="s">
        <v>136</v>
      </c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137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0">
        <f>T122</f>
        <v>0</v>
      </c>
      <c r="U121" s="105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115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2246</v>
      </c>
      <c r="F122" s="205" t="s">
        <v>2247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P123+P126+P129+P131</f>
        <v>0</v>
      </c>
      <c r="Q122" s="210"/>
      <c r="R122" s="211">
        <f>R123+R126+R129+R131</f>
        <v>0</v>
      </c>
      <c r="S122" s="210"/>
      <c r="T122" s="211">
        <f>T123+T126+T129+T131</f>
        <v>0</v>
      </c>
      <c r="U122" s="2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161</v>
      </c>
      <c r="AT122" s="214" t="s">
        <v>77</v>
      </c>
      <c r="AU122" s="214" t="s">
        <v>78</v>
      </c>
      <c r="AY122" s="213" t="s">
        <v>140</v>
      </c>
      <c r="BK122" s="215">
        <f>BK123+BK126+BK129+BK131</f>
        <v>0</v>
      </c>
    </row>
    <row r="123" s="12" customFormat="1" ht="22.8" customHeight="1">
      <c r="A123" s="12"/>
      <c r="B123" s="202"/>
      <c r="C123" s="203"/>
      <c r="D123" s="204" t="s">
        <v>77</v>
      </c>
      <c r="E123" s="216" t="s">
        <v>2248</v>
      </c>
      <c r="F123" s="216" t="s">
        <v>2249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SUM(P124:P125)</f>
        <v>0</v>
      </c>
      <c r="Q123" s="210"/>
      <c r="R123" s="211">
        <f>SUM(R124:R125)</f>
        <v>0</v>
      </c>
      <c r="S123" s="210"/>
      <c r="T123" s="211">
        <f>SUM(T124:T125)</f>
        <v>0</v>
      </c>
      <c r="U123" s="2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161</v>
      </c>
      <c r="AT123" s="214" t="s">
        <v>77</v>
      </c>
      <c r="AU123" s="214" t="s">
        <v>86</v>
      </c>
      <c r="AY123" s="213" t="s">
        <v>140</v>
      </c>
      <c r="BK123" s="215">
        <f>SUM(BK124:BK125)</f>
        <v>0</v>
      </c>
    </row>
    <row r="124" s="2" customFormat="1" ht="14.4" customHeight="1">
      <c r="A124" s="38"/>
      <c r="B124" s="39"/>
      <c r="C124" s="218" t="s">
        <v>86</v>
      </c>
      <c r="D124" s="218" t="s">
        <v>142</v>
      </c>
      <c r="E124" s="219" t="s">
        <v>2250</v>
      </c>
      <c r="F124" s="220" t="s">
        <v>2249</v>
      </c>
      <c r="G124" s="221" t="s">
        <v>2251</v>
      </c>
      <c r="H124" s="222">
        <v>1</v>
      </c>
      <c r="I124" s="223"/>
      <c r="J124" s="224">
        <f>ROUND(I124*H124,2)</f>
        <v>0</v>
      </c>
      <c r="K124" s="225"/>
      <c r="L124" s="44"/>
      <c r="M124" s="226" t="s">
        <v>1</v>
      </c>
      <c r="N124" s="227" t="s">
        <v>43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8">
        <f>S124*H124</f>
        <v>0</v>
      </c>
      <c r="U124" s="229" t="s">
        <v>1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344</v>
      </c>
      <c r="AT124" s="230" t="s">
        <v>142</v>
      </c>
      <c r="AU124" s="230" t="s">
        <v>88</v>
      </c>
      <c r="AY124" s="17" t="s">
        <v>140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86</v>
      </c>
      <c r="BK124" s="231">
        <f>ROUND(I124*H124,2)</f>
        <v>0</v>
      </c>
      <c r="BL124" s="17" t="s">
        <v>344</v>
      </c>
      <c r="BM124" s="230" t="s">
        <v>2252</v>
      </c>
    </row>
    <row r="125" s="2" customFormat="1">
      <c r="A125" s="38"/>
      <c r="B125" s="39"/>
      <c r="C125" s="40"/>
      <c r="D125" s="234" t="s">
        <v>273</v>
      </c>
      <c r="E125" s="40"/>
      <c r="F125" s="266" t="s">
        <v>2253</v>
      </c>
      <c r="G125" s="40"/>
      <c r="H125" s="40"/>
      <c r="I125" s="267"/>
      <c r="J125" s="40"/>
      <c r="K125" s="40"/>
      <c r="L125" s="44"/>
      <c r="M125" s="268"/>
      <c r="N125" s="269"/>
      <c r="O125" s="91"/>
      <c r="P125" s="91"/>
      <c r="Q125" s="91"/>
      <c r="R125" s="91"/>
      <c r="S125" s="91"/>
      <c r="T125" s="91"/>
      <c r="U125" s="92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273</v>
      </c>
      <c r="AU125" s="17" t="s">
        <v>88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2254</v>
      </c>
      <c r="F126" s="216" t="s">
        <v>2255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SUM(P127:P128)</f>
        <v>0</v>
      </c>
      <c r="Q126" s="210"/>
      <c r="R126" s="211">
        <f>SUM(R127:R128)</f>
        <v>0</v>
      </c>
      <c r="S126" s="210"/>
      <c r="T126" s="211">
        <f>SUM(T127:T128)</f>
        <v>0</v>
      </c>
      <c r="U126" s="2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161</v>
      </c>
      <c r="AT126" s="214" t="s">
        <v>77</v>
      </c>
      <c r="AU126" s="214" t="s">
        <v>86</v>
      </c>
      <c r="AY126" s="213" t="s">
        <v>140</v>
      </c>
      <c r="BK126" s="215">
        <f>SUM(BK127:BK128)</f>
        <v>0</v>
      </c>
    </row>
    <row r="127" s="2" customFormat="1" ht="14.4" customHeight="1">
      <c r="A127" s="38"/>
      <c r="B127" s="39"/>
      <c r="C127" s="218" t="s">
        <v>88</v>
      </c>
      <c r="D127" s="218" t="s">
        <v>142</v>
      </c>
      <c r="E127" s="219" t="s">
        <v>2256</v>
      </c>
      <c r="F127" s="220" t="s">
        <v>2257</v>
      </c>
      <c r="G127" s="221" t="s">
        <v>2251</v>
      </c>
      <c r="H127" s="222">
        <v>1</v>
      </c>
      <c r="I127" s="223"/>
      <c r="J127" s="224">
        <f>ROUND(I127*H127,2)</f>
        <v>0</v>
      </c>
      <c r="K127" s="225"/>
      <c r="L127" s="44"/>
      <c r="M127" s="226" t="s">
        <v>1</v>
      </c>
      <c r="N127" s="227" t="s">
        <v>43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8">
        <f>S127*H127</f>
        <v>0</v>
      </c>
      <c r="U127" s="229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344</v>
      </c>
      <c r="AT127" s="230" t="s">
        <v>142</v>
      </c>
      <c r="AU127" s="230" t="s">
        <v>88</v>
      </c>
      <c r="AY127" s="17" t="s">
        <v>140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86</v>
      </c>
      <c r="BK127" s="231">
        <f>ROUND(I127*H127,2)</f>
        <v>0</v>
      </c>
      <c r="BL127" s="17" t="s">
        <v>344</v>
      </c>
      <c r="BM127" s="230" t="s">
        <v>2258</v>
      </c>
    </row>
    <row r="128" s="2" customFormat="1">
      <c r="A128" s="38"/>
      <c r="B128" s="39"/>
      <c r="C128" s="40"/>
      <c r="D128" s="234" t="s">
        <v>273</v>
      </c>
      <c r="E128" s="40"/>
      <c r="F128" s="266" t="s">
        <v>2259</v>
      </c>
      <c r="G128" s="40"/>
      <c r="H128" s="40"/>
      <c r="I128" s="267"/>
      <c r="J128" s="40"/>
      <c r="K128" s="40"/>
      <c r="L128" s="44"/>
      <c r="M128" s="268"/>
      <c r="N128" s="269"/>
      <c r="O128" s="91"/>
      <c r="P128" s="91"/>
      <c r="Q128" s="91"/>
      <c r="R128" s="91"/>
      <c r="S128" s="91"/>
      <c r="T128" s="91"/>
      <c r="U128" s="92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273</v>
      </c>
      <c r="AU128" s="17" t="s">
        <v>88</v>
      </c>
    </row>
    <row r="129" s="12" customFormat="1" ht="22.8" customHeight="1">
      <c r="A129" s="12"/>
      <c r="B129" s="202"/>
      <c r="C129" s="203"/>
      <c r="D129" s="204" t="s">
        <v>77</v>
      </c>
      <c r="E129" s="216" t="s">
        <v>2260</v>
      </c>
      <c r="F129" s="216" t="s">
        <v>2261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P130</f>
        <v>0</v>
      </c>
      <c r="Q129" s="210"/>
      <c r="R129" s="211">
        <f>R130</f>
        <v>0</v>
      </c>
      <c r="S129" s="210"/>
      <c r="T129" s="211">
        <f>T130</f>
        <v>0</v>
      </c>
      <c r="U129" s="2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161</v>
      </c>
      <c r="AT129" s="214" t="s">
        <v>77</v>
      </c>
      <c r="AU129" s="214" t="s">
        <v>86</v>
      </c>
      <c r="AY129" s="213" t="s">
        <v>140</v>
      </c>
      <c r="BK129" s="215">
        <f>BK130</f>
        <v>0</v>
      </c>
    </row>
    <row r="130" s="2" customFormat="1" ht="14.4" customHeight="1">
      <c r="A130" s="38"/>
      <c r="B130" s="39"/>
      <c r="C130" s="218" t="s">
        <v>151</v>
      </c>
      <c r="D130" s="218" t="s">
        <v>142</v>
      </c>
      <c r="E130" s="219" t="s">
        <v>2262</v>
      </c>
      <c r="F130" s="220" t="s">
        <v>2263</v>
      </c>
      <c r="G130" s="221" t="s">
        <v>2251</v>
      </c>
      <c r="H130" s="222">
        <v>1</v>
      </c>
      <c r="I130" s="223"/>
      <c r="J130" s="224">
        <f>ROUND(I130*H130,2)</f>
        <v>0</v>
      </c>
      <c r="K130" s="225"/>
      <c r="L130" s="44"/>
      <c r="M130" s="226" t="s">
        <v>1</v>
      </c>
      <c r="N130" s="227" t="s">
        <v>43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8">
        <f>S130*H130</f>
        <v>0</v>
      </c>
      <c r="U130" s="229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344</v>
      </c>
      <c r="AT130" s="230" t="s">
        <v>142</v>
      </c>
      <c r="AU130" s="230" t="s">
        <v>88</v>
      </c>
      <c r="AY130" s="17" t="s">
        <v>140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86</v>
      </c>
      <c r="BK130" s="231">
        <f>ROUND(I130*H130,2)</f>
        <v>0</v>
      </c>
      <c r="BL130" s="17" t="s">
        <v>344</v>
      </c>
      <c r="BM130" s="230" t="s">
        <v>2264</v>
      </c>
    </row>
    <row r="131" s="12" customFormat="1" ht="22.8" customHeight="1">
      <c r="A131" s="12"/>
      <c r="B131" s="202"/>
      <c r="C131" s="203"/>
      <c r="D131" s="204" t="s">
        <v>77</v>
      </c>
      <c r="E131" s="216" t="s">
        <v>2265</v>
      </c>
      <c r="F131" s="216" t="s">
        <v>2266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SUM(P132:P133)</f>
        <v>0</v>
      </c>
      <c r="Q131" s="210"/>
      <c r="R131" s="211">
        <f>SUM(R132:R133)</f>
        <v>0</v>
      </c>
      <c r="S131" s="210"/>
      <c r="T131" s="211">
        <f>SUM(T132:T133)</f>
        <v>0</v>
      </c>
      <c r="U131" s="2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161</v>
      </c>
      <c r="AT131" s="214" t="s">
        <v>77</v>
      </c>
      <c r="AU131" s="214" t="s">
        <v>86</v>
      </c>
      <c r="AY131" s="213" t="s">
        <v>140</v>
      </c>
      <c r="BK131" s="215">
        <f>SUM(BK132:BK133)</f>
        <v>0</v>
      </c>
    </row>
    <row r="132" s="2" customFormat="1" ht="14.4" customHeight="1">
      <c r="A132" s="38"/>
      <c r="B132" s="39"/>
      <c r="C132" s="218" t="s">
        <v>146</v>
      </c>
      <c r="D132" s="218" t="s">
        <v>142</v>
      </c>
      <c r="E132" s="219" t="s">
        <v>2267</v>
      </c>
      <c r="F132" s="220" t="s">
        <v>2268</v>
      </c>
      <c r="G132" s="221" t="s">
        <v>2251</v>
      </c>
      <c r="H132" s="222">
        <v>1</v>
      </c>
      <c r="I132" s="223"/>
      <c r="J132" s="224">
        <f>ROUND(I132*H132,2)</f>
        <v>0</v>
      </c>
      <c r="K132" s="225"/>
      <c r="L132" s="44"/>
      <c r="M132" s="226" t="s">
        <v>1</v>
      </c>
      <c r="N132" s="227" t="s">
        <v>43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8">
        <f>S132*H132</f>
        <v>0</v>
      </c>
      <c r="U132" s="229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344</v>
      </c>
      <c r="AT132" s="230" t="s">
        <v>142</v>
      </c>
      <c r="AU132" s="230" t="s">
        <v>88</v>
      </c>
      <c r="AY132" s="17" t="s">
        <v>140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86</v>
      </c>
      <c r="BK132" s="231">
        <f>ROUND(I132*H132,2)</f>
        <v>0</v>
      </c>
      <c r="BL132" s="17" t="s">
        <v>344</v>
      </c>
      <c r="BM132" s="230" t="s">
        <v>2269</v>
      </c>
    </row>
    <row r="133" s="2" customFormat="1">
      <c r="A133" s="38"/>
      <c r="B133" s="39"/>
      <c r="C133" s="40"/>
      <c r="D133" s="234" t="s">
        <v>273</v>
      </c>
      <c r="E133" s="40"/>
      <c r="F133" s="266" t="s">
        <v>2270</v>
      </c>
      <c r="G133" s="40"/>
      <c r="H133" s="40"/>
      <c r="I133" s="267"/>
      <c r="J133" s="40"/>
      <c r="K133" s="40"/>
      <c r="L133" s="44"/>
      <c r="M133" s="276"/>
      <c r="N133" s="277"/>
      <c r="O133" s="273"/>
      <c r="P133" s="273"/>
      <c r="Q133" s="273"/>
      <c r="R133" s="273"/>
      <c r="S133" s="273"/>
      <c r="T133" s="273"/>
      <c r="U133" s="27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273</v>
      </c>
      <c r="AU133" s="17" t="s">
        <v>88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GWpbm8vKqkaUjygdtUnPIFQPIt2z2LzILMDPBpjVrFi9ixCrgcs8zK5TfKjZWISlqdJ31if1zlXx65fLYnnI+A==" hashValue="UcwtReZtgrhAQgzjBTyhH5eFfpMQcHcBqUOHQWerXF2ECT1v1W0kRLSY1wHWQAc4fFGvLJnAcBUW0F0lOp2LBQ==" algorithmName="SHA-512" password="C1E4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Ulrich Ladislav, DiS.</dc:creator>
  <cp:lastModifiedBy>Ulrich Ladislav, DiS.</cp:lastModifiedBy>
  <dcterms:created xsi:type="dcterms:W3CDTF">2020-08-14T11:51:56Z</dcterms:created>
  <dcterms:modified xsi:type="dcterms:W3CDTF">2020-08-14T11:52:10Z</dcterms:modified>
</cp:coreProperties>
</file>