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196-) Opr. zab. zař. na odbočce Skalka\ZD pro uchazeče\"/>
    </mc:Choice>
  </mc:AlternateContent>
  <bookViews>
    <workbookView xWindow="0" yWindow="0" windowWidth="21570" windowHeight="9405"/>
  </bookViews>
  <sheets>
    <sheet name="Rekapitulace stavby" sheetId="1" r:id="rId1"/>
    <sheet name="PS 01.1 - Materiál" sheetId="2" r:id="rId2"/>
    <sheet name="PS 01.2 - Materiál dodáva..." sheetId="3" r:id="rId3"/>
    <sheet name="PS 02 - Práce na zabezpeč..." sheetId="4" r:id="rId4"/>
    <sheet name="PS 03.1 - Kabelové trasy ..." sheetId="5" r:id="rId5"/>
    <sheet name="PS 03.2 - Kabelové trasy ..." sheetId="6" r:id="rId6"/>
    <sheet name="SO 01 - Čelisťové závěry" sheetId="7" r:id="rId7"/>
    <sheet name="SO 02.1 - Rozváděč RZS" sheetId="8" r:id="rId8"/>
    <sheet name="SO 02.2 - Zemní práce" sheetId="9" r:id="rId9"/>
    <sheet name="VON - Vedlejší a ostatní ..." sheetId="10" r:id="rId10"/>
  </sheets>
  <definedNames>
    <definedName name="_xlnm._FilterDatabase" localSheetId="1" hidden="1">'PS 01.1 - Materiál'!$C$115:$L$152</definedName>
    <definedName name="_xlnm._FilterDatabase" localSheetId="2" hidden="1">'PS 01.2 - Materiál dodáva...'!$C$115:$L$128</definedName>
    <definedName name="_xlnm._FilterDatabase" localSheetId="3" hidden="1">'PS 02 - Práce na zabezpeč...'!$C$117:$L$213</definedName>
    <definedName name="_xlnm._FilterDatabase" localSheetId="4" hidden="1">'PS 03.1 - Kabelové trasy ...'!$C$119:$L$186</definedName>
    <definedName name="_xlnm._FilterDatabase" localSheetId="5" hidden="1">'PS 03.2 - Kabelové trasy ...'!$C$117:$L$126</definedName>
    <definedName name="_xlnm._FilterDatabase" localSheetId="6" hidden="1">'SO 01 - Čelisťové závěry'!$C$117:$L$125</definedName>
    <definedName name="_xlnm._FilterDatabase" localSheetId="7" hidden="1">'SO 02.1 - Rozváděč RZS'!$C$116:$L$264</definedName>
    <definedName name="_xlnm._FilterDatabase" localSheetId="8" hidden="1">'SO 02.2 - Zemní práce'!$C$119:$L$175</definedName>
    <definedName name="_xlnm._FilterDatabase" localSheetId="9" hidden="1">'VON - Vedlejší a ostatní ...'!$C$116:$L$129</definedName>
    <definedName name="_xlnm.Print_Titles" localSheetId="1">'PS 01.1 - Materiál'!$115:$115</definedName>
    <definedName name="_xlnm.Print_Titles" localSheetId="2">'PS 01.2 - Materiál dodáva...'!$115:$115</definedName>
    <definedName name="_xlnm.Print_Titles" localSheetId="3">'PS 02 - Práce na zabezpeč...'!$117:$117</definedName>
    <definedName name="_xlnm.Print_Titles" localSheetId="4">'PS 03.1 - Kabelové trasy ...'!$119:$119</definedName>
    <definedName name="_xlnm.Print_Titles" localSheetId="5">'PS 03.2 - Kabelové trasy ...'!$117:$117</definedName>
    <definedName name="_xlnm.Print_Titles" localSheetId="0">'Rekapitulace stavby'!$92:$92</definedName>
    <definedName name="_xlnm.Print_Titles" localSheetId="6">'SO 01 - Čelisťové závěry'!$117:$117</definedName>
    <definedName name="_xlnm.Print_Titles" localSheetId="7">'SO 02.1 - Rozváděč RZS'!$116:$116</definedName>
    <definedName name="_xlnm.Print_Titles" localSheetId="8">'SO 02.2 - Zemní práce'!$119:$119</definedName>
    <definedName name="_xlnm.Print_Titles" localSheetId="9">'VON - Vedlejší a ostatní ...'!$116:$116</definedName>
    <definedName name="_xlnm.Print_Area" localSheetId="1">'PS 01.1 - Materiál'!$C$4:$K$76,'PS 01.1 - Materiál'!$C$82:$K$97,'PS 01.1 - Materiál'!$C$103:$L$152</definedName>
    <definedName name="_xlnm.Print_Area" localSheetId="2">'PS 01.2 - Materiál dodáva...'!$C$4:$K$76,'PS 01.2 - Materiál dodáva...'!$C$82:$K$97,'PS 01.2 - Materiál dodáva...'!$C$103:$L$128</definedName>
    <definedName name="_xlnm.Print_Area" localSheetId="3">'PS 02 - Práce na zabezpeč...'!$C$4:$K$76,'PS 02 - Práce na zabezpeč...'!$C$82:$K$99,'PS 02 - Práce na zabezpeč...'!$C$105:$L$213</definedName>
    <definedName name="_xlnm.Print_Area" localSheetId="4">'PS 03.1 - Kabelové trasy ...'!$C$4:$K$76,'PS 03.1 - Kabelové trasy ...'!$C$82:$K$101,'PS 03.1 - Kabelové trasy ...'!$C$107:$L$186</definedName>
    <definedName name="_xlnm.Print_Area" localSheetId="5">'PS 03.2 - Kabelové trasy ...'!$C$4:$K$76,'PS 03.2 - Kabelové trasy ...'!$C$82:$K$99,'PS 03.2 - Kabelové trasy ...'!$C$105:$L$126</definedName>
    <definedName name="_xlnm.Print_Area" localSheetId="0">'Rekapitulace stavby'!$D$4:$AO$76,'Rekapitulace stavby'!$C$82:$AQ$104</definedName>
    <definedName name="_xlnm.Print_Area" localSheetId="6">'SO 01 - Čelisťové závěry'!$C$4:$K$76,'SO 01 - Čelisťové závěry'!$C$82:$K$99,'SO 01 - Čelisťové závěry'!$C$105:$L$125</definedName>
    <definedName name="_xlnm.Print_Area" localSheetId="7">'SO 02.1 - Rozváděč RZS'!$C$4:$K$76,'SO 02.1 - Rozváděč RZS'!$C$82:$K$98,'SO 02.1 - Rozváděč RZS'!$C$104:$L$264</definedName>
    <definedName name="_xlnm.Print_Area" localSheetId="8">'SO 02.2 - Zemní práce'!$C$4:$K$76,'SO 02.2 - Zemní práce'!$C$82:$K$101,'SO 02.2 - Zemní práce'!$C$107:$L$175</definedName>
    <definedName name="_xlnm.Print_Area" localSheetId="9">'VON - Vedlejší a ostatní ...'!$C$4:$K$76,'VON - Vedlejší a ostatní ...'!$C$82:$K$98,'VON - Vedlejší a ostatní ...'!$C$104:$L$129</definedName>
  </definedNames>
  <calcPr calcId="162913"/>
</workbook>
</file>

<file path=xl/calcChain.xml><?xml version="1.0" encoding="utf-8"?>
<calcChain xmlns="http://schemas.openxmlformats.org/spreadsheetml/2006/main">
  <c r="K39" i="10" l="1"/>
  <c r="K38" i="10"/>
  <c r="BA103" i="1"/>
  <c r="K37" i="10"/>
  <c r="AZ103" i="1" s="1"/>
  <c r="BI128" i="10"/>
  <c r="BH128" i="10"/>
  <c r="BG128" i="10"/>
  <c r="BF128" i="10"/>
  <c r="X128" i="10"/>
  <c r="V128" i="10"/>
  <c r="T128" i="10"/>
  <c r="P128" i="10"/>
  <c r="BI125" i="10"/>
  <c r="BH125" i="10"/>
  <c r="BG125" i="10"/>
  <c r="BF125" i="10"/>
  <c r="X125" i="10"/>
  <c r="V125" i="10"/>
  <c r="T125" i="10"/>
  <c r="P125" i="10"/>
  <c r="BI122" i="10"/>
  <c r="BH122" i="10"/>
  <c r="BG122" i="10"/>
  <c r="BF122" i="10"/>
  <c r="X122" i="10"/>
  <c r="V122" i="10"/>
  <c r="T122" i="10"/>
  <c r="P122" i="10"/>
  <c r="BI119" i="10"/>
  <c r="BH119" i="10"/>
  <c r="BG119" i="10"/>
  <c r="BF119" i="10"/>
  <c r="X119" i="10"/>
  <c r="V119" i="10"/>
  <c r="T119" i="10"/>
  <c r="P119" i="10"/>
  <c r="F111" i="10"/>
  <c r="E109" i="10"/>
  <c r="F89" i="10"/>
  <c r="E87" i="10"/>
  <c r="J24" i="10"/>
  <c r="E24" i="10"/>
  <c r="J92" i="10" s="1"/>
  <c r="J23" i="10"/>
  <c r="J21" i="10"/>
  <c r="E21" i="10"/>
  <c r="J113" i="10" s="1"/>
  <c r="J20" i="10"/>
  <c r="J18" i="10"/>
  <c r="E18" i="10"/>
  <c r="F114" i="10" s="1"/>
  <c r="J17" i="10"/>
  <c r="J15" i="10"/>
  <c r="E15" i="10"/>
  <c r="F91" i="10" s="1"/>
  <c r="J14" i="10"/>
  <c r="J12" i="10"/>
  <c r="J111" i="10" s="1"/>
  <c r="E7" i="10"/>
  <c r="E107" i="10"/>
  <c r="K39" i="9"/>
  <c r="K38" i="9"/>
  <c r="BA102" i="1" s="1"/>
  <c r="K37" i="9"/>
  <c r="AZ102" i="1" s="1"/>
  <c r="BI173" i="9"/>
  <c r="BH173" i="9"/>
  <c r="BG173" i="9"/>
  <c r="BF173" i="9"/>
  <c r="X173" i="9"/>
  <c r="V173" i="9"/>
  <c r="T173" i="9"/>
  <c r="P173" i="9"/>
  <c r="BI171" i="9"/>
  <c r="BH171" i="9"/>
  <c r="BG171" i="9"/>
  <c r="BF171" i="9"/>
  <c r="X171" i="9"/>
  <c r="V171" i="9"/>
  <c r="T171" i="9"/>
  <c r="P171" i="9"/>
  <c r="BI168" i="9"/>
  <c r="BH168" i="9"/>
  <c r="BG168" i="9"/>
  <c r="BF168" i="9"/>
  <c r="X168" i="9"/>
  <c r="V168" i="9"/>
  <c r="T168" i="9"/>
  <c r="P168" i="9"/>
  <c r="BI166" i="9"/>
  <c r="BH166" i="9"/>
  <c r="BG166" i="9"/>
  <c r="BF166" i="9"/>
  <c r="X166" i="9"/>
  <c r="V166" i="9"/>
  <c r="T166" i="9"/>
  <c r="P166" i="9"/>
  <c r="BI164" i="9"/>
  <c r="BH164" i="9"/>
  <c r="BG164" i="9"/>
  <c r="BF164" i="9"/>
  <c r="X164" i="9"/>
  <c r="V164" i="9"/>
  <c r="T164" i="9"/>
  <c r="P164" i="9"/>
  <c r="BI162" i="9"/>
  <c r="BH162" i="9"/>
  <c r="BG162" i="9"/>
  <c r="BF162" i="9"/>
  <c r="X162" i="9"/>
  <c r="V162" i="9"/>
  <c r="T162" i="9"/>
  <c r="P162" i="9"/>
  <c r="BI160" i="9"/>
  <c r="BH160" i="9"/>
  <c r="BG160" i="9"/>
  <c r="BF160" i="9"/>
  <c r="X160" i="9"/>
  <c r="V160" i="9"/>
  <c r="T160" i="9"/>
  <c r="P160" i="9"/>
  <c r="BI158" i="9"/>
  <c r="BH158" i="9"/>
  <c r="BG158" i="9"/>
  <c r="BF158" i="9"/>
  <c r="X158" i="9"/>
  <c r="V158" i="9"/>
  <c r="T158" i="9"/>
  <c r="P158" i="9"/>
  <c r="BI155" i="9"/>
  <c r="BH155" i="9"/>
  <c r="BG155" i="9"/>
  <c r="BF155" i="9"/>
  <c r="X155" i="9"/>
  <c r="V155" i="9"/>
  <c r="T155" i="9"/>
  <c r="P155" i="9"/>
  <c r="BI152" i="9"/>
  <c r="BH152" i="9"/>
  <c r="BG152" i="9"/>
  <c r="BF152" i="9"/>
  <c r="X152" i="9"/>
  <c r="V152" i="9"/>
  <c r="T152" i="9"/>
  <c r="P152" i="9"/>
  <c r="BI149" i="9"/>
  <c r="BH149" i="9"/>
  <c r="BG149" i="9"/>
  <c r="BF149" i="9"/>
  <c r="X149" i="9"/>
  <c r="V149" i="9"/>
  <c r="T149" i="9"/>
  <c r="P149" i="9"/>
  <c r="BI146" i="9"/>
  <c r="BH146" i="9"/>
  <c r="BG146" i="9"/>
  <c r="BF146" i="9"/>
  <c r="X146" i="9"/>
  <c r="V146" i="9"/>
  <c r="T146" i="9"/>
  <c r="P146" i="9"/>
  <c r="BI143" i="9"/>
  <c r="BH143" i="9"/>
  <c r="BG143" i="9"/>
  <c r="BF143" i="9"/>
  <c r="X143" i="9"/>
  <c r="V143" i="9"/>
  <c r="T143" i="9"/>
  <c r="P143" i="9"/>
  <c r="BI140" i="9"/>
  <c r="BH140" i="9"/>
  <c r="BG140" i="9"/>
  <c r="BF140" i="9"/>
  <c r="X140" i="9"/>
  <c r="V140" i="9"/>
  <c r="T140" i="9"/>
  <c r="P140" i="9"/>
  <c r="BI135" i="9"/>
  <c r="BH135" i="9"/>
  <c r="BG135" i="9"/>
  <c r="BF135" i="9"/>
  <c r="X135" i="9"/>
  <c r="V135" i="9"/>
  <c r="T135" i="9"/>
  <c r="P135" i="9"/>
  <c r="BI132" i="9"/>
  <c r="BH132" i="9"/>
  <c r="BG132" i="9"/>
  <c r="BF132" i="9"/>
  <c r="X132" i="9"/>
  <c r="V132" i="9"/>
  <c r="T132" i="9"/>
  <c r="P132" i="9"/>
  <c r="BI129" i="9"/>
  <c r="BH129" i="9"/>
  <c r="BG129" i="9"/>
  <c r="BF129" i="9"/>
  <c r="X129" i="9"/>
  <c r="V129" i="9"/>
  <c r="T129" i="9"/>
  <c r="P129" i="9"/>
  <c r="BI126" i="9"/>
  <c r="BH126" i="9"/>
  <c r="BG126" i="9"/>
  <c r="BF126" i="9"/>
  <c r="X126" i="9"/>
  <c r="V126" i="9"/>
  <c r="T126" i="9"/>
  <c r="P126" i="9"/>
  <c r="BI123" i="9"/>
  <c r="BH123" i="9"/>
  <c r="BG123" i="9"/>
  <c r="BF123" i="9"/>
  <c r="X123" i="9"/>
  <c r="V123" i="9"/>
  <c r="T123" i="9"/>
  <c r="P123" i="9"/>
  <c r="F114" i="9"/>
  <c r="E112" i="9"/>
  <c r="F89" i="9"/>
  <c r="E87" i="9"/>
  <c r="J24" i="9"/>
  <c r="E24" i="9"/>
  <c r="J117" i="9"/>
  <c r="J23" i="9"/>
  <c r="J21" i="9"/>
  <c r="E21" i="9"/>
  <c r="J91" i="9"/>
  <c r="J20" i="9"/>
  <c r="J18" i="9"/>
  <c r="E18" i="9"/>
  <c r="F92" i="9"/>
  <c r="J17" i="9"/>
  <c r="J15" i="9"/>
  <c r="E15" i="9"/>
  <c r="F91" i="9"/>
  <c r="J14" i="9"/>
  <c r="J12" i="9"/>
  <c r="J114" i="9" s="1"/>
  <c r="E7" i="9"/>
  <c r="E85" i="9" s="1"/>
  <c r="K39" i="8"/>
  <c r="K38" i="8"/>
  <c r="BA101" i="1"/>
  <c r="K37" i="8"/>
  <c r="AZ101" i="1"/>
  <c r="BI263" i="8"/>
  <c r="BH263" i="8"/>
  <c r="BG263" i="8"/>
  <c r="BF263" i="8"/>
  <c r="X263" i="8"/>
  <c r="V263" i="8"/>
  <c r="T263" i="8"/>
  <c r="P263" i="8"/>
  <c r="BI261" i="8"/>
  <c r="BH261" i="8"/>
  <c r="BG261" i="8"/>
  <c r="BF261" i="8"/>
  <c r="X261" i="8"/>
  <c r="V261" i="8"/>
  <c r="T261" i="8"/>
  <c r="P261" i="8"/>
  <c r="BI259" i="8"/>
  <c r="BH259" i="8"/>
  <c r="BG259" i="8"/>
  <c r="BF259" i="8"/>
  <c r="X259" i="8"/>
  <c r="V259" i="8"/>
  <c r="T259" i="8"/>
  <c r="P259" i="8"/>
  <c r="BI257" i="8"/>
  <c r="BH257" i="8"/>
  <c r="BG257" i="8"/>
  <c r="BF257" i="8"/>
  <c r="X257" i="8"/>
  <c r="V257" i="8"/>
  <c r="T257" i="8"/>
  <c r="P257" i="8"/>
  <c r="BI255" i="8"/>
  <c r="BH255" i="8"/>
  <c r="BG255" i="8"/>
  <c r="BF255" i="8"/>
  <c r="X255" i="8"/>
  <c r="V255" i="8"/>
  <c r="T255" i="8"/>
  <c r="P255" i="8"/>
  <c r="BI253" i="8"/>
  <c r="BH253" i="8"/>
  <c r="BG253" i="8"/>
  <c r="BF253" i="8"/>
  <c r="X253" i="8"/>
  <c r="V253" i="8"/>
  <c r="T253" i="8"/>
  <c r="P253" i="8"/>
  <c r="BI251" i="8"/>
  <c r="BH251" i="8"/>
  <c r="BG251" i="8"/>
  <c r="BF251" i="8"/>
  <c r="X251" i="8"/>
  <c r="V251" i="8"/>
  <c r="T251" i="8"/>
  <c r="P251" i="8"/>
  <c r="BI249" i="8"/>
  <c r="BH249" i="8"/>
  <c r="BG249" i="8"/>
  <c r="BF249" i="8"/>
  <c r="X249" i="8"/>
  <c r="V249" i="8"/>
  <c r="T249" i="8"/>
  <c r="P249" i="8"/>
  <c r="BI247" i="8"/>
  <c r="BH247" i="8"/>
  <c r="BG247" i="8"/>
  <c r="BF247" i="8"/>
  <c r="X247" i="8"/>
  <c r="V247" i="8"/>
  <c r="T247" i="8"/>
  <c r="P247" i="8"/>
  <c r="BI245" i="8"/>
  <c r="BH245" i="8"/>
  <c r="BG245" i="8"/>
  <c r="BF245" i="8"/>
  <c r="X245" i="8"/>
  <c r="V245" i="8"/>
  <c r="T245" i="8"/>
  <c r="P245" i="8"/>
  <c r="BI243" i="8"/>
  <c r="BH243" i="8"/>
  <c r="BG243" i="8"/>
  <c r="BF243" i="8"/>
  <c r="X243" i="8"/>
  <c r="V243" i="8"/>
  <c r="T243" i="8"/>
  <c r="P243" i="8"/>
  <c r="BI241" i="8"/>
  <c r="BH241" i="8"/>
  <c r="BG241" i="8"/>
  <c r="BF241" i="8"/>
  <c r="X241" i="8"/>
  <c r="V241" i="8"/>
  <c r="T241" i="8"/>
  <c r="P241" i="8"/>
  <c r="BI239" i="8"/>
  <c r="BH239" i="8"/>
  <c r="BG239" i="8"/>
  <c r="BF239" i="8"/>
  <c r="X239" i="8"/>
  <c r="V239" i="8"/>
  <c r="T239" i="8"/>
  <c r="P239" i="8"/>
  <c r="BI237" i="8"/>
  <c r="BH237" i="8"/>
  <c r="BG237" i="8"/>
  <c r="BF237" i="8"/>
  <c r="X237" i="8"/>
  <c r="V237" i="8"/>
  <c r="T237" i="8"/>
  <c r="P237" i="8"/>
  <c r="BI235" i="8"/>
  <c r="BH235" i="8"/>
  <c r="BG235" i="8"/>
  <c r="BF235" i="8"/>
  <c r="X235" i="8"/>
  <c r="V235" i="8"/>
  <c r="T235" i="8"/>
  <c r="P235" i="8"/>
  <c r="BI233" i="8"/>
  <c r="BH233" i="8"/>
  <c r="BG233" i="8"/>
  <c r="BF233" i="8"/>
  <c r="X233" i="8"/>
  <c r="V233" i="8"/>
  <c r="T233" i="8"/>
  <c r="P233" i="8"/>
  <c r="BI231" i="8"/>
  <c r="BH231" i="8"/>
  <c r="BG231" i="8"/>
  <c r="BF231" i="8"/>
  <c r="X231" i="8"/>
  <c r="V231" i="8"/>
  <c r="T231" i="8"/>
  <c r="P231" i="8"/>
  <c r="BI229" i="8"/>
  <c r="BH229" i="8"/>
  <c r="BG229" i="8"/>
  <c r="BF229" i="8"/>
  <c r="X229" i="8"/>
  <c r="V229" i="8"/>
  <c r="T229" i="8"/>
  <c r="P229" i="8"/>
  <c r="BI227" i="8"/>
  <c r="BH227" i="8"/>
  <c r="BG227" i="8"/>
  <c r="BF227" i="8"/>
  <c r="X227" i="8"/>
  <c r="V227" i="8"/>
  <c r="T227" i="8"/>
  <c r="P227" i="8"/>
  <c r="BI225" i="8"/>
  <c r="BH225" i="8"/>
  <c r="BG225" i="8"/>
  <c r="BF225" i="8"/>
  <c r="X225" i="8"/>
  <c r="V225" i="8"/>
  <c r="T225" i="8"/>
  <c r="P225" i="8"/>
  <c r="BI223" i="8"/>
  <c r="BH223" i="8"/>
  <c r="BG223" i="8"/>
  <c r="BF223" i="8"/>
  <c r="X223" i="8"/>
  <c r="V223" i="8"/>
  <c r="T223" i="8"/>
  <c r="P223" i="8"/>
  <c r="BI221" i="8"/>
  <c r="BH221" i="8"/>
  <c r="BG221" i="8"/>
  <c r="BF221" i="8"/>
  <c r="X221" i="8"/>
  <c r="V221" i="8"/>
  <c r="T221" i="8"/>
  <c r="P221" i="8"/>
  <c r="BI219" i="8"/>
  <c r="BH219" i="8"/>
  <c r="BG219" i="8"/>
  <c r="BF219" i="8"/>
  <c r="X219" i="8"/>
  <c r="V219" i="8"/>
  <c r="T219" i="8"/>
  <c r="P219" i="8"/>
  <c r="BI217" i="8"/>
  <c r="BH217" i="8"/>
  <c r="BG217" i="8"/>
  <c r="BF217" i="8"/>
  <c r="X217" i="8"/>
  <c r="V217" i="8"/>
  <c r="T217" i="8"/>
  <c r="P217" i="8"/>
  <c r="BI215" i="8"/>
  <c r="BH215" i="8"/>
  <c r="BG215" i="8"/>
  <c r="BF215" i="8"/>
  <c r="X215" i="8"/>
  <c r="V215" i="8"/>
  <c r="T215" i="8"/>
  <c r="P215" i="8"/>
  <c r="BI213" i="8"/>
  <c r="BH213" i="8"/>
  <c r="BG213" i="8"/>
  <c r="BF213" i="8"/>
  <c r="X213" i="8"/>
  <c r="V213" i="8"/>
  <c r="T213" i="8"/>
  <c r="P213" i="8"/>
  <c r="BI211" i="8"/>
  <c r="BH211" i="8"/>
  <c r="BG211" i="8"/>
  <c r="BF211" i="8"/>
  <c r="X211" i="8"/>
  <c r="V211" i="8"/>
  <c r="T211" i="8"/>
  <c r="P211" i="8"/>
  <c r="BI209" i="8"/>
  <c r="BH209" i="8"/>
  <c r="BG209" i="8"/>
  <c r="BF209" i="8"/>
  <c r="X209" i="8"/>
  <c r="V209" i="8"/>
  <c r="T209" i="8"/>
  <c r="P209" i="8"/>
  <c r="BI207" i="8"/>
  <c r="BH207" i="8"/>
  <c r="BG207" i="8"/>
  <c r="BF207" i="8"/>
  <c r="X207" i="8"/>
  <c r="V207" i="8"/>
  <c r="T207" i="8"/>
  <c r="P207" i="8"/>
  <c r="BI205" i="8"/>
  <c r="BH205" i="8"/>
  <c r="BG205" i="8"/>
  <c r="BF205" i="8"/>
  <c r="X205" i="8"/>
  <c r="V205" i="8"/>
  <c r="T205" i="8"/>
  <c r="P205" i="8"/>
  <c r="BI203" i="8"/>
  <c r="BH203" i="8"/>
  <c r="BG203" i="8"/>
  <c r="BF203" i="8"/>
  <c r="X203" i="8"/>
  <c r="V203" i="8"/>
  <c r="T203" i="8"/>
  <c r="P203" i="8"/>
  <c r="BI201" i="8"/>
  <c r="BH201" i="8"/>
  <c r="BG201" i="8"/>
  <c r="BF201" i="8"/>
  <c r="X201" i="8"/>
  <c r="V201" i="8"/>
  <c r="T201" i="8"/>
  <c r="P201" i="8"/>
  <c r="BI199" i="8"/>
  <c r="BH199" i="8"/>
  <c r="BG199" i="8"/>
  <c r="BF199" i="8"/>
  <c r="X199" i="8"/>
  <c r="V199" i="8"/>
  <c r="T199" i="8"/>
  <c r="P199" i="8"/>
  <c r="BI197" i="8"/>
  <c r="BH197" i="8"/>
  <c r="BG197" i="8"/>
  <c r="BF197" i="8"/>
  <c r="X197" i="8"/>
  <c r="V197" i="8"/>
  <c r="T197" i="8"/>
  <c r="P197" i="8"/>
  <c r="BI195" i="8"/>
  <c r="BH195" i="8"/>
  <c r="BG195" i="8"/>
  <c r="BF195" i="8"/>
  <c r="X195" i="8"/>
  <c r="V195" i="8"/>
  <c r="T195" i="8"/>
  <c r="P195" i="8"/>
  <c r="BI193" i="8"/>
  <c r="BH193" i="8"/>
  <c r="BG193" i="8"/>
  <c r="BF193" i="8"/>
  <c r="X193" i="8"/>
  <c r="V193" i="8"/>
  <c r="T193" i="8"/>
  <c r="P193" i="8"/>
  <c r="BI191" i="8"/>
  <c r="BH191" i="8"/>
  <c r="BG191" i="8"/>
  <c r="BF191" i="8"/>
  <c r="X191" i="8"/>
  <c r="V191" i="8"/>
  <c r="T191" i="8"/>
  <c r="P191" i="8"/>
  <c r="BI189" i="8"/>
  <c r="BH189" i="8"/>
  <c r="BG189" i="8"/>
  <c r="BF189" i="8"/>
  <c r="X189" i="8"/>
  <c r="V189" i="8"/>
  <c r="T189" i="8"/>
  <c r="P189" i="8"/>
  <c r="BI187" i="8"/>
  <c r="BH187" i="8"/>
  <c r="BG187" i="8"/>
  <c r="BF187" i="8"/>
  <c r="X187" i="8"/>
  <c r="V187" i="8"/>
  <c r="T187" i="8"/>
  <c r="P187" i="8"/>
  <c r="BI185" i="8"/>
  <c r="BH185" i="8"/>
  <c r="BG185" i="8"/>
  <c r="BF185" i="8"/>
  <c r="X185" i="8"/>
  <c r="V185" i="8"/>
  <c r="T185" i="8"/>
  <c r="P185" i="8"/>
  <c r="BI183" i="8"/>
  <c r="BH183" i="8"/>
  <c r="BG183" i="8"/>
  <c r="BF183" i="8"/>
  <c r="X183" i="8"/>
  <c r="V183" i="8"/>
  <c r="T183" i="8"/>
  <c r="P183" i="8"/>
  <c r="BI181" i="8"/>
  <c r="BH181" i="8"/>
  <c r="BG181" i="8"/>
  <c r="BF181" i="8"/>
  <c r="X181" i="8"/>
  <c r="V181" i="8"/>
  <c r="T181" i="8"/>
  <c r="P181" i="8"/>
  <c r="BI179" i="8"/>
  <c r="BH179" i="8"/>
  <c r="BG179" i="8"/>
  <c r="BF179" i="8"/>
  <c r="X179" i="8"/>
  <c r="V179" i="8"/>
  <c r="T179" i="8"/>
  <c r="P179" i="8"/>
  <c r="BI177" i="8"/>
  <c r="BH177" i="8"/>
  <c r="BG177" i="8"/>
  <c r="BF177" i="8"/>
  <c r="X177" i="8"/>
  <c r="V177" i="8"/>
  <c r="T177" i="8"/>
  <c r="P177" i="8"/>
  <c r="BI175" i="8"/>
  <c r="BH175" i="8"/>
  <c r="BG175" i="8"/>
  <c r="BF175" i="8"/>
  <c r="X175" i="8"/>
  <c r="V175" i="8"/>
  <c r="T175" i="8"/>
  <c r="P175" i="8"/>
  <c r="BI173" i="8"/>
  <c r="BH173" i="8"/>
  <c r="BG173" i="8"/>
  <c r="BF173" i="8"/>
  <c r="X173" i="8"/>
  <c r="V173" i="8"/>
  <c r="T173" i="8"/>
  <c r="P173" i="8"/>
  <c r="BI171" i="8"/>
  <c r="BH171" i="8"/>
  <c r="BG171" i="8"/>
  <c r="BF171" i="8"/>
  <c r="X171" i="8"/>
  <c r="V171" i="8"/>
  <c r="T171" i="8"/>
  <c r="P171" i="8"/>
  <c r="BI169" i="8"/>
  <c r="BH169" i="8"/>
  <c r="BG169" i="8"/>
  <c r="BF169" i="8"/>
  <c r="X169" i="8"/>
  <c r="V169" i="8"/>
  <c r="T169" i="8"/>
  <c r="P169" i="8"/>
  <c r="BI167" i="8"/>
  <c r="BH167" i="8"/>
  <c r="BG167" i="8"/>
  <c r="BF167" i="8"/>
  <c r="X167" i="8"/>
  <c r="V167" i="8"/>
  <c r="T167" i="8"/>
  <c r="P167" i="8"/>
  <c r="BI165" i="8"/>
  <c r="BH165" i="8"/>
  <c r="BG165" i="8"/>
  <c r="BF165" i="8"/>
  <c r="X165" i="8"/>
  <c r="V165" i="8"/>
  <c r="T165" i="8"/>
  <c r="P165" i="8"/>
  <c r="BI163" i="8"/>
  <c r="BH163" i="8"/>
  <c r="BG163" i="8"/>
  <c r="BF163" i="8"/>
  <c r="X163" i="8"/>
  <c r="V163" i="8"/>
  <c r="T163" i="8"/>
  <c r="P163" i="8"/>
  <c r="BI161" i="8"/>
  <c r="BH161" i="8"/>
  <c r="BG161" i="8"/>
  <c r="BF161" i="8"/>
  <c r="X161" i="8"/>
  <c r="V161" i="8"/>
  <c r="T161" i="8"/>
  <c r="P161" i="8"/>
  <c r="BI159" i="8"/>
  <c r="BH159" i="8"/>
  <c r="BG159" i="8"/>
  <c r="BF159" i="8"/>
  <c r="X159" i="8"/>
  <c r="V159" i="8"/>
  <c r="T159" i="8"/>
  <c r="P159" i="8"/>
  <c r="BI157" i="8"/>
  <c r="BH157" i="8"/>
  <c r="BG157" i="8"/>
  <c r="BF157" i="8"/>
  <c r="X157" i="8"/>
  <c r="V157" i="8"/>
  <c r="T157" i="8"/>
  <c r="P157" i="8"/>
  <c r="BI155" i="8"/>
  <c r="BH155" i="8"/>
  <c r="BG155" i="8"/>
  <c r="BF155" i="8"/>
  <c r="X155" i="8"/>
  <c r="V155" i="8"/>
  <c r="T155" i="8"/>
  <c r="P155" i="8"/>
  <c r="BI153" i="8"/>
  <c r="BH153" i="8"/>
  <c r="BG153" i="8"/>
  <c r="BF153" i="8"/>
  <c r="X153" i="8"/>
  <c r="V153" i="8"/>
  <c r="T153" i="8"/>
  <c r="P153" i="8"/>
  <c r="BI151" i="8"/>
  <c r="BH151" i="8"/>
  <c r="BG151" i="8"/>
  <c r="BF151" i="8"/>
  <c r="X151" i="8"/>
  <c r="V151" i="8"/>
  <c r="T151" i="8"/>
  <c r="P151" i="8"/>
  <c r="BI149" i="8"/>
  <c r="BH149" i="8"/>
  <c r="BG149" i="8"/>
  <c r="BF149" i="8"/>
  <c r="X149" i="8"/>
  <c r="V149" i="8"/>
  <c r="T149" i="8"/>
  <c r="P149" i="8"/>
  <c r="BI147" i="8"/>
  <c r="BH147" i="8"/>
  <c r="BG147" i="8"/>
  <c r="BF147" i="8"/>
  <c r="X147" i="8"/>
  <c r="V147" i="8"/>
  <c r="T147" i="8"/>
  <c r="P147" i="8"/>
  <c r="BI145" i="8"/>
  <c r="BH145" i="8"/>
  <c r="BG145" i="8"/>
  <c r="BF145" i="8"/>
  <c r="X145" i="8"/>
  <c r="V145" i="8"/>
  <c r="T145" i="8"/>
  <c r="P145" i="8"/>
  <c r="BI143" i="8"/>
  <c r="BH143" i="8"/>
  <c r="BG143" i="8"/>
  <c r="BF143" i="8"/>
  <c r="X143" i="8"/>
  <c r="V143" i="8"/>
  <c r="T143" i="8"/>
  <c r="P143" i="8"/>
  <c r="BI141" i="8"/>
  <c r="BH141" i="8"/>
  <c r="BG141" i="8"/>
  <c r="BF141" i="8"/>
  <c r="X141" i="8"/>
  <c r="V141" i="8"/>
  <c r="T141" i="8"/>
  <c r="P141" i="8"/>
  <c r="BI139" i="8"/>
  <c r="BH139" i="8"/>
  <c r="BG139" i="8"/>
  <c r="BF139" i="8"/>
  <c r="X139" i="8"/>
  <c r="V139" i="8"/>
  <c r="T139" i="8"/>
  <c r="P139" i="8"/>
  <c r="BI137" i="8"/>
  <c r="BH137" i="8"/>
  <c r="BG137" i="8"/>
  <c r="BF137" i="8"/>
  <c r="X137" i="8"/>
  <c r="V137" i="8"/>
  <c r="T137" i="8"/>
  <c r="P137" i="8"/>
  <c r="BI135" i="8"/>
  <c r="BH135" i="8"/>
  <c r="BG135" i="8"/>
  <c r="BF135" i="8"/>
  <c r="X135" i="8"/>
  <c r="V135" i="8"/>
  <c r="T135" i="8"/>
  <c r="P135" i="8"/>
  <c r="BI133" i="8"/>
  <c r="BH133" i="8"/>
  <c r="BG133" i="8"/>
  <c r="BF133" i="8"/>
  <c r="X133" i="8"/>
  <c r="V133" i="8"/>
  <c r="T133" i="8"/>
  <c r="P133" i="8"/>
  <c r="BI131" i="8"/>
  <c r="BH131" i="8"/>
  <c r="BG131" i="8"/>
  <c r="BF131" i="8"/>
  <c r="X131" i="8"/>
  <c r="V131" i="8"/>
  <c r="T131" i="8"/>
  <c r="P131" i="8"/>
  <c r="BI129" i="8"/>
  <c r="BH129" i="8"/>
  <c r="BG129" i="8"/>
  <c r="BF129" i="8"/>
  <c r="X129" i="8"/>
  <c r="V129" i="8"/>
  <c r="T129" i="8"/>
  <c r="P129" i="8"/>
  <c r="BI127" i="8"/>
  <c r="BH127" i="8"/>
  <c r="BG127" i="8"/>
  <c r="BF127" i="8"/>
  <c r="X127" i="8"/>
  <c r="V127" i="8"/>
  <c r="T127" i="8"/>
  <c r="P127" i="8"/>
  <c r="BI125" i="8"/>
  <c r="BH125" i="8"/>
  <c r="BG125" i="8"/>
  <c r="BF125" i="8"/>
  <c r="X125" i="8"/>
  <c r="V125" i="8"/>
  <c r="T125" i="8"/>
  <c r="P125" i="8"/>
  <c r="BI123" i="8"/>
  <c r="BH123" i="8"/>
  <c r="BG123" i="8"/>
  <c r="BF123" i="8"/>
  <c r="X123" i="8"/>
  <c r="V123" i="8"/>
  <c r="T123" i="8"/>
  <c r="P123" i="8"/>
  <c r="BI121" i="8"/>
  <c r="BH121" i="8"/>
  <c r="BG121" i="8"/>
  <c r="BF121" i="8"/>
  <c r="X121" i="8"/>
  <c r="V121" i="8"/>
  <c r="T121" i="8"/>
  <c r="P121" i="8"/>
  <c r="BI119" i="8"/>
  <c r="BH119" i="8"/>
  <c r="BG119" i="8"/>
  <c r="BF119" i="8"/>
  <c r="X119" i="8"/>
  <c r="V119" i="8"/>
  <c r="T119" i="8"/>
  <c r="P119" i="8"/>
  <c r="F111" i="8"/>
  <c r="E109" i="8"/>
  <c r="F89" i="8"/>
  <c r="E87" i="8"/>
  <c r="J24" i="8"/>
  <c r="E24" i="8"/>
  <c r="J92" i="8" s="1"/>
  <c r="J23" i="8"/>
  <c r="J21" i="8"/>
  <c r="E21" i="8"/>
  <c r="J91" i="8" s="1"/>
  <c r="J20" i="8"/>
  <c r="J18" i="8"/>
  <c r="E18" i="8"/>
  <c r="F114" i="8" s="1"/>
  <c r="J17" i="8"/>
  <c r="J15" i="8"/>
  <c r="E15" i="8"/>
  <c r="F113" i="8" s="1"/>
  <c r="J14" i="8"/>
  <c r="J12" i="8"/>
  <c r="J89" i="8" s="1"/>
  <c r="E7" i="8"/>
  <c r="E107" i="8" s="1"/>
  <c r="K39" i="7"/>
  <c r="K38" i="7"/>
  <c r="BA100" i="1" s="1"/>
  <c r="K37" i="7"/>
  <c r="AZ100" i="1"/>
  <c r="BI124" i="7"/>
  <c r="BH124" i="7"/>
  <c r="BG124" i="7"/>
  <c r="BF124" i="7"/>
  <c r="X124" i="7"/>
  <c r="V124" i="7"/>
  <c r="T124" i="7"/>
  <c r="P124" i="7"/>
  <c r="BI121" i="7"/>
  <c r="BH121" i="7"/>
  <c r="BG121" i="7"/>
  <c r="BF121" i="7"/>
  <c r="X121" i="7"/>
  <c r="V121" i="7"/>
  <c r="T121" i="7"/>
  <c r="P121" i="7"/>
  <c r="F112" i="7"/>
  <c r="E110" i="7"/>
  <c r="F89" i="7"/>
  <c r="E87" i="7"/>
  <c r="J24" i="7"/>
  <c r="E24" i="7"/>
  <c r="J115" i="7" s="1"/>
  <c r="J23" i="7"/>
  <c r="J21" i="7"/>
  <c r="E21" i="7"/>
  <c r="J114" i="7" s="1"/>
  <c r="J20" i="7"/>
  <c r="J18" i="7"/>
  <c r="E18" i="7"/>
  <c r="F92" i="7" s="1"/>
  <c r="J17" i="7"/>
  <c r="J15" i="7"/>
  <c r="E15" i="7"/>
  <c r="F91" i="7" s="1"/>
  <c r="J14" i="7"/>
  <c r="J12" i="7"/>
  <c r="J112" i="7" s="1"/>
  <c r="E7" i="7"/>
  <c r="E108" i="7"/>
  <c r="K39" i="6"/>
  <c r="K38" i="6"/>
  <c r="BA99" i="1" s="1"/>
  <c r="K37" i="6"/>
  <c r="AZ99" i="1"/>
  <c r="BI124" i="6"/>
  <c r="BH124" i="6"/>
  <c r="BG124" i="6"/>
  <c r="BF124" i="6"/>
  <c r="X124" i="6"/>
  <c r="V124" i="6"/>
  <c r="T124" i="6"/>
  <c r="P124" i="6"/>
  <c r="BI121" i="6"/>
  <c r="BH121" i="6"/>
  <c r="BG121" i="6"/>
  <c r="BF121" i="6"/>
  <c r="X121" i="6"/>
  <c r="V121" i="6"/>
  <c r="T121" i="6"/>
  <c r="P121" i="6"/>
  <c r="F112" i="6"/>
  <c r="E110" i="6"/>
  <c r="F89" i="6"/>
  <c r="E87" i="6"/>
  <c r="J24" i="6"/>
  <c r="E24" i="6"/>
  <c r="J115" i="6"/>
  <c r="J23" i="6"/>
  <c r="J21" i="6"/>
  <c r="E21" i="6"/>
  <c r="J114" i="6"/>
  <c r="J20" i="6"/>
  <c r="J18" i="6"/>
  <c r="E18" i="6"/>
  <c r="F115" i="6"/>
  <c r="J17" i="6"/>
  <c r="J15" i="6"/>
  <c r="E15" i="6"/>
  <c r="F114" i="6"/>
  <c r="J14" i="6"/>
  <c r="J12" i="6"/>
  <c r="J89" i="6" s="1"/>
  <c r="E7" i="6"/>
  <c r="E108" i="6"/>
  <c r="K39" i="5"/>
  <c r="K38" i="5"/>
  <c r="BA98" i="1"/>
  <c r="K37" i="5"/>
  <c r="AZ98" i="1" s="1"/>
  <c r="BI184" i="5"/>
  <c r="BH184" i="5"/>
  <c r="BG184" i="5"/>
  <c r="BF184" i="5"/>
  <c r="X184" i="5"/>
  <c r="V184" i="5"/>
  <c r="T184" i="5"/>
  <c r="P184" i="5"/>
  <c r="BI181" i="5"/>
  <c r="BH181" i="5"/>
  <c r="BG181" i="5"/>
  <c r="BF181" i="5"/>
  <c r="X181" i="5"/>
  <c r="V181" i="5"/>
  <c r="T181" i="5"/>
  <c r="P181" i="5"/>
  <c r="BI178" i="5"/>
  <c r="BH178" i="5"/>
  <c r="BG178" i="5"/>
  <c r="BF178" i="5"/>
  <c r="X178" i="5"/>
  <c r="V178" i="5"/>
  <c r="T178" i="5"/>
  <c r="P178" i="5"/>
  <c r="BI175" i="5"/>
  <c r="BH175" i="5"/>
  <c r="BG175" i="5"/>
  <c r="BF175" i="5"/>
  <c r="X175" i="5"/>
  <c r="V175" i="5"/>
  <c r="T175" i="5"/>
  <c r="P175" i="5"/>
  <c r="BI172" i="5"/>
  <c r="BH172" i="5"/>
  <c r="BG172" i="5"/>
  <c r="BF172" i="5"/>
  <c r="X172" i="5"/>
  <c r="V172" i="5"/>
  <c r="T172" i="5"/>
  <c r="P172" i="5"/>
  <c r="BI169" i="5"/>
  <c r="BH169" i="5"/>
  <c r="BG169" i="5"/>
  <c r="BF169" i="5"/>
  <c r="X169" i="5"/>
  <c r="V169" i="5"/>
  <c r="T169" i="5"/>
  <c r="P169" i="5"/>
  <c r="BI166" i="5"/>
  <c r="BH166" i="5"/>
  <c r="BG166" i="5"/>
  <c r="BF166" i="5"/>
  <c r="X166" i="5"/>
  <c r="V166" i="5"/>
  <c r="T166" i="5"/>
  <c r="P166" i="5"/>
  <c r="BI163" i="5"/>
  <c r="BH163" i="5"/>
  <c r="BG163" i="5"/>
  <c r="BF163" i="5"/>
  <c r="X163" i="5"/>
  <c r="V163" i="5"/>
  <c r="T163" i="5"/>
  <c r="P163" i="5"/>
  <c r="BI161" i="5"/>
  <c r="BH161" i="5"/>
  <c r="BG161" i="5"/>
  <c r="BF161" i="5"/>
  <c r="X161" i="5"/>
  <c r="V161" i="5"/>
  <c r="T161" i="5"/>
  <c r="P161" i="5"/>
  <c r="BI159" i="5"/>
  <c r="BH159" i="5"/>
  <c r="BG159" i="5"/>
  <c r="BF159" i="5"/>
  <c r="X159" i="5"/>
  <c r="V159" i="5"/>
  <c r="T159" i="5"/>
  <c r="P159" i="5"/>
  <c r="BI155" i="5"/>
  <c r="BH155" i="5"/>
  <c r="BG155" i="5"/>
  <c r="BF155" i="5"/>
  <c r="X155" i="5"/>
  <c r="V155" i="5"/>
  <c r="T155" i="5"/>
  <c r="P155" i="5"/>
  <c r="BI152" i="5"/>
  <c r="BH152" i="5"/>
  <c r="BG152" i="5"/>
  <c r="BF152" i="5"/>
  <c r="X152" i="5"/>
  <c r="V152" i="5"/>
  <c r="T152" i="5"/>
  <c r="P152" i="5"/>
  <c r="BI149" i="5"/>
  <c r="BH149" i="5"/>
  <c r="BG149" i="5"/>
  <c r="BF149" i="5"/>
  <c r="X149" i="5"/>
  <c r="V149" i="5"/>
  <c r="T149" i="5"/>
  <c r="P149" i="5"/>
  <c r="BI146" i="5"/>
  <c r="BH146" i="5"/>
  <c r="BG146" i="5"/>
  <c r="BF146" i="5"/>
  <c r="X146" i="5"/>
  <c r="V146" i="5"/>
  <c r="T146" i="5"/>
  <c r="P146" i="5"/>
  <c r="BI143" i="5"/>
  <c r="BH143" i="5"/>
  <c r="BG143" i="5"/>
  <c r="BF143" i="5"/>
  <c r="X143" i="5"/>
  <c r="V143" i="5"/>
  <c r="T143" i="5"/>
  <c r="P143" i="5"/>
  <c r="BI141" i="5"/>
  <c r="BH141" i="5"/>
  <c r="BG141" i="5"/>
  <c r="BF141" i="5"/>
  <c r="X141" i="5"/>
  <c r="V141" i="5"/>
  <c r="T141" i="5"/>
  <c r="P141" i="5"/>
  <c r="BI139" i="5"/>
  <c r="BH139" i="5"/>
  <c r="BG139" i="5"/>
  <c r="BF139" i="5"/>
  <c r="X139" i="5"/>
  <c r="V139" i="5"/>
  <c r="T139" i="5"/>
  <c r="P139" i="5"/>
  <c r="BI137" i="5"/>
  <c r="BH137" i="5"/>
  <c r="BG137" i="5"/>
  <c r="BF137" i="5"/>
  <c r="X137" i="5"/>
  <c r="V137" i="5"/>
  <c r="T137" i="5"/>
  <c r="P137" i="5"/>
  <c r="BI135" i="5"/>
  <c r="BH135" i="5"/>
  <c r="BG135" i="5"/>
  <c r="BF135" i="5"/>
  <c r="X135" i="5"/>
  <c r="V135" i="5"/>
  <c r="T135" i="5"/>
  <c r="P135" i="5"/>
  <c r="BI133" i="5"/>
  <c r="BH133" i="5"/>
  <c r="BG133" i="5"/>
  <c r="BF133" i="5"/>
  <c r="X133" i="5"/>
  <c r="V133" i="5"/>
  <c r="T133" i="5"/>
  <c r="P133" i="5"/>
  <c r="BI131" i="5"/>
  <c r="BH131" i="5"/>
  <c r="BG131" i="5"/>
  <c r="BF131" i="5"/>
  <c r="X131" i="5"/>
  <c r="V131" i="5"/>
  <c r="T131" i="5"/>
  <c r="P131" i="5"/>
  <c r="BI127" i="5"/>
  <c r="BH127" i="5"/>
  <c r="BG127" i="5"/>
  <c r="BF127" i="5"/>
  <c r="X127" i="5"/>
  <c r="V127" i="5"/>
  <c r="T127" i="5"/>
  <c r="P127" i="5"/>
  <c r="BI125" i="5"/>
  <c r="BH125" i="5"/>
  <c r="BG125" i="5"/>
  <c r="BF125" i="5"/>
  <c r="X125" i="5"/>
  <c r="V125" i="5"/>
  <c r="T125" i="5"/>
  <c r="P125" i="5"/>
  <c r="BI123" i="5"/>
  <c r="BH123" i="5"/>
  <c r="BG123" i="5"/>
  <c r="BF123" i="5"/>
  <c r="X123" i="5"/>
  <c r="V123" i="5"/>
  <c r="T123" i="5"/>
  <c r="P123" i="5"/>
  <c r="BI121" i="5"/>
  <c r="BH121" i="5"/>
  <c r="BG121" i="5"/>
  <c r="BF121" i="5"/>
  <c r="X121" i="5"/>
  <c r="V121" i="5"/>
  <c r="T121" i="5"/>
  <c r="P121" i="5"/>
  <c r="F114" i="5"/>
  <c r="E112" i="5"/>
  <c r="F89" i="5"/>
  <c r="E87" i="5"/>
  <c r="J24" i="5"/>
  <c r="E24" i="5"/>
  <c r="J117" i="5"/>
  <c r="J23" i="5"/>
  <c r="J21" i="5"/>
  <c r="E21" i="5"/>
  <c r="J116" i="5"/>
  <c r="J20" i="5"/>
  <c r="J18" i="5"/>
  <c r="E18" i="5"/>
  <c r="F117" i="5"/>
  <c r="J17" i="5"/>
  <c r="J15" i="5"/>
  <c r="E15" i="5"/>
  <c r="F116" i="5"/>
  <c r="J14" i="5"/>
  <c r="J12" i="5"/>
  <c r="J114" i="5" s="1"/>
  <c r="E7" i="5"/>
  <c r="E110" i="5" s="1"/>
  <c r="K119" i="4"/>
  <c r="K39" i="4"/>
  <c r="K38" i="4"/>
  <c r="BA97" i="1" s="1"/>
  <c r="K37" i="4"/>
  <c r="AZ97" i="1" s="1"/>
  <c r="BI211" i="4"/>
  <c r="BH211" i="4"/>
  <c r="BG211" i="4"/>
  <c r="BF211" i="4"/>
  <c r="X211" i="4"/>
  <c r="V211" i="4"/>
  <c r="T211" i="4"/>
  <c r="P211" i="4"/>
  <c r="BI208" i="4"/>
  <c r="BH208" i="4"/>
  <c r="BG208" i="4"/>
  <c r="BF208" i="4"/>
  <c r="X208" i="4"/>
  <c r="V208" i="4"/>
  <c r="T208" i="4"/>
  <c r="P208" i="4"/>
  <c r="BI205" i="4"/>
  <c r="BH205" i="4"/>
  <c r="BG205" i="4"/>
  <c r="BF205" i="4"/>
  <c r="X205" i="4"/>
  <c r="V205" i="4"/>
  <c r="T205" i="4"/>
  <c r="P205" i="4"/>
  <c r="BI202" i="4"/>
  <c r="BH202" i="4"/>
  <c r="BG202" i="4"/>
  <c r="BF202" i="4"/>
  <c r="X202" i="4"/>
  <c r="V202" i="4"/>
  <c r="T202" i="4"/>
  <c r="P202" i="4"/>
  <c r="BI199" i="4"/>
  <c r="BH199" i="4"/>
  <c r="BG199" i="4"/>
  <c r="BF199" i="4"/>
  <c r="X199" i="4"/>
  <c r="V199" i="4"/>
  <c r="T199" i="4"/>
  <c r="P199" i="4"/>
  <c r="BI197" i="4"/>
  <c r="BH197" i="4"/>
  <c r="BG197" i="4"/>
  <c r="BF197" i="4"/>
  <c r="X197" i="4"/>
  <c r="V197" i="4"/>
  <c r="T197" i="4"/>
  <c r="P197" i="4"/>
  <c r="BI195" i="4"/>
  <c r="BH195" i="4"/>
  <c r="BG195" i="4"/>
  <c r="BF195" i="4"/>
  <c r="X195" i="4"/>
  <c r="V195" i="4"/>
  <c r="T195" i="4"/>
  <c r="P195" i="4"/>
  <c r="BI193" i="4"/>
  <c r="BH193" i="4"/>
  <c r="BG193" i="4"/>
  <c r="BF193" i="4"/>
  <c r="X193" i="4"/>
  <c r="V193" i="4"/>
  <c r="T193" i="4"/>
  <c r="P193" i="4"/>
  <c r="BI191" i="4"/>
  <c r="BH191" i="4"/>
  <c r="BG191" i="4"/>
  <c r="BF191" i="4"/>
  <c r="X191" i="4"/>
  <c r="V191" i="4"/>
  <c r="T191" i="4"/>
  <c r="P191" i="4"/>
  <c r="BI189" i="4"/>
  <c r="BH189" i="4"/>
  <c r="BG189" i="4"/>
  <c r="BF189" i="4"/>
  <c r="X189" i="4"/>
  <c r="V189" i="4"/>
  <c r="T189" i="4"/>
  <c r="P189" i="4"/>
  <c r="BI187" i="4"/>
  <c r="BH187" i="4"/>
  <c r="BG187" i="4"/>
  <c r="BF187" i="4"/>
  <c r="X187" i="4"/>
  <c r="V187" i="4"/>
  <c r="T187" i="4"/>
  <c r="P187" i="4"/>
  <c r="BI185" i="4"/>
  <c r="BH185" i="4"/>
  <c r="BG185" i="4"/>
  <c r="BF185" i="4"/>
  <c r="X185" i="4"/>
  <c r="V185" i="4"/>
  <c r="T185" i="4"/>
  <c r="P185" i="4"/>
  <c r="BI183" i="4"/>
  <c r="BH183" i="4"/>
  <c r="BG183" i="4"/>
  <c r="BF183" i="4"/>
  <c r="X183" i="4"/>
  <c r="V183" i="4"/>
  <c r="T183" i="4"/>
  <c r="P183" i="4"/>
  <c r="BI181" i="4"/>
  <c r="BH181" i="4"/>
  <c r="BG181" i="4"/>
  <c r="BF181" i="4"/>
  <c r="X181" i="4"/>
  <c r="V181" i="4"/>
  <c r="T181" i="4"/>
  <c r="P181" i="4"/>
  <c r="BI179" i="4"/>
  <c r="BH179" i="4"/>
  <c r="BG179" i="4"/>
  <c r="BF179" i="4"/>
  <c r="X179" i="4"/>
  <c r="V179" i="4"/>
  <c r="T179" i="4"/>
  <c r="P179" i="4"/>
  <c r="BI177" i="4"/>
  <c r="BH177" i="4"/>
  <c r="BG177" i="4"/>
  <c r="BF177" i="4"/>
  <c r="X177" i="4"/>
  <c r="V177" i="4"/>
  <c r="T177" i="4"/>
  <c r="P177" i="4"/>
  <c r="BI175" i="4"/>
  <c r="BH175" i="4"/>
  <c r="BG175" i="4"/>
  <c r="BF175" i="4"/>
  <c r="X175" i="4"/>
  <c r="V175" i="4"/>
  <c r="T175" i="4"/>
  <c r="P175" i="4"/>
  <c r="BI173" i="4"/>
  <c r="BH173" i="4"/>
  <c r="BG173" i="4"/>
  <c r="BF173" i="4"/>
  <c r="X173" i="4"/>
  <c r="V173" i="4"/>
  <c r="T173" i="4"/>
  <c r="P173" i="4"/>
  <c r="BI171" i="4"/>
  <c r="BH171" i="4"/>
  <c r="BG171" i="4"/>
  <c r="BF171" i="4"/>
  <c r="X171" i="4"/>
  <c r="V171" i="4"/>
  <c r="T171" i="4"/>
  <c r="P171" i="4"/>
  <c r="BI169" i="4"/>
  <c r="BH169" i="4"/>
  <c r="BG169" i="4"/>
  <c r="BF169" i="4"/>
  <c r="X169" i="4"/>
  <c r="V169" i="4"/>
  <c r="T169" i="4"/>
  <c r="P169" i="4"/>
  <c r="BI167" i="4"/>
  <c r="BH167" i="4"/>
  <c r="BG167" i="4"/>
  <c r="BF167" i="4"/>
  <c r="X167" i="4"/>
  <c r="V167" i="4"/>
  <c r="T167" i="4"/>
  <c r="P167" i="4"/>
  <c r="BI165" i="4"/>
  <c r="BH165" i="4"/>
  <c r="BG165" i="4"/>
  <c r="BF165" i="4"/>
  <c r="X165" i="4"/>
  <c r="V165" i="4"/>
  <c r="T165" i="4"/>
  <c r="P165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I157" i="4"/>
  <c r="BH157" i="4"/>
  <c r="BG157" i="4"/>
  <c r="BF157" i="4"/>
  <c r="X157" i="4"/>
  <c r="V157" i="4"/>
  <c r="T157" i="4"/>
  <c r="P157" i="4"/>
  <c r="BI155" i="4"/>
  <c r="BH155" i="4"/>
  <c r="BG155" i="4"/>
  <c r="BF155" i="4"/>
  <c r="X155" i="4"/>
  <c r="V155" i="4"/>
  <c r="T155" i="4"/>
  <c r="P155" i="4"/>
  <c r="BI153" i="4"/>
  <c r="BH153" i="4"/>
  <c r="BG153" i="4"/>
  <c r="BF153" i="4"/>
  <c r="X153" i="4"/>
  <c r="V153" i="4"/>
  <c r="T153" i="4"/>
  <c r="P153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3" i="4"/>
  <c r="BH143" i="4"/>
  <c r="BG143" i="4"/>
  <c r="BF143" i="4"/>
  <c r="X143" i="4"/>
  <c r="V143" i="4"/>
  <c r="T143" i="4"/>
  <c r="P143" i="4"/>
  <c r="BI141" i="4"/>
  <c r="BH141" i="4"/>
  <c r="BG141" i="4"/>
  <c r="BF141" i="4"/>
  <c r="X141" i="4"/>
  <c r="V141" i="4"/>
  <c r="T141" i="4"/>
  <c r="P141" i="4"/>
  <c r="BI139" i="4"/>
  <c r="BH139" i="4"/>
  <c r="BG139" i="4"/>
  <c r="BF139" i="4"/>
  <c r="X139" i="4"/>
  <c r="V139" i="4"/>
  <c r="T139" i="4"/>
  <c r="P139" i="4"/>
  <c r="BI137" i="4"/>
  <c r="BH137" i="4"/>
  <c r="BG137" i="4"/>
  <c r="BF137" i="4"/>
  <c r="X137" i="4"/>
  <c r="V137" i="4"/>
  <c r="T137" i="4"/>
  <c r="P137" i="4"/>
  <c r="BI135" i="4"/>
  <c r="BH135" i="4"/>
  <c r="BG135" i="4"/>
  <c r="BF135" i="4"/>
  <c r="X135" i="4"/>
  <c r="V135" i="4"/>
  <c r="T135" i="4"/>
  <c r="P135" i="4"/>
  <c r="BI133" i="4"/>
  <c r="BH133" i="4"/>
  <c r="BG133" i="4"/>
  <c r="BF133" i="4"/>
  <c r="X133" i="4"/>
  <c r="V133" i="4"/>
  <c r="T133" i="4"/>
  <c r="P133" i="4"/>
  <c r="BI131" i="4"/>
  <c r="BH131" i="4"/>
  <c r="BG131" i="4"/>
  <c r="BF131" i="4"/>
  <c r="X131" i="4"/>
  <c r="V131" i="4"/>
  <c r="T131" i="4"/>
  <c r="P131" i="4"/>
  <c r="BI129" i="4"/>
  <c r="BH129" i="4"/>
  <c r="BG129" i="4"/>
  <c r="BF129" i="4"/>
  <c r="X129" i="4"/>
  <c r="V129" i="4"/>
  <c r="T129" i="4"/>
  <c r="P129" i="4"/>
  <c r="BI127" i="4"/>
  <c r="BH127" i="4"/>
  <c r="BG127" i="4"/>
  <c r="BF127" i="4"/>
  <c r="X127" i="4"/>
  <c r="V127" i="4"/>
  <c r="T127" i="4"/>
  <c r="P127" i="4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BI121" i="4"/>
  <c r="BH121" i="4"/>
  <c r="BG121" i="4"/>
  <c r="BF121" i="4"/>
  <c r="X121" i="4"/>
  <c r="V121" i="4"/>
  <c r="T121" i="4"/>
  <c r="P121" i="4"/>
  <c r="K97" i="4"/>
  <c r="J97" i="4"/>
  <c r="I97" i="4"/>
  <c r="F112" i="4"/>
  <c r="E110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5" i="4" s="1"/>
  <c r="J17" i="4"/>
  <c r="J15" i="4"/>
  <c r="E15" i="4"/>
  <c r="F114" i="4" s="1"/>
  <c r="J14" i="4"/>
  <c r="J12" i="4"/>
  <c r="J112" i="4"/>
  <c r="E7" i="4"/>
  <c r="E108" i="4"/>
  <c r="K39" i="3"/>
  <c r="K38" i="3"/>
  <c r="BA96" i="1" s="1"/>
  <c r="K37" i="3"/>
  <c r="AZ96" i="1" s="1"/>
  <c r="BI127" i="3"/>
  <c r="BH127" i="3"/>
  <c r="BG127" i="3"/>
  <c r="BF127" i="3"/>
  <c r="X127" i="3"/>
  <c r="V127" i="3"/>
  <c r="T127" i="3"/>
  <c r="P127" i="3"/>
  <c r="BI125" i="3"/>
  <c r="BH125" i="3"/>
  <c r="BG125" i="3"/>
  <c r="BF125" i="3"/>
  <c r="X125" i="3"/>
  <c r="V125" i="3"/>
  <c r="T125" i="3"/>
  <c r="P125" i="3"/>
  <c r="BI123" i="3"/>
  <c r="BH123" i="3"/>
  <c r="BG123" i="3"/>
  <c r="BF123" i="3"/>
  <c r="X123" i="3"/>
  <c r="V123" i="3"/>
  <c r="T123" i="3"/>
  <c r="P123" i="3"/>
  <c r="BI121" i="3"/>
  <c r="BH121" i="3"/>
  <c r="BG121" i="3"/>
  <c r="BF121" i="3"/>
  <c r="X121" i="3"/>
  <c r="V121" i="3"/>
  <c r="T121" i="3"/>
  <c r="P121" i="3"/>
  <c r="BI119" i="3"/>
  <c r="BH119" i="3"/>
  <c r="BG119" i="3"/>
  <c r="BF119" i="3"/>
  <c r="X119" i="3"/>
  <c r="V119" i="3"/>
  <c r="T119" i="3"/>
  <c r="P119" i="3"/>
  <c r="BI117" i="3"/>
  <c r="BH117" i="3"/>
  <c r="BG117" i="3"/>
  <c r="BF117" i="3"/>
  <c r="X117" i="3"/>
  <c r="V117" i="3"/>
  <c r="T117" i="3"/>
  <c r="P117" i="3"/>
  <c r="F110" i="3"/>
  <c r="E108" i="3"/>
  <c r="F89" i="3"/>
  <c r="E87" i="3"/>
  <c r="J24" i="3"/>
  <c r="E24" i="3"/>
  <c r="J113" i="3" s="1"/>
  <c r="J23" i="3"/>
  <c r="J21" i="3"/>
  <c r="E21" i="3"/>
  <c r="J91" i="3" s="1"/>
  <c r="J20" i="3"/>
  <c r="J18" i="3"/>
  <c r="E18" i="3"/>
  <c r="F92" i="3" s="1"/>
  <c r="J17" i="3"/>
  <c r="J15" i="3"/>
  <c r="E15" i="3"/>
  <c r="F112" i="3" s="1"/>
  <c r="J14" i="3"/>
  <c r="J12" i="3"/>
  <c r="J110" i="3" s="1"/>
  <c r="E7" i="3"/>
  <c r="E106" i="3"/>
  <c r="K39" i="2"/>
  <c r="K38" i="2"/>
  <c r="BA95" i="1" s="1"/>
  <c r="K37" i="2"/>
  <c r="AZ95" i="1"/>
  <c r="BI151" i="2"/>
  <c r="BH151" i="2"/>
  <c r="BG151" i="2"/>
  <c r="BF151" i="2"/>
  <c r="X151" i="2"/>
  <c r="V151" i="2"/>
  <c r="T151" i="2"/>
  <c r="P151" i="2"/>
  <c r="K151" i="2" s="1"/>
  <c r="BE151" i="2" s="1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K147" i="2" s="1"/>
  <c r="BI145" i="2"/>
  <c r="BH145" i="2"/>
  <c r="BG145" i="2"/>
  <c r="BF145" i="2"/>
  <c r="X145" i="2"/>
  <c r="V145" i="2"/>
  <c r="T145" i="2"/>
  <c r="P145" i="2"/>
  <c r="BK145" i="2" s="1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K139" i="2" s="1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K135" i="2" s="1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K127" i="2" s="1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K123" i="2" s="1"/>
  <c r="BI121" i="2"/>
  <c r="BH121" i="2"/>
  <c r="BG121" i="2"/>
  <c r="BF121" i="2"/>
  <c r="X121" i="2"/>
  <c r="V121" i="2"/>
  <c r="T121" i="2"/>
  <c r="P121" i="2"/>
  <c r="K121" i="2" s="1"/>
  <c r="BE121" i="2" s="1"/>
  <c r="BI119" i="2"/>
  <c r="BH119" i="2"/>
  <c r="BG119" i="2"/>
  <c r="BF119" i="2"/>
  <c r="X119" i="2"/>
  <c r="V119" i="2"/>
  <c r="T119" i="2"/>
  <c r="P119" i="2"/>
  <c r="BI117" i="2"/>
  <c r="BH117" i="2"/>
  <c r="BG117" i="2"/>
  <c r="BF117" i="2"/>
  <c r="X117" i="2"/>
  <c r="V117" i="2"/>
  <c r="T117" i="2"/>
  <c r="P117" i="2"/>
  <c r="F110" i="2"/>
  <c r="E108" i="2"/>
  <c r="F89" i="2"/>
  <c r="E87" i="2"/>
  <c r="J24" i="2"/>
  <c r="E24" i="2"/>
  <c r="J113" i="2" s="1"/>
  <c r="J23" i="2"/>
  <c r="J21" i="2"/>
  <c r="E21" i="2"/>
  <c r="J91" i="2" s="1"/>
  <c r="J20" i="2"/>
  <c r="J18" i="2"/>
  <c r="E18" i="2"/>
  <c r="F113" i="2" s="1"/>
  <c r="J17" i="2"/>
  <c r="J15" i="2"/>
  <c r="E15" i="2"/>
  <c r="F112" i="2" s="1"/>
  <c r="J14" i="2"/>
  <c r="J12" i="2"/>
  <c r="J110" i="2" s="1"/>
  <c r="E7" i="2"/>
  <c r="E85" i="2"/>
  <c r="L90" i="1"/>
  <c r="AM90" i="1"/>
  <c r="AM89" i="1"/>
  <c r="L89" i="1"/>
  <c r="AM87" i="1"/>
  <c r="L87" i="1"/>
  <c r="L85" i="1"/>
  <c r="L84" i="1"/>
  <c r="R173" i="9"/>
  <c r="R166" i="9"/>
  <c r="R164" i="9"/>
  <c r="K162" i="9"/>
  <c r="Q155" i="9"/>
  <c r="R152" i="9"/>
  <c r="Q149" i="9"/>
  <c r="Q140" i="9"/>
  <c r="K135" i="9"/>
  <c r="R132" i="9"/>
  <c r="Q126" i="9"/>
  <c r="R123" i="9"/>
  <c r="Q263" i="8"/>
  <c r="Q261" i="8"/>
  <c r="R257" i="8"/>
  <c r="Q253" i="8"/>
  <c r="R249" i="8"/>
  <c r="Q245" i="8"/>
  <c r="R243" i="8"/>
  <c r="K243" i="8"/>
  <c r="Q173" i="9"/>
  <c r="R171" i="9"/>
  <c r="R168" i="9"/>
  <c r="Q164" i="9"/>
  <c r="R162" i="9"/>
  <c r="Q160" i="9"/>
  <c r="Q158" i="9"/>
  <c r="R155" i="9"/>
  <c r="R146" i="9"/>
  <c r="R143" i="9"/>
  <c r="R135" i="9"/>
  <c r="Q132" i="9"/>
  <c r="Q129" i="9"/>
  <c r="R263" i="8"/>
  <c r="R261" i="8"/>
  <c r="R259" i="8"/>
  <c r="R255" i="8"/>
  <c r="Q251" i="8"/>
  <c r="R247" i="8"/>
  <c r="R241" i="8"/>
  <c r="Q239" i="8"/>
  <c r="R237" i="8"/>
  <c r="Q237" i="8"/>
  <c r="Q231" i="8"/>
  <c r="Q225" i="8"/>
  <c r="R223" i="8"/>
  <c r="R221" i="8"/>
  <c r="Q221" i="8"/>
  <c r="R219" i="8"/>
  <c r="Q219" i="8"/>
  <c r="R211" i="8"/>
  <c r="Q211" i="8"/>
  <c r="R209" i="8"/>
  <c r="Q209" i="8"/>
  <c r="R207" i="8"/>
  <c r="Q207" i="8"/>
  <c r="R205" i="8"/>
  <c r="Q205" i="8"/>
  <c r="R203" i="8"/>
  <c r="R197" i="8"/>
  <c r="Q197" i="8"/>
  <c r="R189" i="8"/>
  <c r="Q189" i="8"/>
  <c r="R187" i="8"/>
  <c r="Q187" i="8"/>
  <c r="R185" i="8"/>
  <c r="R177" i="8"/>
  <c r="Q177" i="8"/>
  <c r="R175" i="8"/>
  <c r="Q175" i="8"/>
  <c r="R173" i="8"/>
  <c r="Q173" i="8"/>
  <c r="R171" i="8"/>
  <c r="Q171" i="8"/>
  <c r="R167" i="8"/>
  <c r="Q167" i="8"/>
  <c r="R165" i="8"/>
  <c r="Q165" i="8"/>
  <c r="R163" i="8"/>
  <c r="Q163" i="8"/>
  <c r="R157" i="8"/>
  <c r="R155" i="8"/>
  <c r="R153" i="8"/>
  <c r="Q153" i="8"/>
  <c r="R151" i="8"/>
  <c r="Q151" i="8"/>
  <c r="Q149" i="8"/>
  <c r="R147" i="8"/>
  <c r="Q147" i="8"/>
  <c r="R143" i="8"/>
  <c r="Q143" i="8"/>
  <c r="R141" i="8"/>
  <c r="Q141" i="8"/>
  <c r="R139" i="8"/>
  <c r="Q139" i="8"/>
  <c r="R137" i="8"/>
  <c r="Q137" i="8"/>
  <c r="R135" i="8"/>
  <c r="Q135" i="8"/>
  <c r="R129" i="8"/>
  <c r="R127" i="8"/>
  <c r="Q127" i="8"/>
  <c r="R125" i="8"/>
  <c r="R123" i="8"/>
  <c r="Q123" i="8"/>
  <c r="R119" i="8"/>
  <c r="Q119" i="8"/>
  <c r="R124" i="7"/>
  <c r="Q124" i="6"/>
  <c r="R121" i="6"/>
  <c r="Q184" i="5"/>
  <c r="R181" i="5"/>
  <c r="Q181" i="5"/>
  <c r="R178" i="5"/>
  <c r="Q178" i="5"/>
  <c r="R172" i="5"/>
  <c r="Q172" i="5"/>
  <c r="Q169" i="5"/>
  <c r="R163" i="5"/>
  <c r="Q163" i="5"/>
  <c r="Q152" i="5"/>
  <c r="R146" i="5"/>
  <c r="Q146" i="5"/>
  <c r="R141" i="5"/>
  <c r="R137" i="5"/>
  <c r="Q137" i="5"/>
  <c r="Q133" i="5"/>
  <c r="R131" i="5"/>
  <c r="Q131" i="5"/>
  <c r="R127" i="5"/>
  <c r="Q127" i="5"/>
  <c r="R125" i="5"/>
  <c r="Q125" i="5"/>
  <c r="Q123" i="5"/>
  <c r="R121" i="5"/>
  <c r="Q121" i="5"/>
  <c r="Q211" i="4"/>
  <c r="R202" i="4"/>
  <c r="Q202" i="4"/>
  <c r="R195" i="4"/>
  <c r="Q195" i="4"/>
  <c r="R191" i="4"/>
  <c r="Q191" i="4"/>
  <c r="R189" i="4"/>
  <c r="Q189" i="4"/>
  <c r="R187" i="4"/>
  <c r="R185" i="4"/>
  <c r="Q185" i="4"/>
  <c r="R183" i="4"/>
  <c r="Q183" i="4"/>
  <c r="R181" i="4"/>
  <c r="R179" i="4"/>
  <c r="R177" i="4"/>
  <c r="Q177" i="4"/>
  <c r="R175" i="4"/>
  <c r="Q175" i="4"/>
  <c r="R173" i="4"/>
  <c r="Q173" i="4"/>
  <c r="R171" i="4"/>
  <c r="Q171" i="4"/>
  <c r="Q165" i="4"/>
  <c r="Q163" i="4"/>
  <c r="R159" i="4"/>
  <c r="Q159" i="4"/>
  <c r="R157" i="4"/>
  <c r="Q157" i="4"/>
  <c r="R155" i="4"/>
  <c r="Q155" i="4"/>
  <c r="R153" i="4"/>
  <c r="Q153" i="4"/>
  <c r="R145" i="4"/>
  <c r="Q145" i="4"/>
  <c r="R135" i="4"/>
  <c r="Q135" i="4"/>
  <c r="R131" i="4"/>
  <c r="Q131" i="4"/>
  <c r="R125" i="4"/>
  <c r="Q125" i="4"/>
  <c r="Q123" i="4"/>
  <c r="R125" i="3"/>
  <c r="Q125" i="3"/>
  <c r="R123" i="3"/>
  <c r="Q123" i="3"/>
  <c r="R121" i="3"/>
  <c r="Q121" i="3"/>
  <c r="R119" i="3"/>
  <c r="Q119" i="3"/>
  <c r="Q117" i="3"/>
  <c r="R151" i="2"/>
  <c r="R149" i="2"/>
  <c r="Q149" i="2"/>
  <c r="R145" i="2"/>
  <c r="Q139" i="2"/>
  <c r="R137" i="2"/>
  <c r="R129" i="2"/>
  <c r="Q129" i="2"/>
  <c r="R117" i="2"/>
  <c r="Q117" i="2"/>
  <c r="AU94" i="1"/>
  <c r="Q128" i="10"/>
  <c r="R125" i="10"/>
  <c r="Q125" i="10"/>
  <c r="Q119" i="10"/>
  <c r="Q171" i="9"/>
  <c r="Q168" i="9"/>
  <c r="Q166" i="9"/>
  <c r="Q162" i="9"/>
  <c r="R160" i="9"/>
  <c r="R158" i="9"/>
  <c r="Q152" i="9"/>
  <c r="R149" i="9"/>
  <c r="Q146" i="9"/>
  <c r="Q143" i="9"/>
  <c r="R140" i="9"/>
  <c r="Q135" i="9"/>
  <c r="R129" i="9"/>
  <c r="R126" i="9"/>
  <c r="Q123" i="9"/>
  <c r="Q259" i="8"/>
  <c r="Q257" i="8"/>
  <c r="Q255" i="8"/>
  <c r="R253" i="8"/>
  <c r="R251" i="8"/>
  <c r="Q249" i="8"/>
  <c r="Q247" i="8"/>
  <c r="R245" i="8"/>
  <c r="Q243" i="8"/>
  <c r="R128" i="10"/>
  <c r="R122" i="10"/>
  <c r="Q122" i="10"/>
  <c r="R119" i="10"/>
  <c r="Q241" i="8"/>
  <c r="R239" i="8"/>
  <c r="R235" i="8"/>
  <c r="Q235" i="8"/>
  <c r="R233" i="8"/>
  <c r="Q233" i="8"/>
  <c r="R231" i="8"/>
  <c r="R229" i="8"/>
  <c r="Q229" i="8"/>
  <c r="R227" i="8"/>
  <c r="Q227" i="8"/>
  <c r="R225" i="8"/>
  <c r="Q223" i="8"/>
  <c r="R217" i="8"/>
  <c r="Q217" i="8"/>
  <c r="R215" i="8"/>
  <c r="Q215" i="8"/>
  <c r="R213" i="8"/>
  <c r="Q213" i="8"/>
  <c r="Q203" i="8"/>
  <c r="R201" i="8"/>
  <c r="Q201" i="8"/>
  <c r="R199" i="8"/>
  <c r="Q199" i="8"/>
  <c r="R195" i="8"/>
  <c r="Q195" i="8"/>
  <c r="R193" i="8"/>
  <c r="Q193" i="8"/>
  <c r="R191" i="8"/>
  <c r="Q191" i="8"/>
  <c r="Q185" i="8"/>
  <c r="R183" i="8"/>
  <c r="Q183" i="8"/>
  <c r="R181" i="8"/>
  <c r="Q181" i="8"/>
  <c r="R179" i="8"/>
  <c r="Q179" i="8"/>
  <c r="R169" i="8"/>
  <c r="Q169" i="8"/>
  <c r="R161" i="8"/>
  <c r="Q161" i="8"/>
  <c r="R159" i="8"/>
  <c r="Q159" i="8"/>
  <c r="Q157" i="8"/>
  <c r="Q155" i="8"/>
  <c r="R149" i="8"/>
  <c r="R145" i="8"/>
  <c r="Q145" i="8"/>
  <c r="R133" i="8"/>
  <c r="Q133" i="8"/>
  <c r="R131" i="8"/>
  <c r="Q131" i="8"/>
  <c r="Q129" i="8"/>
  <c r="Q125" i="8"/>
  <c r="R121" i="8"/>
  <c r="Q121" i="8"/>
  <c r="Q124" i="7"/>
  <c r="R121" i="7"/>
  <c r="Q121" i="7"/>
  <c r="R124" i="6"/>
  <c r="Q121" i="6"/>
  <c r="R184" i="5"/>
  <c r="R175" i="5"/>
  <c r="Q175" i="5"/>
  <c r="R169" i="5"/>
  <c r="R166" i="5"/>
  <c r="Q166" i="5"/>
  <c r="R161" i="5"/>
  <c r="Q161" i="5"/>
  <c r="R159" i="5"/>
  <c r="Q159" i="5"/>
  <c r="R155" i="5"/>
  <c r="Q155" i="5"/>
  <c r="R152" i="5"/>
  <c r="R149" i="5"/>
  <c r="Q149" i="5"/>
  <c r="R143" i="5"/>
  <c r="Q143" i="5"/>
  <c r="Q141" i="5"/>
  <c r="R139" i="5"/>
  <c r="Q139" i="5"/>
  <c r="R135" i="5"/>
  <c r="Q135" i="5"/>
  <c r="R133" i="5"/>
  <c r="R123" i="5"/>
  <c r="R211" i="4"/>
  <c r="R208" i="4"/>
  <c r="Q208" i="4"/>
  <c r="R205" i="4"/>
  <c r="Q205" i="4"/>
  <c r="R199" i="4"/>
  <c r="Q199" i="4"/>
  <c r="R197" i="4"/>
  <c r="Q197" i="4"/>
  <c r="R193" i="4"/>
  <c r="Q193" i="4"/>
  <c r="Q187" i="4"/>
  <c r="Q181" i="4"/>
  <c r="Q179" i="4"/>
  <c r="R169" i="4"/>
  <c r="Q169" i="4"/>
  <c r="R167" i="4"/>
  <c r="Q167" i="4"/>
  <c r="R165" i="4"/>
  <c r="R163" i="4"/>
  <c r="R161" i="4"/>
  <c r="Q161" i="4"/>
  <c r="R151" i="4"/>
  <c r="Q151" i="4"/>
  <c r="R149" i="4"/>
  <c r="Q149" i="4"/>
  <c r="R147" i="4"/>
  <c r="Q147" i="4"/>
  <c r="R143" i="4"/>
  <c r="Q143" i="4"/>
  <c r="R141" i="4"/>
  <c r="Q141" i="4"/>
  <c r="R139" i="4"/>
  <c r="Q139" i="4"/>
  <c r="R137" i="4"/>
  <c r="Q137" i="4"/>
  <c r="R133" i="4"/>
  <c r="Q133" i="4"/>
  <c r="R129" i="4"/>
  <c r="Q129" i="4"/>
  <c r="R127" i="4"/>
  <c r="Q127" i="4"/>
  <c r="R123" i="4"/>
  <c r="R121" i="4"/>
  <c r="Q121" i="4"/>
  <c r="R127" i="3"/>
  <c r="Q127" i="3"/>
  <c r="R117" i="3"/>
  <c r="Q151" i="2"/>
  <c r="R147" i="2"/>
  <c r="Q147" i="2"/>
  <c r="Q145" i="2"/>
  <c r="R143" i="2"/>
  <c r="Q143" i="2"/>
  <c r="R141" i="2"/>
  <c r="Q141" i="2"/>
  <c r="R139" i="2"/>
  <c r="Q137" i="2"/>
  <c r="R135" i="2"/>
  <c r="Q135" i="2"/>
  <c r="R133" i="2"/>
  <c r="Q133" i="2"/>
  <c r="R131" i="2"/>
  <c r="Q131" i="2"/>
  <c r="R127" i="2"/>
  <c r="Q127" i="2"/>
  <c r="R125" i="2"/>
  <c r="Q125" i="2"/>
  <c r="R123" i="2"/>
  <c r="Q123" i="2"/>
  <c r="R121" i="2"/>
  <c r="Q121" i="2"/>
  <c r="R119" i="2"/>
  <c r="Q119" i="2"/>
  <c r="BK128" i="10"/>
  <c r="K119" i="10"/>
  <c r="BE119" i="10"/>
  <c r="BK135" i="9"/>
  <c r="BK243" i="8"/>
  <c r="BK235" i="8"/>
  <c r="K219" i="8"/>
  <c r="BE219" i="8" s="1"/>
  <c r="K209" i="8"/>
  <c r="BE209" i="8"/>
  <c r="BK199" i="8"/>
  <c r="BK125" i="10"/>
  <c r="BK166" i="9"/>
  <c r="K126" i="9"/>
  <c r="BE126" i="9"/>
  <c r="BK229" i="8"/>
  <c r="K225" i="8"/>
  <c r="BE225" i="8"/>
  <c r="K217" i="8"/>
  <c r="BE217" i="8" s="1"/>
  <c r="BK185" i="8"/>
  <c r="K183" i="8"/>
  <c r="BE183" i="8"/>
  <c r="K179" i="8"/>
  <c r="BE179" i="8" s="1"/>
  <c r="K175" i="8"/>
  <c r="BE175" i="8"/>
  <c r="BK173" i="8"/>
  <c r="K153" i="8"/>
  <c r="BE153" i="8"/>
  <c r="K147" i="8"/>
  <c r="BE147" i="8" s="1"/>
  <c r="K127" i="8"/>
  <c r="BE127" i="8"/>
  <c r="K119" i="8"/>
  <c r="BE119" i="8" s="1"/>
  <c r="BK121" i="7"/>
  <c r="K184" i="5"/>
  <c r="BE184" i="5"/>
  <c r="K152" i="5"/>
  <c r="BE152" i="5" s="1"/>
  <c r="BK143" i="5"/>
  <c r="K137" i="5"/>
  <c r="BE137" i="5" s="1"/>
  <c r="K211" i="4"/>
  <c r="BE211" i="4"/>
  <c r="BK205" i="4"/>
  <c r="K185" i="4"/>
  <c r="BE185" i="4" s="1"/>
  <c r="BK167" i="4"/>
  <c r="K153" i="4"/>
  <c r="BE153" i="4" s="1"/>
  <c r="K135" i="4"/>
  <c r="BE135" i="4"/>
  <c r="BK127" i="3"/>
  <c r="BK122" i="10"/>
  <c r="BK173" i="9"/>
  <c r="BK171" i="9"/>
  <c r="BK168" i="9"/>
  <c r="BK164" i="9"/>
  <c r="BK162" i="9"/>
  <c r="BK160" i="9"/>
  <c r="BK158" i="9"/>
  <c r="K155" i="9"/>
  <c r="BE155" i="9"/>
  <c r="K152" i="9"/>
  <c r="BE152" i="9" s="1"/>
  <c r="BK149" i="9"/>
  <c r="K146" i="9"/>
  <c r="BE146" i="9"/>
  <c r="BK143" i="9"/>
  <c r="K140" i="9"/>
  <c r="BE140" i="9"/>
  <c r="K132" i="9"/>
  <c r="BE132" i="9" s="1"/>
  <c r="K129" i="9"/>
  <c r="BE129" i="9"/>
  <c r="BK123" i="9"/>
  <c r="BK263" i="8"/>
  <c r="BK261" i="8"/>
  <c r="K259" i="8"/>
  <c r="BE259" i="8"/>
  <c r="BK257" i="8"/>
  <c r="K255" i="8"/>
  <c r="BE255" i="8"/>
  <c r="BK253" i="8"/>
  <c r="BK251" i="8"/>
  <c r="K249" i="8"/>
  <c r="BE249" i="8"/>
  <c r="BK247" i="8"/>
  <c r="K245" i="8"/>
  <c r="BE245" i="8" s="1"/>
  <c r="BK241" i="8"/>
  <c r="K239" i="8"/>
  <c r="BE239" i="8" s="1"/>
  <c r="BK237" i="8"/>
  <c r="BK233" i="8"/>
  <c r="BK231" i="8"/>
  <c r="BK227" i="8"/>
  <c r="BK223" i="8"/>
  <c r="K221" i="8"/>
  <c r="BE221" i="8"/>
  <c r="BK215" i="8"/>
  <c r="BK213" i="8"/>
  <c r="K211" i="8"/>
  <c r="BE211" i="8"/>
  <c r="K207" i="8"/>
  <c r="BE207" i="8" s="1"/>
  <c r="K205" i="8"/>
  <c r="BE205" i="8"/>
  <c r="BK203" i="8"/>
  <c r="BK201" i="8"/>
  <c r="K197" i="8"/>
  <c r="BE197" i="8"/>
  <c r="K195" i="8"/>
  <c r="BE195" i="8" s="1"/>
  <c r="K193" i="8"/>
  <c r="BE193" i="8"/>
  <c r="BK191" i="8"/>
  <c r="K171" i="8"/>
  <c r="BE171" i="8"/>
  <c r="K167" i="8"/>
  <c r="BE167" i="8" s="1"/>
  <c r="BK165" i="8"/>
  <c r="K163" i="8"/>
  <c r="BE163" i="8"/>
  <c r="K161" i="8"/>
  <c r="BE161" i="8" s="1"/>
  <c r="BK159" i="8"/>
  <c r="BK157" i="8"/>
  <c r="BK155" i="8"/>
  <c r="K151" i="8"/>
  <c r="BE151" i="8"/>
  <c r="K149" i="8"/>
  <c r="BE149" i="8" s="1"/>
  <c r="BK145" i="8"/>
  <c r="BK143" i="8"/>
  <c r="BK141" i="8"/>
  <c r="K139" i="8"/>
  <c r="BE139" i="8" s="1"/>
  <c r="K137" i="8"/>
  <c r="BE137" i="8"/>
  <c r="K135" i="8"/>
  <c r="BE135" i="8" s="1"/>
  <c r="K131" i="8"/>
  <c r="BE131" i="8"/>
  <c r="BK129" i="8"/>
  <c r="BK125" i="8"/>
  <c r="K123" i="8"/>
  <c r="BE123" i="8"/>
  <c r="K124" i="7"/>
  <c r="BE124" i="7" s="1"/>
  <c r="BK124" i="6"/>
  <c r="BK121" i="6"/>
  <c r="K181" i="5"/>
  <c r="BE181" i="5" s="1"/>
  <c r="K178" i="5"/>
  <c r="BE178" i="5"/>
  <c r="BK175" i="5"/>
  <c r="K169" i="5"/>
  <c r="BE169" i="5"/>
  <c r="K166" i="5"/>
  <c r="BE166" i="5" s="1"/>
  <c r="K163" i="5"/>
  <c r="BE163" i="5"/>
  <c r="BK161" i="5"/>
  <c r="K159" i="5"/>
  <c r="BE159" i="5" s="1"/>
  <c r="K155" i="5"/>
  <c r="BE155" i="5"/>
  <c r="BK149" i="5"/>
  <c r="K146" i="5"/>
  <c r="BE146" i="5"/>
  <c r="BK141" i="5"/>
  <c r="BK135" i="5"/>
  <c r="K133" i="5"/>
  <c r="BE133" i="5"/>
  <c r="K131" i="5"/>
  <c r="BE131" i="5" s="1"/>
  <c r="K127" i="5"/>
  <c r="BE127" i="5"/>
  <c r="K125" i="5"/>
  <c r="BE125" i="5" s="1"/>
  <c r="K123" i="5"/>
  <c r="BE123" i="5"/>
  <c r="K121" i="5"/>
  <c r="BE121" i="5" s="1"/>
  <c r="K202" i="4"/>
  <c r="BE202" i="4"/>
  <c r="BK199" i="4"/>
  <c r="BK197" i="4"/>
  <c r="BK193" i="4"/>
  <c r="K191" i="4"/>
  <c r="BE191" i="4"/>
  <c r="BK189" i="4"/>
  <c r="BK187" i="4"/>
  <c r="K183" i="4"/>
  <c r="BE183" i="4"/>
  <c r="BK179" i="4"/>
  <c r="K177" i="4"/>
  <c r="BE177" i="4"/>
  <c r="K175" i="4"/>
  <c r="BE175" i="4" s="1"/>
  <c r="BK173" i="4"/>
  <c r="K171" i="4"/>
  <c r="BE171" i="4"/>
  <c r="BK169" i="4"/>
  <c r="BK165" i="4"/>
  <c r="BK163" i="4"/>
  <c r="BK161" i="4"/>
  <c r="BK159" i="4"/>
  <c r="BK157" i="4"/>
  <c r="K155" i="4"/>
  <c r="BE155" i="4"/>
  <c r="BK151" i="4"/>
  <c r="BK149" i="4"/>
  <c r="BK147" i="4"/>
  <c r="BK143" i="4"/>
  <c r="BK141" i="4"/>
  <c r="BK139" i="4"/>
  <c r="BK137" i="4"/>
  <c r="BK133" i="4"/>
  <c r="BK131" i="4"/>
  <c r="BK129" i="4"/>
  <c r="BK127" i="4"/>
  <c r="K125" i="4"/>
  <c r="BE125" i="4" s="1"/>
  <c r="BK121" i="4"/>
  <c r="K125" i="3"/>
  <c r="BE125" i="3"/>
  <c r="K121" i="3"/>
  <c r="BE121" i="3" s="1"/>
  <c r="K119" i="3"/>
  <c r="BE119" i="3"/>
  <c r="K149" i="2"/>
  <c r="BE149" i="2"/>
  <c r="BK143" i="2"/>
  <c r="BK141" i="2"/>
  <c r="BK133" i="2"/>
  <c r="K129" i="2"/>
  <c r="BE129" i="2" s="1"/>
  <c r="BK125" i="2"/>
  <c r="BK119" i="2"/>
  <c r="K189" i="8"/>
  <c r="BE189" i="8" s="1"/>
  <c r="K187" i="8"/>
  <c r="BE187" i="8"/>
  <c r="BK181" i="8"/>
  <c r="BK177" i="8"/>
  <c r="BK169" i="8"/>
  <c r="BK133" i="8"/>
  <c r="BK121" i="8"/>
  <c r="K172" i="5"/>
  <c r="BE172" i="5"/>
  <c r="BK139" i="5"/>
  <c r="BK208" i="4"/>
  <c r="K195" i="4"/>
  <c r="BE195" i="4"/>
  <c r="BK181" i="4"/>
  <c r="K145" i="4"/>
  <c r="BE145" i="4" s="1"/>
  <c r="BK123" i="4"/>
  <c r="K123" i="3"/>
  <c r="BE123" i="3" s="1"/>
  <c r="BK117" i="3"/>
  <c r="BK137" i="2"/>
  <c r="BK131" i="2"/>
  <c r="K117" i="2"/>
  <c r="BE117" i="2"/>
  <c r="X116" i="2" l="1"/>
  <c r="Q116" i="2"/>
  <c r="I96" i="2"/>
  <c r="K30" i="2"/>
  <c r="AS95" i="1" s="1"/>
  <c r="X116" i="3"/>
  <c r="Q116" i="3"/>
  <c r="I96" i="3"/>
  <c r="K30" i="3" s="1"/>
  <c r="AS96" i="1" s="1"/>
  <c r="T120" i="4"/>
  <c r="T118" i="4" s="1"/>
  <c r="AW97" i="1" s="1"/>
  <c r="V120" i="4"/>
  <c r="V118" i="4"/>
  <c r="R120" i="4"/>
  <c r="R118" i="4" s="1"/>
  <c r="J96" i="4" s="1"/>
  <c r="K31" i="4" s="1"/>
  <c r="AT97" i="1" s="1"/>
  <c r="T130" i="5"/>
  <c r="X130" i="5"/>
  <c r="R130" i="5"/>
  <c r="J98" i="5"/>
  <c r="T145" i="5"/>
  <c r="X145" i="5"/>
  <c r="R145" i="5"/>
  <c r="J99" i="5"/>
  <c r="T158" i="5"/>
  <c r="X158" i="5"/>
  <c r="Q158" i="5"/>
  <c r="I100" i="5" s="1"/>
  <c r="T120" i="6"/>
  <c r="T119" i="6"/>
  <c r="T118" i="6"/>
  <c r="AW99" i="1" s="1"/>
  <c r="X120" i="6"/>
  <c r="X119" i="6"/>
  <c r="X118" i="6"/>
  <c r="Q120" i="6"/>
  <c r="Q119" i="6" s="1"/>
  <c r="Q118" i="6" s="1"/>
  <c r="I96" i="6" s="1"/>
  <c r="K30" i="6" s="1"/>
  <c r="AS99" i="1" s="1"/>
  <c r="T120" i="7"/>
  <c r="T119" i="7"/>
  <c r="T118" i="7"/>
  <c r="AW100" i="1" s="1"/>
  <c r="X120" i="7"/>
  <c r="X119" i="7"/>
  <c r="X118" i="7"/>
  <c r="R120" i="7"/>
  <c r="R119" i="7"/>
  <c r="R118" i="7"/>
  <c r="J96" i="7"/>
  <c r="K31" i="7" s="1"/>
  <c r="AT100" i="1" s="1"/>
  <c r="Q139" i="9"/>
  <c r="Q138" i="9" s="1"/>
  <c r="I99" i="9" s="1"/>
  <c r="V118" i="10"/>
  <c r="V117" i="10"/>
  <c r="V118" i="8"/>
  <c r="V117" i="8" s="1"/>
  <c r="R118" i="8"/>
  <c r="R117" i="8" s="1"/>
  <c r="J96" i="8" s="1"/>
  <c r="K31" i="8" s="1"/>
  <c r="AT101" i="1" s="1"/>
  <c r="V122" i="9"/>
  <c r="V121" i="9"/>
  <c r="R122" i="9"/>
  <c r="R121" i="9"/>
  <c r="T139" i="9"/>
  <c r="T138" i="9"/>
  <c r="R139" i="9"/>
  <c r="R138" i="9"/>
  <c r="J99" i="9" s="1"/>
  <c r="X118" i="10"/>
  <c r="X117" i="10" s="1"/>
  <c r="T116" i="2"/>
  <c r="AW95" i="1" s="1"/>
  <c r="V116" i="2"/>
  <c r="R116" i="2"/>
  <c r="J96" i="2"/>
  <c r="K31" i="2" s="1"/>
  <c r="AT95" i="1" s="1"/>
  <c r="T116" i="3"/>
  <c r="AW96" i="1"/>
  <c r="V116" i="3"/>
  <c r="R116" i="3"/>
  <c r="J96" i="3" s="1"/>
  <c r="K31" i="3" s="1"/>
  <c r="AT96" i="1" s="1"/>
  <c r="X120" i="4"/>
  <c r="X118" i="4" s="1"/>
  <c r="Q120" i="4"/>
  <c r="I98" i="4" s="1"/>
  <c r="V130" i="5"/>
  <c r="Q130" i="5"/>
  <c r="V145" i="5"/>
  <c r="Q145" i="5"/>
  <c r="I99" i="5"/>
  <c r="V158" i="5"/>
  <c r="R158" i="5"/>
  <c r="J100" i="5" s="1"/>
  <c r="BK120" i="6"/>
  <c r="K120" i="6" s="1"/>
  <c r="K98" i="6" s="1"/>
  <c r="V120" i="6"/>
  <c r="V119" i="6"/>
  <c r="V118" i="6" s="1"/>
  <c r="R120" i="6"/>
  <c r="J98" i="6" s="1"/>
  <c r="V120" i="7"/>
  <c r="V119" i="7" s="1"/>
  <c r="V118" i="7" s="1"/>
  <c r="Q120" i="7"/>
  <c r="Q119" i="7"/>
  <c r="Q118" i="7" s="1"/>
  <c r="I96" i="7" s="1"/>
  <c r="K30" i="7" s="1"/>
  <c r="AS100" i="1" s="1"/>
  <c r="T118" i="8"/>
  <c r="T117" i="8"/>
  <c r="AW101" i="1" s="1"/>
  <c r="Q118" i="8"/>
  <c r="I97" i="8" s="1"/>
  <c r="Q122" i="9"/>
  <c r="I98" i="9" s="1"/>
  <c r="X139" i="9"/>
  <c r="X138" i="9" s="1"/>
  <c r="Q118" i="10"/>
  <c r="Q117" i="10" s="1"/>
  <c r="I96" i="10" s="1"/>
  <c r="K30" i="10" s="1"/>
  <c r="AS103" i="1" s="1"/>
  <c r="X118" i="8"/>
  <c r="X117" i="8"/>
  <c r="T122" i="9"/>
  <c r="T121" i="9"/>
  <c r="T120" i="9" s="1"/>
  <c r="AW102" i="1" s="1"/>
  <c r="X122" i="9"/>
  <c r="X121" i="9"/>
  <c r="X120" i="9" s="1"/>
  <c r="V139" i="9"/>
  <c r="V138" i="9" s="1"/>
  <c r="T118" i="10"/>
  <c r="T117" i="10" s="1"/>
  <c r="AW103" i="1" s="1"/>
  <c r="R118" i="10"/>
  <c r="R117" i="10"/>
  <c r="J96" i="10" s="1"/>
  <c r="K31" i="10" s="1"/>
  <c r="AT103" i="1" s="1"/>
  <c r="J89" i="2"/>
  <c r="F92" i="2"/>
  <c r="E106" i="2"/>
  <c r="J112" i="2"/>
  <c r="F91" i="3"/>
  <c r="J92" i="3"/>
  <c r="J112" i="3"/>
  <c r="F113" i="3"/>
  <c r="E85" i="4"/>
  <c r="J89" i="4"/>
  <c r="F91" i="4"/>
  <c r="F92" i="4"/>
  <c r="J114" i="4"/>
  <c r="J115" i="4"/>
  <c r="E85" i="5"/>
  <c r="J89" i="5"/>
  <c r="F91" i="5"/>
  <c r="F92" i="5"/>
  <c r="E85" i="6"/>
  <c r="J91" i="6"/>
  <c r="J92" i="6"/>
  <c r="J112" i="6"/>
  <c r="E85" i="7"/>
  <c r="J89" i="7"/>
  <c r="J91" i="7"/>
  <c r="J92" i="7"/>
  <c r="F114" i="7"/>
  <c r="F115" i="7"/>
  <c r="E85" i="8"/>
  <c r="F91" i="8"/>
  <c r="F92" i="8"/>
  <c r="J111" i="8"/>
  <c r="J113" i="8"/>
  <c r="J114" i="8"/>
  <c r="F92" i="10"/>
  <c r="F113" i="10"/>
  <c r="J114" i="10"/>
  <c r="J89" i="9"/>
  <c r="J92" i="9"/>
  <c r="J116" i="9"/>
  <c r="F117" i="9"/>
  <c r="BE162" i="9"/>
  <c r="E85" i="10"/>
  <c r="J89" i="10"/>
  <c r="J91" i="10"/>
  <c r="F91" i="2"/>
  <c r="J92" i="2"/>
  <c r="E85" i="3"/>
  <c r="J89" i="3"/>
  <c r="J91" i="5"/>
  <c r="J92" i="5"/>
  <c r="F91" i="6"/>
  <c r="F92" i="6"/>
  <c r="BE243" i="8"/>
  <c r="E110" i="9"/>
  <c r="F116" i="9"/>
  <c r="BE135" i="9"/>
  <c r="F37" i="2"/>
  <c r="BD95" i="1"/>
  <c r="F37" i="3"/>
  <c r="BD96" i="1"/>
  <c r="F36" i="4"/>
  <c r="BC97" i="1"/>
  <c r="F38" i="4"/>
  <c r="BE97" i="1"/>
  <c r="F36" i="5"/>
  <c r="BC98" i="1"/>
  <c r="K36" i="5"/>
  <c r="AY98" i="1" s="1"/>
  <c r="F38" i="5"/>
  <c r="BE98" i="1"/>
  <c r="F39" i="6"/>
  <c r="BF99" i="1" s="1"/>
  <c r="F39" i="8"/>
  <c r="BF101" i="1" s="1"/>
  <c r="K36" i="9"/>
  <c r="AY102" i="1" s="1"/>
  <c r="F36" i="10"/>
  <c r="BC103" i="1" s="1"/>
  <c r="F37" i="10"/>
  <c r="BD103" i="1" s="1"/>
  <c r="F39" i="10"/>
  <c r="BF103" i="1" s="1"/>
  <c r="F36" i="2"/>
  <c r="BC95" i="1" s="1"/>
  <c r="F38" i="2"/>
  <c r="BE95" i="1" s="1"/>
  <c r="F36" i="3"/>
  <c r="BC96" i="1" s="1"/>
  <c r="K36" i="3"/>
  <c r="AY96" i="1" s="1"/>
  <c r="F37" i="5"/>
  <c r="BD98" i="1" s="1"/>
  <c r="F39" i="5"/>
  <c r="BF98" i="1" s="1"/>
  <c r="F37" i="6"/>
  <c r="BD99" i="1" s="1"/>
  <c r="F38" i="6"/>
  <c r="BE99" i="1" s="1"/>
  <c r="F36" i="8"/>
  <c r="BC101" i="1" s="1"/>
  <c r="F38" i="8"/>
  <c r="BE101" i="1" s="1"/>
  <c r="F37" i="8"/>
  <c r="BD101" i="1" s="1"/>
  <c r="F37" i="9"/>
  <c r="BD102" i="1" s="1"/>
  <c r="K119" i="2"/>
  <c r="BE119" i="2" s="1"/>
  <c r="K123" i="2"/>
  <c r="BE123" i="2" s="1"/>
  <c r="K127" i="2"/>
  <c r="BE127" i="2" s="1"/>
  <c r="K133" i="2"/>
  <c r="BE133" i="2" s="1"/>
  <c r="K137" i="2"/>
  <c r="BE137" i="2" s="1"/>
  <c r="K141" i="2"/>
  <c r="BE141" i="2" s="1"/>
  <c r="K145" i="2"/>
  <c r="BE145" i="2" s="1"/>
  <c r="K147" i="2"/>
  <c r="BE147" i="2" s="1"/>
  <c r="BK151" i="2"/>
  <c r="K117" i="3"/>
  <c r="BE117" i="3"/>
  <c r="BK121" i="3"/>
  <c r="BK125" i="3"/>
  <c r="K123" i="4"/>
  <c r="BE123" i="4"/>
  <c r="K127" i="4"/>
  <c r="BE127" i="4"/>
  <c r="K131" i="4"/>
  <c r="BE131" i="4"/>
  <c r="BK135" i="4"/>
  <c r="K139" i="4"/>
  <c r="BE139" i="4" s="1"/>
  <c r="BK145" i="4"/>
  <c r="K149" i="4"/>
  <c r="BE149" i="4"/>
  <c r="BK153" i="4"/>
  <c r="K157" i="4"/>
  <c r="BE157" i="4" s="1"/>
  <c r="K163" i="4"/>
  <c r="BE163" i="4" s="1"/>
  <c r="K167" i="4"/>
  <c r="BE167" i="4" s="1"/>
  <c r="BK171" i="4"/>
  <c r="K173" i="4"/>
  <c r="BE173" i="4"/>
  <c r="BK177" i="4"/>
  <c r="BK183" i="4"/>
  <c r="K187" i="4"/>
  <c r="BE187" i="4"/>
  <c r="BK191" i="4"/>
  <c r="BK195" i="4"/>
  <c r="K199" i="4"/>
  <c r="BE199" i="4"/>
  <c r="K205" i="4"/>
  <c r="BE205" i="4"/>
  <c r="BK211" i="4"/>
  <c r="BK123" i="5"/>
  <c r="BK127" i="5"/>
  <c r="BK133" i="5"/>
  <c r="BK137" i="5"/>
  <c r="K141" i="5"/>
  <c r="BE141" i="5" s="1"/>
  <c r="BK146" i="5"/>
  <c r="BK152" i="5"/>
  <c r="BK159" i="5"/>
  <c r="BK163" i="5"/>
  <c r="BK169" i="5"/>
  <c r="K175" i="5"/>
  <c r="BE175" i="5"/>
  <c r="BK181" i="5"/>
  <c r="K121" i="6"/>
  <c r="BE121" i="6" s="1"/>
  <c r="K121" i="8"/>
  <c r="BE121" i="8" s="1"/>
  <c r="K125" i="8"/>
  <c r="BE125" i="8" s="1"/>
  <c r="K129" i="8"/>
  <c r="BE129" i="8" s="1"/>
  <c r="K133" i="8"/>
  <c r="BE133" i="8" s="1"/>
  <c r="BK137" i="8"/>
  <c r="K141" i="8"/>
  <c r="BE141" i="8"/>
  <c r="K145" i="8"/>
  <c r="BE145" i="8"/>
  <c r="BK149" i="8"/>
  <c r="BK153" i="8"/>
  <c r="K159" i="8"/>
  <c r="BE159" i="8"/>
  <c r="BK163" i="8"/>
  <c r="BK167" i="8"/>
  <c r="BK171" i="8"/>
  <c r="K173" i="8"/>
  <c r="BE173" i="8" s="1"/>
  <c r="BK175" i="8"/>
  <c r="K177" i="8"/>
  <c r="BE177" i="8"/>
  <c r="BK179" i="8"/>
  <c r="K181" i="8"/>
  <c r="BE181" i="8" s="1"/>
  <c r="K185" i="8"/>
  <c r="BE185" i="8" s="1"/>
  <c r="BK187" i="8"/>
  <c r="K191" i="8"/>
  <c r="BE191" i="8"/>
  <c r="BK195" i="8"/>
  <c r="K199" i="8"/>
  <c r="BE199" i="8" s="1"/>
  <c r="K203" i="8"/>
  <c r="BE203" i="8" s="1"/>
  <c r="BK207" i="8"/>
  <c r="BK209" i="8"/>
  <c r="K213" i="8"/>
  <c r="BE213" i="8" s="1"/>
  <c r="BK217" i="8"/>
  <c r="K223" i="8"/>
  <c r="BE223" i="8"/>
  <c r="K227" i="8"/>
  <c r="BE227" i="8"/>
  <c r="K231" i="8"/>
  <c r="BE231" i="8"/>
  <c r="K235" i="8"/>
  <c r="BE235" i="8"/>
  <c r="K237" i="8"/>
  <c r="BE237" i="8"/>
  <c r="K241" i="8"/>
  <c r="BE241" i="8"/>
  <c r="BK119" i="10"/>
  <c r="K128" i="10"/>
  <c r="BE128" i="10" s="1"/>
  <c r="K247" i="8"/>
  <c r="BE247" i="8" s="1"/>
  <c r="K251" i="8"/>
  <c r="BE251" i="8" s="1"/>
  <c r="BK255" i="8"/>
  <c r="BK259" i="8"/>
  <c r="K123" i="9"/>
  <c r="BE123" i="9" s="1"/>
  <c r="BK129" i="9"/>
  <c r="BK140" i="9"/>
  <c r="K149" i="9"/>
  <c r="BE149" i="9" s="1"/>
  <c r="BK155" i="9"/>
  <c r="K160" i="9"/>
  <c r="BE160" i="9"/>
  <c r="K164" i="9"/>
  <c r="BE164" i="9" s="1"/>
  <c r="K168" i="9"/>
  <c r="BE168" i="9"/>
  <c r="K173" i="9"/>
  <c r="BE173" i="9"/>
  <c r="K159" i="4"/>
  <c r="BE159" i="4"/>
  <c r="K263" i="8"/>
  <c r="BE263" i="8"/>
  <c r="F39" i="2"/>
  <c r="BF95" i="1"/>
  <c r="F38" i="3"/>
  <c r="BE96" i="1"/>
  <c r="F37" i="4"/>
  <c r="BD97" i="1"/>
  <c r="F36" i="6"/>
  <c r="BC99" i="1"/>
  <c r="K36" i="6"/>
  <c r="AY99" i="1"/>
  <c r="K36" i="7"/>
  <c r="AY100" i="1"/>
  <c r="F38" i="7"/>
  <c r="BE100" i="1"/>
  <c r="K36" i="8"/>
  <c r="AY101" i="1" s="1"/>
  <c r="F39" i="9"/>
  <c r="BF102" i="1"/>
  <c r="K36" i="10"/>
  <c r="AY103" i="1" s="1"/>
  <c r="F38" i="10"/>
  <c r="BE103" i="1"/>
  <c r="K36" i="2"/>
  <c r="AY95" i="1" s="1"/>
  <c r="F39" i="3"/>
  <c r="BF96" i="1"/>
  <c r="K36" i="4"/>
  <c r="AY97" i="1" s="1"/>
  <c r="F39" i="4"/>
  <c r="BF97" i="1"/>
  <c r="F36" i="7"/>
  <c r="BC100" i="1" s="1"/>
  <c r="F37" i="7"/>
  <c r="BD100" i="1"/>
  <c r="F39" i="7"/>
  <c r="BF100" i="1" s="1"/>
  <c r="F36" i="9"/>
  <c r="BC102" i="1"/>
  <c r="F38" i="9"/>
  <c r="BE102" i="1" s="1"/>
  <c r="BK117" i="2"/>
  <c r="BK121" i="2"/>
  <c r="K125" i="2"/>
  <c r="BE125" i="2" s="1"/>
  <c r="BK129" i="2"/>
  <c r="K131" i="2"/>
  <c r="BE131" i="2"/>
  <c r="K135" i="2"/>
  <c r="BE135" i="2" s="1"/>
  <c r="K139" i="2"/>
  <c r="BE139" i="2"/>
  <c r="K143" i="2"/>
  <c r="BE143" i="2" s="1"/>
  <c r="BK149" i="2"/>
  <c r="BK119" i="3"/>
  <c r="BK123" i="3"/>
  <c r="K127" i="3"/>
  <c r="BE127" i="3"/>
  <c r="K35" i="3"/>
  <c r="AX96" i="1" s="1"/>
  <c r="K121" i="4"/>
  <c r="BE121" i="4"/>
  <c r="BK125" i="4"/>
  <c r="K129" i="4"/>
  <c r="BE129" i="4" s="1"/>
  <c r="K133" i="4"/>
  <c r="BE133" i="4"/>
  <c r="K137" i="4"/>
  <c r="BE137" i="4" s="1"/>
  <c r="K141" i="4"/>
  <c r="BE141" i="4"/>
  <c r="K147" i="4"/>
  <c r="BE147" i="4" s="1"/>
  <c r="K151" i="4"/>
  <c r="BE151" i="4"/>
  <c r="BK155" i="4"/>
  <c r="K161" i="4"/>
  <c r="BE161" i="4"/>
  <c r="K165" i="4"/>
  <c r="BE165" i="4" s="1"/>
  <c r="K169" i="4"/>
  <c r="BE169" i="4"/>
  <c r="BK175" i="4"/>
  <c r="K179" i="4"/>
  <c r="BE179" i="4" s="1"/>
  <c r="K181" i="4"/>
  <c r="BE181" i="4"/>
  <c r="BK185" i="4"/>
  <c r="K189" i="4"/>
  <c r="BE189" i="4"/>
  <c r="K193" i="4"/>
  <c r="BE193" i="4" s="1"/>
  <c r="K197" i="4"/>
  <c r="BE197" i="4"/>
  <c r="BK202" i="4"/>
  <c r="K208" i="4"/>
  <c r="BE208" i="4" s="1"/>
  <c r="BK121" i="5"/>
  <c r="BK125" i="5"/>
  <c r="BK131" i="5"/>
  <c r="K135" i="5"/>
  <c r="BE135" i="5"/>
  <c r="K139" i="5"/>
  <c r="BE139" i="5" s="1"/>
  <c r="K143" i="5"/>
  <c r="BE143" i="5"/>
  <c r="K149" i="5"/>
  <c r="BE149" i="5" s="1"/>
  <c r="BK155" i="5"/>
  <c r="K161" i="5"/>
  <c r="BE161" i="5" s="1"/>
  <c r="BK166" i="5"/>
  <c r="BK172" i="5"/>
  <c r="BK178" i="5"/>
  <c r="BK184" i="5"/>
  <c r="K124" i="6"/>
  <c r="BE124" i="6" s="1"/>
  <c r="K121" i="7"/>
  <c r="BE121" i="7"/>
  <c r="K35" i="7" s="1"/>
  <c r="AX100" i="1" s="1"/>
  <c r="BK124" i="7"/>
  <c r="BK120" i="7"/>
  <c r="K120" i="7" s="1"/>
  <c r="K98" i="7" s="1"/>
  <c r="BK119" i="8"/>
  <c r="BK123" i="8"/>
  <c r="BK127" i="8"/>
  <c r="BK131" i="8"/>
  <c r="BK135" i="8"/>
  <c r="BK139" i="8"/>
  <c r="K143" i="8"/>
  <c r="BE143" i="8" s="1"/>
  <c r="BK147" i="8"/>
  <c r="BK151" i="8"/>
  <c r="K157" i="8"/>
  <c r="BE157" i="8" s="1"/>
  <c r="BK161" i="8"/>
  <c r="K165" i="8"/>
  <c r="BE165" i="8" s="1"/>
  <c r="K169" i="8"/>
  <c r="BE169" i="8"/>
  <c r="BK183" i="8"/>
  <c r="BK189" i="8"/>
  <c r="BK193" i="8"/>
  <c r="BK197" i="8"/>
  <c r="K201" i="8"/>
  <c r="BE201" i="8" s="1"/>
  <c r="BK205" i="8"/>
  <c r="BK211" i="8"/>
  <c r="K215" i="8"/>
  <c r="BE215" i="8" s="1"/>
  <c r="BK219" i="8"/>
  <c r="BK221" i="8"/>
  <c r="BK225" i="8"/>
  <c r="K229" i="8"/>
  <c r="BE229" i="8" s="1"/>
  <c r="K233" i="8"/>
  <c r="BE233" i="8"/>
  <c r="BK239" i="8"/>
  <c r="K122" i="10"/>
  <c r="BE122" i="10"/>
  <c r="BK245" i="8"/>
  <c r="BK249" i="8"/>
  <c r="K253" i="8"/>
  <c r="BE253" i="8"/>
  <c r="K257" i="8"/>
  <c r="BE257" i="8" s="1"/>
  <c r="K261" i="8"/>
  <c r="BE261" i="8"/>
  <c r="BK126" i="9"/>
  <c r="BK132" i="9"/>
  <c r="K143" i="9"/>
  <c r="BE143" i="9"/>
  <c r="BK146" i="9"/>
  <c r="BK152" i="9"/>
  <c r="K158" i="9"/>
  <c r="BE158" i="9"/>
  <c r="K166" i="9"/>
  <c r="BE166" i="9" s="1"/>
  <c r="K171" i="9"/>
  <c r="BE171" i="9"/>
  <c r="K125" i="10"/>
  <c r="BE125" i="10" s="1"/>
  <c r="K143" i="4"/>
  <c r="BE143" i="4"/>
  <c r="K155" i="8"/>
  <c r="BE155" i="8" s="1"/>
  <c r="Q129" i="5" l="1"/>
  <c r="I97" i="5"/>
  <c r="V129" i="5"/>
  <c r="V120" i="5"/>
  <c r="R120" i="9"/>
  <c r="J96" i="9"/>
  <c r="K31" i="9"/>
  <c r="AT102" i="1"/>
  <c r="X129" i="5"/>
  <c r="X120" i="5"/>
  <c r="T129" i="5"/>
  <c r="T120" i="5"/>
  <c r="AW98" i="1" s="1"/>
  <c r="AW94" i="1" s="1"/>
  <c r="V120" i="9"/>
  <c r="BK118" i="10"/>
  <c r="K118" i="10"/>
  <c r="K97" i="10" s="1"/>
  <c r="J98" i="4"/>
  <c r="Q118" i="4"/>
  <c r="I96" i="4"/>
  <c r="K30" i="4" s="1"/>
  <c r="AS97" i="1" s="1"/>
  <c r="I98" i="5"/>
  <c r="R129" i="5"/>
  <c r="J97" i="5" s="1"/>
  <c r="I98" i="6"/>
  <c r="BK119" i="6"/>
  <c r="K119" i="6"/>
  <c r="K97" i="6" s="1"/>
  <c r="R119" i="6"/>
  <c r="R118" i="6"/>
  <c r="J96" i="6"/>
  <c r="K31" i="6" s="1"/>
  <c r="AT99" i="1" s="1"/>
  <c r="I97" i="7"/>
  <c r="J97" i="7"/>
  <c r="I98" i="7"/>
  <c r="J98" i="7"/>
  <c r="BK119" i="7"/>
  <c r="K119" i="7"/>
  <c r="K97" i="7" s="1"/>
  <c r="J97" i="8"/>
  <c r="J97" i="10"/>
  <c r="Q117" i="8"/>
  <c r="I96" i="8" s="1"/>
  <c r="K30" i="8" s="1"/>
  <c r="AS101" i="1" s="1"/>
  <c r="J97" i="9"/>
  <c r="J98" i="9"/>
  <c r="J100" i="9"/>
  <c r="Q121" i="9"/>
  <c r="I97" i="9"/>
  <c r="I97" i="10"/>
  <c r="I97" i="6"/>
  <c r="I100" i="9"/>
  <c r="BK116" i="2"/>
  <c r="K116" i="2" s="1"/>
  <c r="K96" i="2" s="1"/>
  <c r="BK116" i="3"/>
  <c r="K116" i="3"/>
  <c r="BK139" i="9"/>
  <c r="BK138" i="9"/>
  <c r="K138" i="9"/>
  <c r="K99" i="9"/>
  <c r="BK120" i="4"/>
  <c r="K120" i="4"/>
  <c r="K98" i="4"/>
  <c r="BK145" i="5"/>
  <c r="K145" i="5" s="1"/>
  <c r="K99" i="5" s="1"/>
  <c r="BK158" i="5"/>
  <c r="K158" i="5"/>
  <c r="K100" i="5" s="1"/>
  <c r="BK122" i="9"/>
  <c r="K122" i="9"/>
  <c r="K98" i="9"/>
  <c r="BK118" i="8"/>
  <c r="K118" i="8" s="1"/>
  <c r="K97" i="8" s="1"/>
  <c r="BK130" i="5"/>
  <c r="K130" i="5" s="1"/>
  <c r="K98" i="5" s="1"/>
  <c r="F35" i="3"/>
  <c r="BB96" i="1"/>
  <c r="AV96" i="1"/>
  <c r="BF94" i="1"/>
  <c r="W33" i="1"/>
  <c r="F35" i="4"/>
  <c r="BB97" i="1"/>
  <c r="F35" i="6"/>
  <c r="BB99" i="1"/>
  <c r="F35" i="9"/>
  <c r="BB102" i="1"/>
  <c r="F35" i="10"/>
  <c r="BB103" i="1"/>
  <c r="K35" i="10"/>
  <c r="AX103" i="1"/>
  <c r="AV103" i="1" s="1"/>
  <c r="BC94" i="1"/>
  <c r="AY94" i="1"/>
  <c r="AK30" i="1"/>
  <c r="F35" i="2"/>
  <c r="BB95" i="1"/>
  <c r="F35" i="7"/>
  <c r="BB100" i="1" s="1"/>
  <c r="AV100" i="1"/>
  <c r="BD94" i="1"/>
  <c r="AZ94" i="1"/>
  <c r="K35" i="2"/>
  <c r="AX95" i="1"/>
  <c r="AV95" i="1" s="1"/>
  <c r="K32" i="3"/>
  <c r="AG96" i="1" s="1"/>
  <c r="AN96" i="1" s="1"/>
  <c r="F35" i="5"/>
  <c r="BB98" i="1"/>
  <c r="F35" i="8"/>
  <c r="BB101" i="1"/>
  <c r="BE94" i="1"/>
  <c r="W32" i="1"/>
  <c r="K35" i="4"/>
  <c r="AX97" i="1"/>
  <c r="AV97" i="1" s="1"/>
  <c r="K35" i="5"/>
  <c r="AX98" i="1" s="1"/>
  <c r="AV98" i="1" s="1"/>
  <c r="K35" i="6"/>
  <c r="AX99" i="1"/>
  <c r="AV99" i="1" s="1"/>
  <c r="K35" i="8"/>
  <c r="AX101" i="1" s="1"/>
  <c r="AV101" i="1" s="1"/>
  <c r="K35" i="9"/>
  <c r="AX102" i="1"/>
  <c r="AV102" i="1" s="1"/>
  <c r="K41" i="3" l="1"/>
  <c r="K96" i="3"/>
  <c r="BK118" i="4"/>
  <c r="K118" i="4"/>
  <c r="J97" i="6"/>
  <c r="BK118" i="6"/>
  <c r="K118" i="6"/>
  <c r="K96" i="6"/>
  <c r="BK118" i="7"/>
  <c r="K118" i="7"/>
  <c r="BK117" i="8"/>
  <c r="K117" i="8"/>
  <c r="K96" i="8" s="1"/>
  <c r="Q120" i="9"/>
  <c r="I96" i="9"/>
  <c r="K30" i="9"/>
  <c r="AS102" i="1" s="1"/>
  <c r="BK121" i="9"/>
  <c r="K121" i="9"/>
  <c r="K97" i="9"/>
  <c r="K139" i="9"/>
  <c r="K100" i="9"/>
  <c r="BK117" i="10"/>
  <c r="K117" i="10"/>
  <c r="K96" i="10" s="1"/>
  <c r="BK129" i="5"/>
  <c r="K129" i="5"/>
  <c r="K97" i="5"/>
  <c r="Q120" i="5"/>
  <c r="I96" i="5"/>
  <c r="K30" i="5"/>
  <c r="AS98" i="1"/>
  <c r="R120" i="5"/>
  <c r="J96" i="5"/>
  <c r="K31" i="5"/>
  <c r="AT98" i="1"/>
  <c r="BK120" i="5"/>
  <c r="K120" i="5" s="1"/>
  <c r="K32" i="5" s="1"/>
  <c r="AG98" i="1" s="1"/>
  <c r="AN98" i="1" s="1"/>
  <c r="BB94" i="1"/>
  <c r="AX94" i="1"/>
  <c r="AK29" i="1"/>
  <c r="W31" i="1"/>
  <c r="K32" i="4"/>
  <c r="AG97" i="1"/>
  <c r="AN97" i="1"/>
  <c r="K32" i="7"/>
  <c r="AG100" i="1" s="1"/>
  <c r="AN100" i="1" s="1"/>
  <c r="AT94" i="1"/>
  <c r="W30" i="1"/>
  <c r="K32" i="2"/>
  <c r="AG95" i="1"/>
  <c r="AN95" i="1"/>
  <c r="BA94" i="1"/>
  <c r="K41" i="2" l="1"/>
  <c r="K96" i="4"/>
  <c r="K96" i="5"/>
  <c r="K96" i="7"/>
  <c r="BK120" i="9"/>
  <c r="K120" i="9"/>
  <c r="K41" i="4"/>
  <c r="K41" i="5"/>
  <c r="K41" i="7"/>
  <c r="AV94" i="1"/>
  <c r="W29" i="1"/>
  <c r="K32" i="6"/>
  <c r="AG99" i="1" s="1"/>
  <c r="AN99" i="1" s="1"/>
  <c r="K32" i="8"/>
  <c r="AG101" i="1"/>
  <c r="AN101" i="1" s="1"/>
  <c r="K32" i="10"/>
  <c r="AG103" i="1"/>
  <c r="AN103" i="1"/>
  <c r="AS94" i="1"/>
  <c r="K32" i="9"/>
  <c r="AG102" i="1"/>
  <c r="AN102" i="1"/>
  <c r="K41" i="10" l="1"/>
  <c r="K41" i="6"/>
  <c r="K41" i="8"/>
  <c r="K41" i="9"/>
  <c r="K96" i="9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<sst xmlns="http://schemas.openxmlformats.org/spreadsheetml/2006/main" count="4912" uniqueCount="944">
  <si>
    <t>Export Komplet</t>
  </si>
  <si>
    <t/>
  </si>
  <si>
    <t>2.0</t>
  </si>
  <si>
    <t>ZAMOK</t>
  </si>
  <si>
    <t>False</t>
  </si>
  <si>
    <t>True</t>
  </si>
  <si>
    <t>{73e9f45d-faf0-466a-80f0-7dd787e6b891}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</si>
  <si>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</si>
  <si>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</si>
  <si>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</si>
  <si>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</si>
  <si>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</si>
  <si>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</si>
  <si>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</si>
  <si>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</si>
  <si>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2020/633190052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</si>
  <si>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</si>
  <si>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</si>
  <si>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na odbočce Skalka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</si>
  <si>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</si>
  <si>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</si>
  <si>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</si>
  <si>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</si>
  <si>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</si>
  <si>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</si>
  <si>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</si>
  <si>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</si>
  <si>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</si>
  <si>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</si>
  <si>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</si>
  <si>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</si>
  <si>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</si>
  <si>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</si>
  <si>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</si>
  <si>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</si>
  <si>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</si>
  <si>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</si>
  <si>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</si>
  <si>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</si>
  <si>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</si>
  <si>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</si>
  <si>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</si>
  <si>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</si>
  <si>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</si>
  <si>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</si>
  <si>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</si>
  <si>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</si>
  <si>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</si>
  <si>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</si>
  <si>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</si>
  <si>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</si>
  <si>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</si>
  <si>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</si>
  <si>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</si>
  <si>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</si>
  <si>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</si>
  <si>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</si>
  <si>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</si>
  <si>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</si>
  <si>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</si>
  <si>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</si>
  <si>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</si>
  <si>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</si>
  <si>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</si>
  <si>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</si>
  <si>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</si>
  <si>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</si>
  <si>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</si>
  <si>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</si>
  <si>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</si>
  <si>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</si>
  <si>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</si>
  <si>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</si>
  <si>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</si>
  <si>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</si>
  <si>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</si>
  <si>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</si>
  <si>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</si>
  <si>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</si>
  <si>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01.1</t>
  </si>
  <si>
    <t>Materiál</t>
  </si>
  <si>
    <t>PRO</t>
  </si>
  <si>
    <t>1</t>
  </si>
  <si>
    <t>{66231979-c8e8-4096-8171-e3ff7b9f8186}</t>
  </si>
  <si>
    <t>2</t>
  </si>
  <si>
    <t>PS 01.2</t>
  </si>
  <si>
    <t>Materiál dodávaný OŘ</t>
  </si>
  <si>
    <t>{56cc90ee-b325-4df5-bb85-fa0e1538e7ba}</t>
  </si>
  <si>
    <t>PS 02</t>
  </si>
  <si>
    <t>Práce na zabezpečovacím zařízení</t>
  </si>
  <si>
    <t>{d2392ed6-9981-4058-ae2c-68e965311009}</t>
  </si>
  <si>
    <t>PS 03.1</t>
  </si>
  <si>
    <t>Kabelové trasy - dle Sborníku</t>
  </si>
  <si>
    <t>{b968f790-a65d-4810-b6cd-8c7f47216da5}</t>
  </si>
  <si>
    <t>PS 03.2</t>
  </si>
  <si>
    <t>Kabelové trasy - dle URS</t>
  </si>
  <si>
    <t>{fabb02c9-d3ae-4f2a-806c-d78c36eee278}</t>
  </si>
  <si>
    <t>SO 01</t>
  </si>
  <si>
    <t>Čelisťové závěry</t>
  </si>
  <si>
    <t>STA</t>
  </si>
  <si>
    <t>{48726f7f-ed8d-4ef1-8925-0152e702e109}</t>
  </si>
  <si>
    <t>SO 02.1</t>
  </si>
  <si>
    <t>Rozváděč RZS</t>
  </si>
  <si>
    <t>{e2079da8-44f7-4534-968c-43602e0d5267}</t>
  </si>
  <si>
    <t>SO 02.2</t>
  </si>
  <si>
    <t>Zemní práce</t>
  </si>
  <si>
    <t>{2501a280-fa8a-458e-a8d0-dd0839d7ad4a}</t>
  </si>
  <si>
    <t>VON</t>
  </si>
  <si>
    <t>Vedlejší a ostatní náklady</t>
  </si>
  <si>
    <t>{9c9764f3-e587-43c7-9422-abbe0ab60dde}</t>
  </si>
  <si>
    <t>KRYCÍ LIST SOUPISU PRACÍ</t>
  </si>
  <si>
    <t>Objekt:</t>
  </si>
  <si>
    <t>PS 01.1 - 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</si>
  <si>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</si>
  <si>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</si>
  <si>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</si>
  <si>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</si>
  <si>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</si>
  <si>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</si>
  <si>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</si>
  <si>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</si>
  <si>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</si>
  <si>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</si>
  <si>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</si>
  <si>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</si>
  <si>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</si>
  <si>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</si>
  <si>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</si>
  <si>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</si>
  <si>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</si>
  <si>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</si>
  <si>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</si>
  <si>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</si>
  <si>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</si>
  <si>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</si>
  <si>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</si>
  <si>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</si>
  <si>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</si>
  <si>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</si>
  <si>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7590720435</t>
  </si>
  <si>
    <t>Součásti světelných návěstidel Základ svět.náv. TIIIZ 53x73x170cm (HM0592110140000)</t>
  </si>
  <si>
    <t>kus</t>
  </si>
  <si>
    <t>ROZPOCET</t>
  </si>
  <si>
    <t>-1916436591</t>
  </si>
  <si>
    <t>PP</t>
  </si>
  <si>
    <t>7590710560</t>
  </si>
  <si>
    <t>Návěstidla světelná Návěstidlo stožár.oboustr. 3sv.  typ:0195 (CV012525173)</t>
  </si>
  <si>
    <t>1737875380</t>
  </si>
  <si>
    <t>3</t>
  </si>
  <si>
    <t>7594180750</t>
  </si>
  <si>
    <t>Souprava stykového bodu Souprava stykového bodu v žst. vně kol. SS20/B91S var.II norma 709659006 (HM0404223990941)</t>
  </si>
  <si>
    <t>1601959781</t>
  </si>
  <si>
    <t>4</t>
  </si>
  <si>
    <t>7591090010</t>
  </si>
  <si>
    <t>Díly pro zemní montáž přestavníků Deska základ.pod přestav. 700x460  (HM0592139997046)</t>
  </si>
  <si>
    <t>993910934</t>
  </si>
  <si>
    <t>5</t>
  </si>
  <si>
    <t>7591090110</t>
  </si>
  <si>
    <t>Díly pro zemní montáž přestavníků Ohrádka přestavníku POP KPS (HM0321859992206)</t>
  </si>
  <si>
    <t>-44647629</t>
  </si>
  <si>
    <t>6</t>
  </si>
  <si>
    <t>7590140190</t>
  </si>
  <si>
    <t>Závěry Závěr kabelový UKMP-WM (CV736719001)</t>
  </si>
  <si>
    <t>2018229915</t>
  </si>
  <si>
    <t>7</t>
  </si>
  <si>
    <t>7590120090</t>
  </si>
  <si>
    <t>Skříně Skříň kabelová pomocná SKP 76 svorkovnice WAGO (CV490449013)</t>
  </si>
  <si>
    <t>-1950834931</t>
  </si>
  <si>
    <t>8</t>
  </si>
  <si>
    <t>7592700640</t>
  </si>
  <si>
    <t>Upozorňovadla, značky Návěsti označující místo na trati Fólie výstražná modrá š34cm  (HM0673909991034)</t>
  </si>
  <si>
    <t>m</t>
  </si>
  <si>
    <t>-1139950751</t>
  </si>
  <si>
    <t>9</t>
  </si>
  <si>
    <t>7593500150</t>
  </si>
  <si>
    <t>Trasy kabelového vedení Kabelové žlaby (200x126) spodní + vrchní díl plast</t>
  </si>
  <si>
    <t>-1087765427</t>
  </si>
  <si>
    <t>10</t>
  </si>
  <si>
    <t>7593500155</t>
  </si>
  <si>
    <t>Trasy kabelového vedení Kabelové žlaby (200x126) spojka plast</t>
  </si>
  <si>
    <t>-1051947110</t>
  </si>
  <si>
    <t>11</t>
  </si>
  <si>
    <t>7594200210R</t>
  </si>
  <si>
    <t>Transformátor stykový DT 075 F (CV371119001)</t>
  </si>
  <si>
    <t>1415869900</t>
  </si>
  <si>
    <t>12</t>
  </si>
  <si>
    <t>7594200120</t>
  </si>
  <si>
    <t>Výstroj konců kolejových obvodů a kódovacích smyček Deska základ.pod tlumivky 1150x500 (HM0592139991150)</t>
  </si>
  <si>
    <t>-1752149232</t>
  </si>
  <si>
    <t>13</t>
  </si>
  <si>
    <t>7596910050</t>
  </si>
  <si>
    <t>Venkovní telefonní objekty Objekt telef.venk.VTO 9 plastový sloupek (CV540329009)</t>
  </si>
  <si>
    <t>958514315</t>
  </si>
  <si>
    <t>14</t>
  </si>
  <si>
    <t>7591030141</t>
  </si>
  <si>
    <t xml:space="preserve">Kontrolní tyče Tyč kontrolní kloubová sestavená krátká </t>
  </si>
  <si>
    <t>-2128840597</t>
  </si>
  <si>
    <t>Kontrolní tyče Tyč kontrolní kloubová sestavená krátká</t>
  </si>
  <si>
    <t>7591030151</t>
  </si>
  <si>
    <t xml:space="preserve">Kontrolní tyče Tyč kontrolní kloubová sestavená dlouhá </t>
  </si>
  <si>
    <t>-1996120045</t>
  </si>
  <si>
    <t>Kontrolní tyče Tyč kontrolní kloubová sestavená dlouhá</t>
  </si>
  <si>
    <t>16</t>
  </si>
  <si>
    <t>7591050040</t>
  </si>
  <si>
    <t xml:space="preserve">Kryty Kryt kontrolních pravítek  </t>
  </si>
  <si>
    <t>661171347</t>
  </si>
  <si>
    <t>17</t>
  </si>
  <si>
    <t>7591080815</t>
  </si>
  <si>
    <t xml:space="preserve">Ostatní náhradní díly EP600 Spojnice přestavníková </t>
  </si>
  <si>
    <t>2043243535</t>
  </si>
  <si>
    <t>18</t>
  </si>
  <si>
    <t>7591080782R</t>
  </si>
  <si>
    <t>Souprava připevňovací  03083K (CV030839011)</t>
  </si>
  <si>
    <t>2114112193</t>
  </si>
  <si>
    <t>PS 01.2 - Materiál dodávaný OŘ</t>
  </si>
  <si>
    <t>7590710100</t>
  </si>
  <si>
    <t>Návěstidla světelná Návěstidlo stožár. 4 sv. typ:2029 (CV012525020)</t>
  </si>
  <si>
    <t>-621666309</t>
  </si>
  <si>
    <t>7590710155</t>
  </si>
  <si>
    <t>Návěstidla světelná Návěstidlo stožár. 5 sv. typ:2043 (CV012525031)</t>
  </si>
  <si>
    <t>-1861514286</t>
  </si>
  <si>
    <t>7590720570</t>
  </si>
  <si>
    <t>Součásti světelných návěstidel Trafo ST 3 R1  (HM0374215010000)</t>
  </si>
  <si>
    <t>449832429</t>
  </si>
  <si>
    <t>7590720510</t>
  </si>
  <si>
    <t>Součásti světelných návěstidel Žárovka BA 20D čirá 12V 20W, jednovláknová (HM0347260040000)</t>
  </si>
  <si>
    <t>16784163</t>
  </si>
  <si>
    <t>7591010010</t>
  </si>
  <si>
    <t>Přestavníky Přestavník elektromotorický EP 621.1/P (CV200219001)</t>
  </si>
  <si>
    <t>-2116954591</t>
  </si>
  <si>
    <t>7591010020</t>
  </si>
  <si>
    <t>Přestavníky Přestavník elektromotorický EP 621.2/L (CV200219002)</t>
  </si>
  <si>
    <t>-1888443576</t>
  </si>
  <si>
    <t>PS 02 - Práce na zabezpečovacím zařízení</t>
  </si>
  <si>
    <t>HSV - Práce a dodávky HSV</t>
  </si>
  <si>
    <t>OST - Ostatní</t>
  </si>
  <si>
    <t>HSV</t>
  </si>
  <si>
    <t>Práce a dodávky HSV</t>
  </si>
  <si>
    <t>OST</t>
  </si>
  <si>
    <t>Ostatní</t>
  </si>
  <si>
    <t>K</t>
  </si>
  <si>
    <t>7590125030</t>
  </si>
  <si>
    <t>Montáž skříně PSK, SKP, SPP</t>
  </si>
  <si>
    <t>2002009770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</si>
  <si>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</si>
  <si>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7590127025</t>
  </si>
  <si>
    <t>Demontáž skříně ŠM, PSK, SKP, SPP, KS</t>
  </si>
  <si>
    <t>1165843023</t>
  </si>
  <si>
    <t>Demontáž skříně ŠM, PSK, SKP, SPP, KS - včetně odpojení zařízení od kabelových rozvodů</t>
  </si>
  <si>
    <t>7590525722</t>
  </si>
  <si>
    <t>Montáž ukončení vodiče v závěru nebo rozvaděči zářezovými svorkovnicemi</t>
  </si>
  <si>
    <t>-501460731</t>
  </si>
  <si>
    <t>Montáž ukončení vodiče v závěru nebo rozvaděči zářezovými svorkovnicemi - vyformování, zaříznutí vodiče do svorkovnice, přezkoušení izolačního stavu</t>
  </si>
  <si>
    <t>7590527120</t>
  </si>
  <si>
    <t>Demontáž ukončení vodiče v závěru nebo rozvaděči se zářezovými svorkovnicemi</t>
  </si>
  <si>
    <t>805464293</t>
  </si>
  <si>
    <t>7590555132</t>
  </si>
  <si>
    <t>Montáž forma pro kabely TCEKPFLE, TCEKPFLEY, TCEKPFLEZE, TCEKPFLEZY do 3 P 1,0</t>
  </si>
  <si>
    <t>-1137827821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</si>
  <si>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</si>
  <si>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</si>
  <si>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</si>
  <si>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2111455419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</si>
  <si>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</si>
  <si>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</si>
  <si>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</si>
  <si>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629451969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</si>
  <si>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</si>
  <si>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7590555140</t>
  </si>
  <si>
    <t>Montáž forma pro kabely TCEKPFLE, TCEKPFLEY, TCEKPFLEZE, TCEKPFLEZY do 16 P 1,0</t>
  </si>
  <si>
    <t>1099440575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</si>
  <si>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</si>
  <si>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7590715036</t>
  </si>
  <si>
    <t>Montáž světelného návěstidla jednostranného stožárového se 4 svítilnami</t>
  </si>
  <si>
    <t>-1393834835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</si>
  <si>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</si>
  <si>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7590715042</t>
  </si>
  <si>
    <t>Montáž světelného návěstidla jednostranného stožárového s 5 svítilnami</t>
  </si>
  <si>
    <t>-880967057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</si>
  <si>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</si>
  <si>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7590715060</t>
  </si>
  <si>
    <t>Montáž světelného návěstidla oboustranného stožárového se 3 svítilnami</t>
  </si>
  <si>
    <t>-701161485</t>
  </si>
  <si>
    <t>Montáž světelného návěstidla oboustranného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</si>
  <si>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7590717036</t>
  </si>
  <si>
    <t>Demontáž světelného návěstidla jednostranného stožárového se 4 svítilnami</t>
  </si>
  <si>
    <t>1416032057</t>
  </si>
  <si>
    <t>Demontáž světelného návěstidla jednostranného stožárového se 4 svítilnami - bez bourání (demontáže) základu</t>
  </si>
  <si>
    <t>7590717042</t>
  </si>
  <si>
    <t>Demontáž světelného návěstidla jednostranného stožárového s 5 svítilnami</t>
  </si>
  <si>
    <t>1507051944</t>
  </si>
  <si>
    <t>Demontáž světelného návěstidla jednostranného stožárového s 5 svítilnami - bez bourání (demontáže) základu</t>
  </si>
  <si>
    <t>7590717060</t>
  </si>
  <si>
    <t>Demontáž světelného návěstidla oboustranného stožárového se 3 svítilnami</t>
  </si>
  <si>
    <t>-2105263298</t>
  </si>
  <si>
    <t>Demontáž světelného návěstidla oboustranného stožárového se 3 svítilnami - bez bourání (demontáže) základu</t>
  </si>
  <si>
    <t>7591015034</t>
  </si>
  <si>
    <t>Montáž elektromotorického přestavníku na výhybce s kontrolou jazyků s upevněním kloubovým na koleji</t>
  </si>
  <si>
    <t>-1607937666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</si>
  <si>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</si>
  <si>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7591015062</t>
  </si>
  <si>
    <t>Připojení elektromotorického přestavníku na výhybku s kontrolou jazyků</t>
  </si>
  <si>
    <t>-511012269</t>
  </si>
  <si>
    <t>Připojení elektromotorického přestavníku na výhybku s kontrolou jazyků - připojení a seřízení přestavníkové spojnice, montáž a seřízení kontrolního ústrojí</t>
  </si>
  <si>
    <t>7591017030</t>
  </si>
  <si>
    <t>Demontáž elektromotorického přestavníku z výhybky s kontrolou jazyků</t>
  </si>
  <si>
    <t>-1793732762</t>
  </si>
  <si>
    <t>7591035020</t>
  </si>
  <si>
    <t>Montáž kontrolní tyče kloubové krátké</t>
  </si>
  <si>
    <t>-868488467</t>
  </si>
  <si>
    <t>19</t>
  </si>
  <si>
    <t>7591035030</t>
  </si>
  <si>
    <t>Montáž kontrolní tyče kloubové dlouhé</t>
  </si>
  <si>
    <t>-202735587</t>
  </si>
  <si>
    <t>20</t>
  </si>
  <si>
    <t>7591037020</t>
  </si>
  <si>
    <t>Demontáž kontrolní tyče kloubové krátké</t>
  </si>
  <si>
    <t>1411989662</t>
  </si>
  <si>
    <t>7591037030</t>
  </si>
  <si>
    <t>Demontáž kontrolní tyče kloubové dlouhé</t>
  </si>
  <si>
    <t>-2003398853</t>
  </si>
  <si>
    <t>22</t>
  </si>
  <si>
    <t>7591095010</t>
  </si>
  <si>
    <t>Dodatečná montáž ohrazení pro elekromotorický přestavník s plastovou ohrádkou</t>
  </si>
  <si>
    <t>-1886988186</t>
  </si>
  <si>
    <t>23</t>
  </si>
  <si>
    <t>7591095020</t>
  </si>
  <si>
    <t>Podložení připevňovacích desek připevňovací soupravy při menší patě kolejnice</t>
  </si>
  <si>
    <t>-1284909867</t>
  </si>
  <si>
    <t>24</t>
  </si>
  <si>
    <t>7593315500</t>
  </si>
  <si>
    <t>Montáž skříně logiky SZZ EMA 2 vystrojené</t>
  </si>
  <si>
    <t>-17694083</t>
  </si>
  <si>
    <t>25</t>
  </si>
  <si>
    <t>7593315510</t>
  </si>
  <si>
    <t>Pronájem provizorního SZZ EMA 2 bez ovládání EMP do 6 měsíců délky pronájmu</t>
  </si>
  <si>
    <t>soubor</t>
  </si>
  <si>
    <t>-320820477</t>
  </si>
  <si>
    <t>Pronájem provizorního SZZ EMA 2 bez ovládání EMP do 6 měsíců délky pronájmu - obsahuje vystrojenou skříň SZZ, indikační desku, skříň napájení, kompletní montáž a následnou demontáž, jeden soubor umožňuje ovládání PN až na 10 návěstidlech, kontrolu trvalého svícení 1 návěstního znaku až na 4 vjezdových návěstidlech, ovládání až 3 PZS</t>
  </si>
  <si>
    <t>26</t>
  </si>
  <si>
    <t>7594105072</t>
  </si>
  <si>
    <t>Montáž lanového propojení tlumivek na betonové pražce 3,7 nebo 4,2 m</t>
  </si>
  <si>
    <t>1140330114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</si>
  <si>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</si>
  <si>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27</t>
  </si>
  <si>
    <t>7594107070</t>
  </si>
  <si>
    <t>Demontáž lanového propojení tlumivek z betonových pražců</t>
  </si>
  <si>
    <t>1792596334</t>
  </si>
  <si>
    <t>28</t>
  </si>
  <si>
    <t>7594205014</t>
  </si>
  <si>
    <t>Montáž stykového transformátoru jednoho DT bez oleje</t>
  </si>
  <si>
    <t>753805890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</si>
  <si>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</si>
  <si>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29</t>
  </si>
  <si>
    <t>7594205024</t>
  </si>
  <si>
    <t>Montáž stykového transformátoru dvojice DT bez oleje</t>
  </si>
  <si>
    <t>361995216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</si>
  <si>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</si>
  <si>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30</t>
  </si>
  <si>
    <t>7594207014</t>
  </si>
  <si>
    <t>Demontáž stykového transformátoru DT bez oleje</t>
  </si>
  <si>
    <t>-1834542309</t>
  </si>
  <si>
    <t>31</t>
  </si>
  <si>
    <t>7596915030</t>
  </si>
  <si>
    <t>Montáž telefonního objektu VTO plastového ve sloupu</t>
  </si>
  <si>
    <t>-1215128866</t>
  </si>
  <si>
    <t>Montáž telefonního objektu VTO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</si>
  <si>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32</t>
  </si>
  <si>
    <t>7596917030</t>
  </si>
  <si>
    <t xml:space="preserve">Demontáž telefonních objektů VTO </t>
  </si>
  <si>
    <t>-200664723</t>
  </si>
  <si>
    <t>33</t>
  </si>
  <si>
    <t>7590111100R</t>
  </si>
  <si>
    <t>Kontejner provizorní dopravní kanceláře vybavený - pronájem za první měsíc.</t>
  </si>
  <si>
    <t>1203609283</t>
  </si>
  <si>
    <t xml:space="preserve">Vybavený kontejner s elektroinstalací, klimatizací, pracovištěm výpravčího a pod. V ceně je i osazení a snesení kontejneru.
</t>
  </si>
  <si>
    <t>34</t>
  </si>
  <si>
    <t>7598095070</t>
  </si>
  <si>
    <t>Přezkoušení a regulace elektromotorového přestavníku</t>
  </si>
  <si>
    <t>265846050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</si>
  <si>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</si>
  <si>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35</t>
  </si>
  <si>
    <t>7598095075</t>
  </si>
  <si>
    <t>Přezkoušení a regulace proudokruhu světelných návěstidel</t>
  </si>
  <si>
    <t>-1403352827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</si>
  <si>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</si>
  <si>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36</t>
  </si>
  <si>
    <t>7598095080</t>
  </si>
  <si>
    <t>Přezkoušení a regulace kolejových obvodů izolovaných</t>
  </si>
  <si>
    <t>-1628106520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</si>
  <si>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</si>
  <si>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37</t>
  </si>
  <si>
    <t>7598095390</t>
  </si>
  <si>
    <t>Příprava ke komplexním zkouškám za 1 jízdní cestu do 30 výhybek</t>
  </si>
  <si>
    <t>-396406522</t>
  </si>
  <si>
    <t>Příprava ke komplexním zkouškám za 1 jízdní cestu do 30 výhybek - oživení, seřízení a nastavení zařízení s ohledem na postup jeho uvádění do provozu</t>
  </si>
  <si>
    <t>38</t>
  </si>
  <si>
    <t>7598095460</t>
  </si>
  <si>
    <t>Komplexní zkouška za 1 jízdní cestu do 30 výhybek</t>
  </si>
  <si>
    <t>-65736695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</si>
  <si>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</si>
  <si>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39</t>
  </si>
  <si>
    <t>7598095546</t>
  </si>
  <si>
    <t>Vyhotovení protokolu UTZ pro SZZ reléové a elektronické do 10 výhybkových jednotek</t>
  </si>
  <si>
    <t>-1871288055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</si>
  <si>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</si>
  <si>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40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</si>
  <si>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</si>
  <si>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</si>
  <si>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1850638470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</si>
  <si>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</si>
  <si>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PSC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</si>
  <si>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</si>
  <si>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</si>
  <si>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</si>
  <si>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</si>
  <si>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t</t>
  </si>
  <si>
    <t>-1757210422</t>
  </si>
  <si>
    <t>Doprava obousměrná (např. dodávek z vlastních zásob zhotovitele nebo objednatele nebo výzisku) mechanizací o nosnosti přes 3,5 t sypanin (kameniva, písku, suti, dlažebních kostek,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</si>
  <si>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</si>
  <si>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</si>
  <si>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</si>
  <si>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669055252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</si>
  <si>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</si>
  <si>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</t>
  </si>
  <si>
    <t>9903100200</t>
  </si>
  <si>
    <t>Přeprava mechanizace na místo prováděných prací o hmotnosti do 12 t do 200 km</t>
  </si>
  <si>
    <t>908135575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</si>
  <si>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</si>
  <si>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</si>
  <si>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44</t>
  </si>
  <si>
    <t>9909000100</t>
  </si>
  <si>
    <t>Poplatek za uložení suti nebo hmot na oficiální skládku</t>
  </si>
  <si>
    <t>833957289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</si>
  <si>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</si>
  <si>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</si>
  <si>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PS 03.1 - Kabelové trasy - dle Sborníku</t>
  </si>
  <si>
    <t xml:space="preserve">    1 - Zemní práce</t>
  </si>
  <si>
    <t xml:space="preserve">    5 - Komunikace pozemní</t>
  </si>
  <si>
    <t>7590521514</t>
  </si>
  <si>
    <t>Venkovní vedení kabelová - metalické sítě Plněné, párované s ochr. vodičem TCEKPFLEY 3 P 1,0 D</t>
  </si>
  <si>
    <t>741957802</t>
  </si>
  <si>
    <t>7590521529</t>
  </si>
  <si>
    <t>Venkovní vedení kabelová - metalické sítě Plněné, párované s ochr. vodičem TCEKPFLEY 7 P 1,0 D</t>
  </si>
  <si>
    <t>-449723249</t>
  </si>
  <si>
    <t>7590521534</t>
  </si>
  <si>
    <t>Venkovní vedení kabelová - metalické sítě Plněné, párované s ochr. vodičem TCEKPFLEY 12 P 1,0 D</t>
  </si>
  <si>
    <t>1598377367</t>
  </si>
  <si>
    <t>7590521539</t>
  </si>
  <si>
    <t>Venkovní vedení kabelová - metalické sítě Plněné, párované s ochr. vodičem TCEKPFLEY 16 P 1,0 D</t>
  </si>
  <si>
    <t>1771548162</t>
  </si>
  <si>
    <t>1320010001-R</t>
  </si>
  <si>
    <t>Výkop a odkop zeminy ke stávajícím kabelům ručně, zabezpečení výkopu</t>
  </si>
  <si>
    <t>1661400671</t>
  </si>
  <si>
    <t>1320010011-R</t>
  </si>
  <si>
    <t>Ochrana štěrkového lože kolejí při souběžné trase s kolejemi</t>
  </si>
  <si>
    <t>18694214</t>
  </si>
  <si>
    <t>1320010021-R</t>
  </si>
  <si>
    <t>Opětovné zřízení kabelového lože z prosáté zeminy ve stávající kabelové trase</t>
  </si>
  <si>
    <t>457282540</t>
  </si>
  <si>
    <t>1320010031-R</t>
  </si>
  <si>
    <t>Pokládka výstražné folie ve stávající kabelové trase</t>
  </si>
  <si>
    <t>602441690</t>
  </si>
  <si>
    <t>1320010035-R</t>
  </si>
  <si>
    <t>Odstranění výstražné folie ve stávající kabelové trase</t>
  </si>
  <si>
    <t>1912671934</t>
  </si>
  <si>
    <t>1320010041-R</t>
  </si>
  <si>
    <t>Zához osazené kabelové trasy ručně včetně hutnění</t>
  </si>
  <si>
    <t>1029007458</t>
  </si>
  <si>
    <t>1320010051-R</t>
  </si>
  <si>
    <t>Povrchová úprava po záhozu ve stávající kabelové trase</t>
  </si>
  <si>
    <t>-241279410</t>
  </si>
  <si>
    <t>Komunikace pozemní</t>
  </si>
  <si>
    <t>5915005030</t>
  </si>
  <si>
    <t>Hloubení rýh nebo jam na železničním spodku III. třídy</t>
  </si>
  <si>
    <t>m3</t>
  </si>
  <si>
    <t>1274359546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</si>
  <si>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</si>
  <si>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</si>
  <si>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</si>
  <si>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</si>
  <si>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-177302919</t>
  </si>
  <si>
    <t>Zásyp jam nebo rýh sypaninou na železničním spodku se zhutněním. Poznámka: 1. Ceny zásypu jam a rýh se zhutněním jsou určeny pro jakoukoliv míru zhutnění.</t>
  </si>
  <si>
    <t>Poznámka k souboru cen:_x000D_
1. Ceny zásypu jam a rýh se zhutněním jsou určeny pro jakoukoliv míru zhutnění.</t>
  </si>
  <si>
    <t>5999010010</t>
  </si>
  <si>
    <t>Vyjmutí a snesení konstrukcí nebo dílů hmotnosti do 10 t</t>
  </si>
  <si>
    <t>-1492790956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</si>
  <si>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</si>
  <si>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</si>
  <si>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</si>
  <si>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</si>
  <si>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1753061939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</si>
  <si>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</si>
  <si>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</si>
  <si>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7590525230</t>
  </si>
  <si>
    <t>Montáž kabelu návěstního volně uloženého s jádrem 1 mm Cu TCEKEZE, TCEKFE, TCEKPFLEY, TCEKPFLEZE do 7 P</t>
  </si>
  <si>
    <t>376682727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</si>
  <si>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</si>
  <si>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</si>
  <si>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</si>
  <si>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564981328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</si>
  <si>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</si>
  <si>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-1229291948</t>
  </si>
  <si>
    <t>1821343702</t>
  </si>
  <si>
    <t>1483544720</t>
  </si>
  <si>
    <t>9902900100</t>
  </si>
  <si>
    <t>Naložení sypanin, drobného kusového materiálu, suti</t>
  </si>
  <si>
    <t>-1052035466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</si>
  <si>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</si>
  <si>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</si>
  <si>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</si>
  <si>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</si>
  <si>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596973492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</si>
  <si>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</si>
  <si>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381824952</t>
  </si>
  <si>
    <t>1581958390</t>
  </si>
  <si>
    <t>9909000500</t>
  </si>
  <si>
    <t>Poplatek uložení odpadu betonových prefabrikátů</t>
  </si>
  <si>
    <t>1889698411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</si>
  <si>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</si>
  <si>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PS 03.2 - Kabelové trasy - dle URS</t>
  </si>
  <si>
    <t>141721212</t>
  </si>
  <si>
    <t>Řízený zemní protlak délky do 50 m hloubky do 6 m s protlačením potrubí vnějšího průměru vrtu do 110 mm v hornině třídy těžitelnosti I a II, skupiny 1 až 4</t>
  </si>
  <si>
    <t>1727740528</t>
  </si>
  <si>
    <t>Řízený zemní protlak délky protlaku do 50 m v hornině třídy těžitelnosti I a II, skupiny 1 až 4 včetně protlačení trub v hloubce do 6 m vnějšího průměru vrtu přes 90 do 110 mm</t>
  </si>
  <si>
    <t xml:space="preserve">Poznámka k souboru cen:_x000D_
1. V cenách jsou započteny i náklady na: a) vodorovné přemístění výkopku z protlačovaného potrubí a svislé přemístění výkopku z montážní jámy na přilehlé území a případné přehození na povrchu, b) úpravu čela potrubí pro protlačení, c) bentonitovou směs; 2. V cenách nejsou započteny náklady na: a) zemní práce nutné pro provedení protlaku (např. startovací a cílové jámy), b) čerpání vody nad průtok 0,5 l/s, c) montáž vedení a jeho náležitosti, slouží-li protlačená trouba jako ochranné potrubí, d) dodávku potrubí, určeného k protlačení; toto potrubí se oceňuje ve specifikaci, ztratné lze stanovit ve výši 3 %, e) překládání a zajišťování inženýrských sítí, procházejících montážními a startovacími jámami, f) vytyčení směru protlaku a stávajících inženýrských sítí, g) případnou další úpravu trub (svařování, řezání apod.) předcházející vlastnímu protlaku potrubí. </t>
  </si>
  <si>
    <t>28611171</t>
  </si>
  <si>
    <t>trubka kanalizační PVC DN 110x3000mm SN10</t>
  </si>
  <si>
    <t>-406271820</t>
  </si>
  <si>
    <t>VV</t>
  </si>
  <si>
    <t>32*1,003 'Přepočtené koeficientem množství</t>
  </si>
  <si>
    <t>SO 01 - Čelisťové závěry</t>
  </si>
  <si>
    <t>5911545020</t>
  </si>
  <si>
    <t>Záměna hákového závěru za čelisťový výhybky jednoduché jednozávěrové soustavy S49</t>
  </si>
  <si>
    <t>-2006030036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</si>
  <si>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</si>
  <si>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Poznámka k souboru cen:_x000D_
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</si>
  <si>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5961176325</t>
  </si>
  <si>
    <t>Čelisťový závěr I. ČZ pro JS49 1:9-300 (klasik 1x závěr)</t>
  </si>
  <si>
    <t>-1212178016</t>
  </si>
  <si>
    <t>SO 02.1 - Rozváděč RZS</t>
  </si>
  <si>
    <t>7491151010</t>
  </si>
  <si>
    <t>Montáž trubek ohebných elektroinstalačních hladkých z PVC uložených volně nebo pod omítkou průměru do 50 mm</t>
  </si>
  <si>
    <t>512</t>
  </si>
  <si>
    <t>981851803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</si>
  <si>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</si>
  <si>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7491100050</t>
  </si>
  <si>
    <t>Trubková vedení Ohebné elektroinstalační trubky 1436/1 pr.36 320N MONOFLEX</t>
  </si>
  <si>
    <t>128</t>
  </si>
  <si>
    <t>1792780531</t>
  </si>
  <si>
    <t>7491171010</t>
  </si>
  <si>
    <t>Demontáže elektroinstalace stávajících trubkových rozvodů</t>
  </si>
  <si>
    <t>-1042133886</t>
  </si>
  <si>
    <t>7491251010</t>
  </si>
  <si>
    <t>Montáž lišt elektroinstalačních, kabelových žlabů z PVC-U jednokomorových zaklapávacích rozměru 40/40 mm</t>
  </si>
  <si>
    <t>466495970</t>
  </si>
  <si>
    <t>Montáž lišt elektroinstalačních, kabelových žlabů z PVC-U jednokomorových zaklapávacích rozměru 40/40 mm - na konstrukci, omítku apod. včetně spojek, ohybů, rohů, bez krabic</t>
  </si>
  <si>
    <t>7491200040</t>
  </si>
  <si>
    <t>Elektroinstalační materiál Elektroinstalační lišty a kabelové žlaby Lišta LV 40x15 vkládací bílá 3m</t>
  </si>
  <si>
    <t>-731103412</t>
  </si>
  <si>
    <t>7491200330</t>
  </si>
  <si>
    <t>Elektroinstalační materiál Elektroinstalační lišty a kabelové žlaby Kryt L 40x15 rohový vnější bílý</t>
  </si>
  <si>
    <t>-959100318</t>
  </si>
  <si>
    <t>7491200460</t>
  </si>
  <si>
    <t>Elektroinstalační materiál Elektroinstalační lišty a kabelové žlaby Kryt L 40x15 ohybový bílý</t>
  </si>
  <si>
    <t>-2082286179</t>
  </si>
  <si>
    <t>7491200490</t>
  </si>
  <si>
    <t>Elektroinstalační materiál Elektroinstalační lišty a kabelové žlaby Kryt L 40x15 spojovací bílý</t>
  </si>
  <si>
    <t>-404716243</t>
  </si>
  <si>
    <t>7491271010</t>
  </si>
  <si>
    <t>Demontáže elektroinstalace stávající elektroinstalace</t>
  </si>
  <si>
    <t>m2</t>
  </si>
  <si>
    <t>867572073</t>
  </si>
  <si>
    <t>Demontáže elektroinstalace stávající elektroinstalace - kabely, svítidla, vypínače, zásuvky, krabice apod.</t>
  </si>
  <si>
    <t>7491271020</t>
  </si>
  <si>
    <t>Demontáže elektroinstalace elektrických přímotopných konventorů do 3 000 W</t>
  </si>
  <si>
    <t>1073947125</t>
  </si>
  <si>
    <t>Demontáže elektroinstalace elektrických přímotopných konventorů do 3 000 W - včetně odpojení</t>
  </si>
  <si>
    <t>7491552012</t>
  </si>
  <si>
    <t>Montáž protipožárních ucpávek a tmelů protipožární ucpávka stěnou nebo stropem tloušťky do 50 cm, do EI 90 min.</t>
  </si>
  <si>
    <t>-1452427005</t>
  </si>
  <si>
    <t>Montáž protipožárních ucpávek a tmelů protipožární ucpávka stěnou nebo stropem tloušťky do 50 cm, do EI 90 min. - protipožární ucpávky včetně příslušenství, vyhotovení a dodání atestu</t>
  </si>
  <si>
    <t>7491510060</t>
  </si>
  <si>
    <t>Protipožární a kabelové ucpávky Protipožární ucpávky a tmely stěnou / stropem, tl. do 50cm, do EI 90 min.</t>
  </si>
  <si>
    <t>-1684160557</t>
  </si>
  <si>
    <t>7491552020</t>
  </si>
  <si>
    <t>Montáž protipožárních ucpávek a tmelů protipožární ucpávka kabelového prostupu, průměru do 110 mm, do EI 90 min.</t>
  </si>
  <si>
    <t>922745695</t>
  </si>
  <si>
    <t>Montáž protipožárních ucpávek a tmelů protipožární ucpávka kabelového prostupu, průměru do 110 mm, do EI 90 min. - protipožární ucpávky včetně příslušenství, vyhotovení a dodání atestu</t>
  </si>
  <si>
    <t>7491510070</t>
  </si>
  <si>
    <t>Protipožární a kabelové ucpávky Protipožární ucpávky a tmely prostupu kabelového pr.do 110 mm, do EI 90 min.</t>
  </si>
  <si>
    <t>-1583974235</t>
  </si>
  <si>
    <t>7491651010</t>
  </si>
  <si>
    <t>Montáž vnitřního uzemnění uzemňovacích vodičů pevně na povrchu z pozinkované oceli (FeZn) do 120 mm2</t>
  </si>
  <si>
    <t>-1027471998</t>
  </si>
  <si>
    <t>Montáž vnitřního uzemnění uzemňovacích vodičů pevně na povrchu z pozinkované oceli (FeZn) do 120 mm2 - včetně upevnění, propojení a připojení pomocí svorek (chráničky, na rošty apod.)</t>
  </si>
  <si>
    <t>7491600020</t>
  </si>
  <si>
    <t>Uzemnění Vnitřní Uzemňovací vedení na povrchu, páskem FeZn do 120 mm2</t>
  </si>
  <si>
    <t>153190283</t>
  </si>
  <si>
    <t>7491651030</t>
  </si>
  <si>
    <t>Montáž vnitřního uzemnění ochranné pospojování volně nebo pod omítkou vodič Cu 2,5-16 mm2</t>
  </si>
  <si>
    <t>836393908</t>
  </si>
  <si>
    <t>7491600060</t>
  </si>
  <si>
    <t>Uzemnění Vnitřní H07V-U 6 zž (CY)</t>
  </si>
  <si>
    <t>-528586932</t>
  </si>
  <si>
    <t>7491600090</t>
  </si>
  <si>
    <t>Uzemnění Vnitřní H07V-K 16 žz (CYA)</t>
  </si>
  <si>
    <t>-339213515</t>
  </si>
  <si>
    <t>7491651040</t>
  </si>
  <si>
    <t>Montáž vnitřního uzemnění ostatní ochranná přípojnice na povrch Cu (25/4) s krytem</t>
  </si>
  <si>
    <t>1901436320</t>
  </si>
  <si>
    <t>7491600110</t>
  </si>
  <si>
    <t>Uzemnění Vnitřní Svorka OBO 1801 ekvipotenciální</t>
  </si>
  <si>
    <t>1008263402</t>
  </si>
  <si>
    <t>7492471010</t>
  </si>
  <si>
    <t>Demontáže kabelových vedení nn</t>
  </si>
  <si>
    <t>-1897119239</t>
  </si>
  <si>
    <t>Demontáže kabelových vedení nn - demontáž ze zemní kynety, roštu, rozvaděče, trubky, chráničky apod.</t>
  </si>
  <si>
    <t>7492554010</t>
  </si>
  <si>
    <t>Montáž kabelů 4- a 5-žílových Cu do 16 mm2</t>
  </si>
  <si>
    <t>2013449318</t>
  </si>
  <si>
    <t>Montáž kabelů 4- a 5-žílových Cu do 16 mm2 - uložení do země, chráničky, na rošty, pod omítku apod.</t>
  </si>
  <si>
    <t>7492501980</t>
  </si>
  <si>
    <t>Kabely, vodiče, šňůry Cu - nn Kabel silový 4 a 5-žílový Cu, plastová izolace CYKY 5J10 (5Cx10)</t>
  </si>
  <si>
    <t>-1373373957</t>
  </si>
  <si>
    <t>7492501870</t>
  </si>
  <si>
    <t>Kabely, vodiče, šňůry Cu - nn Kabel silový 4 a 5-žílový Cu, plastová izolace CYKY 4J10 (4Bx10)</t>
  </si>
  <si>
    <t>-1306572447</t>
  </si>
  <si>
    <t>7492555010</t>
  </si>
  <si>
    <t>Montáž kabelů vícežílových Cu 7 x 1,5 mm2</t>
  </si>
  <si>
    <t>-782849511</t>
  </si>
  <si>
    <t>Montáž kabelů vícežílových Cu 7 x 1,5 mm2 - uložení do země, chráničky, na rošty, pod omítku apod.</t>
  </si>
  <si>
    <t>7492502090</t>
  </si>
  <si>
    <t>Kabely, vodiče, šňůry Cu - nn Kabel silový více-žílový Cu, plastová izolace CYKY 37J1,5 (37Cx1,5)</t>
  </si>
  <si>
    <t>842642876</t>
  </si>
  <si>
    <t>7492751022</t>
  </si>
  <si>
    <t>Montáž ukončení kabelů nn v rozvaděči nebo na přístroji izolovaných s označením 2 - 5-ti žílových do 25 mm2</t>
  </si>
  <si>
    <t>1423642280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</si>
  <si>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</si>
  <si>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7492751040</t>
  </si>
  <si>
    <t>Montáž ukončení kabelů nn v rozvaděči nebo na přístroji izolovaných s označením 7 - 12-ti žílových do 4 mm2</t>
  </si>
  <si>
    <t>-92139408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</si>
  <si>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</si>
  <si>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7492756020</t>
  </si>
  <si>
    <t>Pomocné práce pro montáž kabelů montáž označovacího štítku na kabel</t>
  </si>
  <si>
    <t>1213067698</t>
  </si>
  <si>
    <t>7492756030</t>
  </si>
  <si>
    <t>Pomocné práce pro montáž kabelů vyhledání stávajících kabelů ( měření, sonda )</t>
  </si>
  <si>
    <t>-219767434</t>
  </si>
  <si>
    <t>Pomocné práce pro montáž kabelů vyhledání stávajících kabelů ( měření, sonda ) - v obvodu žel. stanice nebo na na trati včetně provedení sondy</t>
  </si>
  <si>
    <t>7492756040</t>
  </si>
  <si>
    <t>Pomocné práce pro montáž kabelů zatažení kabelů do chráničky do 4 kg/m</t>
  </si>
  <si>
    <t>-866535025</t>
  </si>
  <si>
    <t>7494152025</t>
  </si>
  <si>
    <t>Montáž prázdných rozvodnic plastových nebo oceloplechových min. IP 55, třída izolace II, rozměru š 800-1 250 mm, v 500-1 500 mm</t>
  </si>
  <si>
    <t>1867779073</t>
  </si>
  <si>
    <t>Montáž prázdných rozvodnic plastových nebo oceloplechových min. IP 55, třída izolace II, rozměru š 800-1 250 mm, v 500-1 500 mm - do zdi, na zeď nebo konstrukci, včetně montáže nosné konstrukce, kotevní, spojovací prvků, provedení zkoušek, dodání atestů, revizní zprávy včetně kusové zkoušky, neobsahuje elektrovýzbroj</t>
  </si>
  <si>
    <t>7494007542</t>
  </si>
  <si>
    <t>Záskokové automaty pro řízení dvou zdrojů, vestavné provedení vlastní napájení z aktivního zdroje, sledování nadpětí, podpětí, sledu fází, např. pro  BC160, BD250, BH630</t>
  </si>
  <si>
    <t>-1955494682</t>
  </si>
  <si>
    <t>7494271015</t>
  </si>
  <si>
    <t>Demontáž rozvaděčů 1 kusu pole nn</t>
  </si>
  <si>
    <t>1914257691</t>
  </si>
  <si>
    <t>Demontáž rozvaděčů 1 kusu pole nn - včetně demontáže přívodních, vývodových kabelů, rámu apod., včetně nakládky rozvaděče na určený prostředek</t>
  </si>
  <si>
    <t>7494351010</t>
  </si>
  <si>
    <t>Montáž jističů (do 10 kA) jednopólových do 20 A</t>
  </si>
  <si>
    <t>-486811751</t>
  </si>
  <si>
    <t>7494351030</t>
  </si>
  <si>
    <t>Montáž jističů (do 10 kA) třípólových do 20 A</t>
  </si>
  <si>
    <t>-1738959769</t>
  </si>
  <si>
    <t>7494002988</t>
  </si>
  <si>
    <t>Modulární přístroje Jističe do 63 A; 6 kA 1-pólové In 10 A, Ue AC 230 V / DC 72 V, charakteristika B, 1pól, Icn 6 kA</t>
  </si>
  <si>
    <t>-1297125102</t>
  </si>
  <si>
    <t>7494003012</t>
  </si>
  <si>
    <t>Modulární přístroje Jističe do 63 A; 6 kA 1-pólové In 10 A, Ue AC 230 V / DC 72 V, charakteristika C, 1pól, Icn 6 kA</t>
  </si>
  <si>
    <t>1088067985</t>
  </si>
  <si>
    <t>7494003014</t>
  </si>
  <si>
    <t>Modulární přístroje Jističe do 63 A; 6 kA 1-pólové In 13 A, Ue AC 230 V / DC 72 V, charakteristika C, 1pól, Icn 6 kA</t>
  </si>
  <si>
    <t>1311115179</t>
  </si>
  <si>
    <t>7494003098</t>
  </si>
  <si>
    <t>Modulární přístroje Jističe do 63 A; 6 kA 3-pólové In 6 A, Ue AC 230/400 V / DC 216 V, charakteristika C, 3pól, Icn 6 kA</t>
  </si>
  <si>
    <t>1827635485</t>
  </si>
  <si>
    <t>7494003100</t>
  </si>
  <si>
    <t>Modulární přístroje Jističe do 63 A; 6 kA 3-pólové In 10 A, Ue AC 230/400 V / DC 216 V, charakteristika C, 3pól, Icn 6 kA</t>
  </si>
  <si>
    <t>-1612409600</t>
  </si>
  <si>
    <t>7494003454</t>
  </si>
  <si>
    <t>Modulární přístroje Jističe do 80 A; 10 kA 3-pólové In 10 A, Ue AC 230/400 V / DC 216 V, charakteristika D, 3pól, Icn 10 kA</t>
  </si>
  <si>
    <t>-981689970</t>
  </si>
  <si>
    <t>7494003456</t>
  </si>
  <si>
    <t>Modulární přístroje Jističe do 80 A; 10 kA 3-pólové In 13 A, Ue AC 230/400 V / DC 216 V, charakteristika D, 3pól, Icn 10 kA</t>
  </si>
  <si>
    <t>433540528</t>
  </si>
  <si>
    <t>45</t>
  </si>
  <si>
    <t>7494371015</t>
  </si>
  <si>
    <t>Demontáž zařízení jističe nebo vypínače z rozvaděče nn</t>
  </si>
  <si>
    <t>-1019880339</t>
  </si>
  <si>
    <t>Demontáž zařízení jističe nebo vypínače z rozvaděče nn - stávajícího z rozvaděče nn včetně odpojení přívodních kabelů nebo pasů a nakládky na určený prostředek</t>
  </si>
  <si>
    <t>46</t>
  </si>
  <si>
    <t>7494659010</t>
  </si>
  <si>
    <t>Montáž hlídačů izolačního stavu hlídač izolačního stavu</t>
  </si>
  <si>
    <t>-1504284693</t>
  </si>
  <si>
    <t>Montáž hlídačů izolačního stavu hlídač izolačního stavu - do rozvaděče nebo skříně</t>
  </si>
  <si>
    <t>47</t>
  </si>
  <si>
    <t>7494010362</t>
  </si>
  <si>
    <t>Přístroje pro spínání a ovládání Měřící přístroje, elektroměry Hlídače izolačního stavu HIS 71 - 70071</t>
  </si>
  <si>
    <t>-681548256</t>
  </si>
  <si>
    <t>48</t>
  </si>
  <si>
    <t>7494758015</t>
  </si>
  <si>
    <t>Montáž ostatních zařízení rozvaděčů nn označovací lišta</t>
  </si>
  <si>
    <t>1602447893</t>
  </si>
  <si>
    <t>Montáž ostatních zařízení rozvaděčů nn označovací lišta - do rozvaděče nebo skříně</t>
  </si>
  <si>
    <t>49</t>
  </si>
  <si>
    <t>7494010570</t>
  </si>
  <si>
    <t>Přístroje pro spínání a ovládání Svornice a pomocný materiál Ostatní Označovací lišta do rozvaděče nn</t>
  </si>
  <si>
    <t>1622601141</t>
  </si>
  <si>
    <t>50</t>
  </si>
  <si>
    <t>7494758020</t>
  </si>
  <si>
    <t>Montáž ostatních zařízení rozvaděčů nn označovací štítek</t>
  </si>
  <si>
    <t>1788999440</t>
  </si>
  <si>
    <t>Montáž ostatních zařízení rozvaděčů nn označovací štítek - do rozvaděče nebo skříně</t>
  </si>
  <si>
    <t>51</t>
  </si>
  <si>
    <t>7494010572</t>
  </si>
  <si>
    <t>Přístroje pro spínání a ovládání Svornice a pomocný materiál Ostatní Označovací štítek do rozvaděče nn</t>
  </si>
  <si>
    <t>1489097685</t>
  </si>
  <si>
    <t>52</t>
  </si>
  <si>
    <t>7494758025</t>
  </si>
  <si>
    <t>Montáž ostatních zařízení rozvaděčů nn obal na výkresy do rozvaděče</t>
  </si>
  <si>
    <t>-174944584</t>
  </si>
  <si>
    <t>Montáž ostatních zařízení rozvaděčů nn obal na výkresy do rozvaděče - do rozvaděče nebo skříně</t>
  </si>
  <si>
    <t>53</t>
  </si>
  <si>
    <t>7494010574</t>
  </si>
  <si>
    <t>Přístroje pro spínání a ovládání Svornice a pomocný materiál Ostatní Obal na výkresy do rozvaděče nn</t>
  </si>
  <si>
    <t>1619521032</t>
  </si>
  <si>
    <t>54</t>
  </si>
  <si>
    <t>7495451010</t>
  </si>
  <si>
    <t>Montáž transformátorů vn/tlumivek do 100 kVA</t>
  </si>
  <si>
    <t>1523284302</t>
  </si>
  <si>
    <t>Montáž transformátorů vn/tlumivek do 100 kVA - včetně uvedení do provozu včetně předepsaných zkoušek a atestů</t>
  </si>
  <si>
    <t>55</t>
  </si>
  <si>
    <t>7495400090</t>
  </si>
  <si>
    <t>Transformátory Transformátory 3-f, 6/0,4 kV - olejové hermetizované do 100kVA</t>
  </si>
  <si>
    <t>1568743908</t>
  </si>
  <si>
    <t>56</t>
  </si>
  <si>
    <t>7495452010</t>
  </si>
  <si>
    <t>Montáž transformátorů nn/nn 3-f do 63 kVA</t>
  </si>
  <si>
    <t>-1684095386</t>
  </si>
  <si>
    <t>Montáž transformátorů nn/nn 3-f do 63 kVA - včetně uvedení do provozu včetně předepsaných zkoušek a atestů</t>
  </si>
  <si>
    <t>57</t>
  </si>
  <si>
    <t>7495401700</t>
  </si>
  <si>
    <t>Transformátory Transformátory nn/nn oddělovací 3-f, 0,4/0,4kV, 16kVA, vzduchem chlazený, IP23</t>
  </si>
  <si>
    <t>610977524</t>
  </si>
  <si>
    <t>58</t>
  </si>
  <si>
    <t>7495471010</t>
  </si>
  <si>
    <t>Demontáže transformátorů třífázových nn/nn</t>
  </si>
  <si>
    <t>-841221933</t>
  </si>
  <si>
    <t>Demontáže transformátorů třífázových nn/nn - demontáž přívodního a vývodního vedení</t>
  </si>
  <si>
    <t>59</t>
  </si>
  <si>
    <t>7498150510</t>
  </si>
  <si>
    <t>Vyhotovení výchozí revizní zprávy pro opravné práce pro objem investičních nákladů do 100 000 Kč</t>
  </si>
  <si>
    <t>218046568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</si>
  <si>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</si>
  <si>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60</t>
  </si>
  <si>
    <t>7498150515</t>
  </si>
  <si>
    <t>Vyhotovení výchozí revizní zprávy pro opravné práce pro objem investičních nákladů přes 100 000 do 500 000 Kč</t>
  </si>
  <si>
    <t>1480724970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</si>
  <si>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</si>
  <si>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61</t>
  </si>
  <si>
    <t>7498153560</t>
  </si>
  <si>
    <t>Provedení prohlídky a zkoušky v provozu (§ 48) transformovny transformovny 6 kV TTS</t>
  </si>
  <si>
    <t>-2045384900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</si>
  <si>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</si>
  <si>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62</t>
  </si>
  <si>
    <t>7498255010</t>
  </si>
  <si>
    <t>Zkoušky a prohlídky transformátorů distribučních olejových do 50 kVA</t>
  </si>
  <si>
    <t>-73655859</t>
  </si>
  <si>
    <t>Zkoušky a prohlídky transformátorů distribučních olejových do 50 kVA - kontrola, revize, seřízení a uvedení do provozu zařízení, včetně vystavení protokolu</t>
  </si>
  <si>
    <t>63</t>
  </si>
  <si>
    <t>7498351010</t>
  </si>
  <si>
    <t>Vydání průkazu způsobilosti pro funkční celek, provizorní stav</t>
  </si>
  <si>
    <t>-362465321</t>
  </si>
  <si>
    <t>Vydání průkazu způsobilosti pro funkční celek, provizorní stav - vyhotovení dokladu o silnoproudých zařízeních a vydání průkazu způsobilosti</t>
  </si>
  <si>
    <t>64</t>
  </si>
  <si>
    <t>7498454010</t>
  </si>
  <si>
    <t>Zkoušky vodičů a kabelů nn silových do 1 kV průřezu žíly do 300 mm2</t>
  </si>
  <si>
    <t>793263496</t>
  </si>
  <si>
    <t>Zkoušky vodičů a kabelů nn silových do 1 kV průřezu žíly do 300 mm2 - měření kabelu, vodiče včetně vyhotovení protokolu</t>
  </si>
  <si>
    <t>65</t>
  </si>
  <si>
    <t>7498455010</t>
  </si>
  <si>
    <t>Zkoušky vodičů a kabelů ovládacích jakéhokoliv počtu žil</t>
  </si>
  <si>
    <t>1252935145</t>
  </si>
  <si>
    <t>Zkoušky vodičů a kabelů ovládacích jakéhokoliv počtu žil - měření kabelu, vodiče včetně vyhotovení protokolu</t>
  </si>
  <si>
    <t>66</t>
  </si>
  <si>
    <t>7498456010</t>
  </si>
  <si>
    <t>Zkoušky vodičů a kabelů vn zvýšeným napětím do 35 kV</t>
  </si>
  <si>
    <t>40999122</t>
  </si>
  <si>
    <t>Zkoušky vodičů a kabelů vn zvýšeným napětím do 35 kV - měření kabelu,vodiče včetně vyhotovení protokolu</t>
  </si>
  <si>
    <t>67</t>
  </si>
  <si>
    <t>7498456020</t>
  </si>
  <si>
    <t>Zkoušky vodičů a kabelů vn provoz měřícího vozu po dobu zkoušek vn kabelů - pro 1 kus/žílu/vn kabelu</t>
  </si>
  <si>
    <t>-1638539834</t>
  </si>
  <si>
    <t>Zkoušky vodičů a kabelů vn provoz měřícího vozu po dobu zkoušek vn kabelů - pro 1 kus/žílu/vn kabelu - provoz měřícího vozu po dobu zkoušek</t>
  </si>
  <si>
    <t>68</t>
  </si>
  <si>
    <t>7499151010</t>
  </si>
  <si>
    <t>Dokončovací práce na elektrickém zařízení</t>
  </si>
  <si>
    <t>hod</t>
  </si>
  <si>
    <t>-2069898654</t>
  </si>
  <si>
    <t>Dokončovací práce na elektrickém zařízení - uvádění zařízení do provozu, drobné montážní práce v rozvaděčích, koordinaci se zhotoviteli souvisejících zařízení apod.</t>
  </si>
  <si>
    <t>69</t>
  </si>
  <si>
    <t>7499151020</t>
  </si>
  <si>
    <t>Dokončovací práce úprava zapojení stávajících kabelových skříní/rozvaděčů</t>
  </si>
  <si>
    <t>1880298393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</si>
  <si>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</si>
  <si>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70</t>
  </si>
  <si>
    <t>7499151030</t>
  </si>
  <si>
    <t>Dokončovací práce zkušební provoz</t>
  </si>
  <si>
    <t>964490973</t>
  </si>
  <si>
    <t>Dokončovací práce zkušební provoz - včetně prokázání technických a kvalitativních parametrů zařízení</t>
  </si>
  <si>
    <t>71</t>
  </si>
  <si>
    <t>7499151040</t>
  </si>
  <si>
    <t>Dokončovací práce zaškolení obsluhy</t>
  </si>
  <si>
    <t>-1474438237</t>
  </si>
  <si>
    <t>Dokončovací práce zaškolení obsluhy - seznámení obsluhy s funkcemi zařízení včetně odevzdání dokumentace skutečného provedení</t>
  </si>
  <si>
    <t>72</t>
  </si>
  <si>
    <t>7499151050</t>
  </si>
  <si>
    <t>Dokončovací práce manipulace na zařízeních prováděné provozovatelem</t>
  </si>
  <si>
    <t>-1383648193</t>
  </si>
  <si>
    <t>Dokončovací práce manipulace na zařízeních prováděné provozovatelem - manipulace nutné pro další práce zhotovitele na technologickém souboru</t>
  </si>
  <si>
    <t>73</t>
  </si>
  <si>
    <t>7499251010</t>
  </si>
  <si>
    <t>Montáž bezpečnostní tabulky výstražné nebo označovací</t>
  </si>
  <si>
    <t>677565991</t>
  </si>
  <si>
    <t>SO 02.2 - Zemní práce</t>
  </si>
  <si>
    <t xml:space="preserve">    997 - Přesun sutě</t>
  </si>
  <si>
    <t>M - Práce a dodávky M</t>
  </si>
  <si>
    <t xml:space="preserve">    46-M - Zemní práce při extr.mont.pracích</t>
  </si>
  <si>
    <t>997</t>
  </si>
  <si>
    <t>Přesun sutě</t>
  </si>
  <si>
    <t>997013501</t>
  </si>
  <si>
    <t>Odvoz suti a vybouraných hmot na skládku nebo meziskládku do 1 km se složením</t>
  </si>
  <si>
    <t>1229251927</t>
  </si>
  <si>
    <t>Odvoz suti a vybouraných hmot na skládku nebo meziskládku  se složením, na vzdálenost do 1 km</t>
  </si>
  <si>
    <t xml:space="preserve">Poznámka k souboru cen:_x000D_
1. Délka odvozu suti je vzdálenost od místa naložení suti na dopravní prostředek až po místo složení na určené skládce nebo meziskládce. 2. V ceně -3501 jsou započteny i náklady na složení suti na skládku nebo meziskládku. 3. Ceny jsou určeny pro odvoz suti na skládku nebo meziskládku jakýmkoliv způsobem silniční dopravy (i prostřednictvím kontejnerů). 4. Odvoz suti z meziskládky se oceňuje cenou 997 01-3511. </t>
  </si>
  <si>
    <t>997013509</t>
  </si>
  <si>
    <t>Příplatek k odvozu suti a vybouraných hmot na skládku ZKD 1 km přes 1 km</t>
  </si>
  <si>
    <t>-1227249283</t>
  </si>
  <si>
    <t>Odvoz suti a vybouraných hmot na skládku nebo meziskládku  se složením, na vzdálenost Příplatek k ceně za každý další i započatý 1 km přes 1 km</t>
  </si>
  <si>
    <t>997013511</t>
  </si>
  <si>
    <t>Odvoz suti a vybouraných hmot z meziskládky na skládku do 1 km s naložením a se složením</t>
  </si>
  <si>
    <t>-1783456156</t>
  </si>
  <si>
    <t>Odvoz suti a vybouraných hmot z meziskládky na skládku  s naložením a se složením, na vzdálenost do 1 km</t>
  </si>
  <si>
    <t xml:space="preserve">Poznámka k souboru cen:_x000D_
1. Délka odvozu suti je vzdálenost od místa naložení suti na dopravní prostředek na meziskládce až po místo složení na určené skládce. 2. V ceně jsou započteny i náklady na naložení suti na dopravní prostředek a její složení na skládku. 3. Cena je určena pro odvoz suti na skládku jakýmkoliv způsobem silniční dopravy (i prostřednictvím kontejnerů). 4. Příplatek k ceně za každý další i započatý 1 km přes 1 km se oceňuje cenou 997 01-3509. </t>
  </si>
  <si>
    <t>997013631</t>
  </si>
  <si>
    <t>Poplatek za uložení na skládce (skládkovné) stavebního odpadu směsného kód odpadu 17 09 04</t>
  </si>
  <si>
    <t>-1860685268</t>
  </si>
  <si>
    <t>Poplatek za uložení stavebního odpadu na skládce (skládkovné) směsného stavebního a demoličního zatříděného do Katalogu odpadů pod kódem 17 09 04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</si>
  <si>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</si>
  <si>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997013813</t>
  </si>
  <si>
    <t>Poplatek za uložení na skládce (skládkovné) stavebního odpadu z plastických hmot kód odpadu 17 02 03</t>
  </si>
  <si>
    <t>-1611750771</t>
  </si>
  <si>
    <t>Poplatek za uložení stavebního odpadu na skládce (skládkovné) z plastických hmot zatříděného do Katalogu odpadů pod kódem 17 02 03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</si>
  <si>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</si>
  <si>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</si>
  <si>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</si>
  <si>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</si>
  <si>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</si>
  <si>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</si>
  <si>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-1882643481</t>
  </si>
  <si>
    <t>Vytyčení trasy  vedení kabelového (podzemního) v obvodu železniční stanice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</si>
  <si>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</si>
  <si>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460030036</t>
  </si>
  <si>
    <t>Rozebrání dlažeb ručně z dlaždic betonových nebo keramických do písku spáry zalité</t>
  </si>
  <si>
    <t>-1023978224</t>
  </si>
  <si>
    <t>Přípravné terénní práce  vytrhání dlažby včetně ručního rozebrání, vytřídění, odhozu na hromady nebo naložení na dopravní prostředek a očistění kostek nebo dlaždic z pískového podkladu z dlaždic betonových nebo keramických, spáry zalité</t>
  </si>
  <si>
    <t xml:space="preserve">Poznámka k souboru cen:_x000D_
1. V cenách -0001 až -0007 nejsou zahrnuty náklady na odstranění kamenů, kořenů a ostatních nevhodných přimísenin, tyto práce se oceňují individuálně. 2. U cen -0021 až -0025 se u středně hustého porostu uvažuje hustota do 3 ks/m2, u hustého porostu přes 3 ks/m2. 3. U ceny -0092 se počítá první vytržený obrubník trojnásobnou délkou. </t>
  </si>
  <si>
    <t>460150264</t>
  </si>
  <si>
    <t>Hloubení kabelových zapažených i nezapažených rýh ručně š 50 cm, hl 80 cm, v hornině tř 4</t>
  </si>
  <si>
    <t>932998473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</si>
  <si>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</si>
  <si>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 xml:space="preserve">Poznámka k souboru cen:_x000D_
1. Ceny hloubení rýh v hornině třídy 6 a 7 se oceňují cenami souboru cen 460 20- . Hloubení nezapažených kabelových rýh strojně. </t>
  </si>
  <si>
    <t>460470001</t>
  </si>
  <si>
    <t>Provizorní zajištění potrubí ve výkopech při křížení s kabelem</t>
  </si>
  <si>
    <t>-640004108</t>
  </si>
  <si>
    <t>Provizorní zajištění inženýrských sítí ve výkopech potrubí při jejich křížení s kabelem</t>
  </si>
  <si>
    <t xml:space="preserve">Poznámka k souboru cen:_x000D_
1. Provizorní zajištění inženýrských sítí ve výkopech se provádí pomocí drátů, dřevěných a plastových prvků apod. </t>
  </si>
  <si>
    <t>460470011</t>
  </si>
  <si>
    <t>Provizorní zajištění kabelů ve výkopech při jejich křížení</t>
  </si>
  <si>
    <t>-1123245636</t>
  </si>
  <si>
    <t>Provizorní zajištění inženýrských sítí ve výkopech kabelů při křížení</t>
  </si>
  <si>
    <t>460470012</t>
  </si>
  <si>
    <t>Provizorní zajištění kabelů ve výkopech při jejich souběhu</t>
  </si>
  <si>
    <t>-1481167365</t>
  </si>
  <si>
    <t>Provizorní zajištění inženýrských sítí ve výkopech kabelů při souběhu</t>
  </si>
  <si>
    <t>460490013</t>
  </si>
  <si>
    <t>Krytí kabelů výstražnou fólií šířky 34 cm</t>
  </si>
  <si>
    <t>-799433685</t>
  </si>
  <si>
    <t>Krytí kabelů, spojek, koncovek a odbočnic  kabelů výstražnou fólií z PVC včetně vyrovnání povrchu rýhy, rozvinutí a uložení fólie do rýhy, fólie šířky do 34cm</t>
  </si>
  <si>
    <t>460490061</t>
  </si>
  <si>
    <t>Příplatek ke krytí spojek, koncovek a odbočnic za výstražnou fólii</t>
  </si>
  <si>
    <t>-1757810709</t>
  </si>
  <si>
    <t>Krytí kabelů, spojek, koncovek a odbočnic  spojek, koncovek a odbočnic včetně podkladové a zásypové vrstvy s dodáním kopaného písku a uložením do rýhy Příplatek k cenám za výstražnou fólii</t>
  </si>
  <si>
    <t>460520174</t>
  </si>
  <si>
    <t>Montáž trubek ochranných plastových ohebných do 110 mm uložených do rýhy</t>
  </si>
  <si>
    <t>54497512</t>
  </si>
  <si>
    <t>Montáž trubek ochranných uložených volně do rýhy plastových ohebných, vnitřního průměru přes 90 do 110 mm</t>
  </si>
  <si>
    <t>34571355</t>
  </si>
  <si>
    <t>trubka elektroinstalační ohebná dvouplášťová korugovaná (chránička) D 94/110mm, HDPE+LDPE</t>
  </si>
  <si>
    <t>-1930867121</t>
  </si>
  <si>
    <t>460560264</t>
  </si>
  <si>
    <t>Zásyp rýh ručně šířky 50 cm, hloubky 80 cm, z horniny třídy 4</t>
  </si>
  <si>
    <t>-1162370784</t>
  </si>
  <si>
    <t>Zásyp kabelových rýh ručně s uložením výkopku ve vrstvách včetně zhutnění a urovnání povrchu šířky 50 cm hloubky 80 cm, v hornině třídy 4</t>
  </si>
  <si>
    <t>460650161</t>
  </si>
  <si>
    <t>Kladení dlažby z dlaždic betonových 4hranných do lože z kameniva těženého</t>
  </si>
  <si>
    <t>28116887</t>
  </si>
  <si>
    <t>Vozovky a chodníky  kladení dlažby včetně spárování, do lože z kameniva těženého z dlaždic betonových čtyřhranných</t>
  </si>
  <si>
    <t xml:space="preserve">Poznámka k souboru cen:_x000D_
1. V cenách -0031 až -0035 nejsou započteny náklady na získání sypaniny a její přemístění k místu zabudování. 2. V ceně -0141 nejsou započteny náklady na dodání silničních panelů. Tato dodávka se oceňuje ve specifikaci. 3. V cenách -0151 až -0153 nejsou započteny náklady na dodávku kostek. Tato dodávka se oceňuje ve specifikaci. 4. V cenách -0161 až -0162 nejsou započteny náklady na dodávku dlaždic. Tato dodávka se oceňuje ve specifikaci. 5. V cenách -0901 až -0932 nejsou započteny náklady na dodávku kameniva, kostek a dlaždic.Tato dodávka se oceňuje ve specifikaci </t>
  </si>
  <si>
    <t>59246115</t>
  </si>
  <si>
    <t>dlažba betonová chodníková 300x300x32mm přírodní</t>
  </si>
  <si>
    <t>-493711925</t>
  </si>
  <si>
    <t>460650175</t>
  </si>
  <si>
    <t>Očištění dlaždic betonových čtyřhranných z rozebraných dlažeb</t>
  </si>
  <si>
    <t>1414142114</t>
  </si>
  <si>
    <t>Vozovky a chodníky  očištění vybouraných kostek nebo dlaždic od spojovacího materiálu s původní výplní spár kamenivem, s odklizením a uložením očištěného materiálu na vzdálenost 3 m z dlaždic betonových čtyřhranných</t>
  </si>
  <si>
    <t>VON - Vedlejší a ostatní náklady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</si>
  <si>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</si>
  <si>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</si>
  <si>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</si>
  <si>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</si>
  <si>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</si>
  <si>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</si>
  <si>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-1718901664</t>
  </si>
  <si>
    <t>1,81818181818182E-07*5500000 'Přepočtené koeficientem množství</t>
  </si>
  <si>
    <t>023122001</t>
  </si>
  <si>
    <t>Projektové práce Projektová dokumentace - přípravné práce Projekt opravy zabezpečovacích, sdělovacích, elektrických zařízení</t>
  </si>
  <si>
    <t>994632046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</si>
  <si>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</si>
  <si>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</si>
  <si>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</si>
  <si>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</si>
  <si>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1515550434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</si>
  <si>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</si>
  <si>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</si>
  <si>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033121001</t>
  </si>
  <si>
    <t>Provozní vlivy Rušení prací železničním provozem širá trať nebo dopravny s kolejovým rozvětvením s počtem vlaků za směnu 8,5 hod. do 25</t>
  </si>
  <si>
    <t>94535958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</si>
</sst>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79" t="s">
        <v>15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0"/>
      <c r="AQ5" s="20"/>
      <c r="AR5" s="18"/>
      <c r="BG5" s="276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281" t="s">
        <v>18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0"/>
      <c r="AQ6" s="20"/>
      <c r="AR6" s="18"/>
      <c r="BG6" s="277"/>
      <c r="BS6" s="15" t="s">
        <v>7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</v>
      </c>
      <c r="AO7" s="20"/>
      <c r="AP7" s="20"/>
      <c r="AQ7" s="20"/>
      <c r="AR7" s="18"/>
      <c r="BG7" s="277"/>
      <c r="BS7" s="15" t="s">
        <v>7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/>
      <c r="AO8" s="20"/>
      <c r="AP8" s="20"/>
      <c r="AQ8" s="20"/>
      <c r="AR8" s="18"/>
      <c r="BG8" s="277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77"/>
      <c r="BS9" s="15" t="s">
        <v>7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G10" s="277"/>
      <c r="BS10" s="15" t="s">
        <v>7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G11" s="277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77"/>
      <c r="BS12" s="15" t="s">
        <v>7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G13" s="277"/>
      <c r="BS13" s="15" t="s">
        <v>7</v>
      </c>
    </row>
    <row r="14" spans="1:74" ht="12.75">
      <c r="B14" s="19"/>
      <c r="C14" s="20"/>
      <c r="D14" s="20"/>
      <c r="E14" s="282" t="s">
        <v>28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G14" s="277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77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G16" s="27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G17" s="277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77"/>
      <c r="BS18" s="15" t="s">
        <v>7</v>
      </c>
    </row>
    <row r="19" spans="1:71" s="1" customFormat="1" ht="12" customHeight="1">
      <c r="B19" s="19"/>
      <c r="C19" s="20"/>
      <c r="D19" s="27" t="s">
        <v>30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G19" s="277"/>
      <c r="BS19" s="15" t="s">
        <v>7</v>
      </c>
    </row>
    <row r="20" spans="1:71" s="1" customFormat="1" ht="18.399999999999999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G20" s="277"/>
      <c r="BS20" s="15" t="s">
        <v>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77"/>
    </row>
    <row r="22" spans="1:71" s="1" customFormat="1" ht="12" customHeight="1">
      <c r="B22" s="19"/>
      <c r="C22" s="20"/>
      <c r="D22" s="27" t="s">
        <v>31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77"/>
    </row>
    <row r="23" spans="1:71" s="1" customFormat="1" ht="16.5" customHeight="1">
      <c r="B23" s="19"/>
      <c r="C23" s="20"/>
      <c r="D23" s="20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0"/>
      <c r="AP23" s="20"/>
      <c r="AQ23" s="20"/>
      <c r="AR23" s="18"/>
      <c r="BG23" s="27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77"/>
    </row>
    <row r="25" spans="1:71" s="1" customFormat="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0"/>
      <c r="AR25" s="18"/>
      <c r="BG25" s="277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5">
        <f>ROUND(AG94,2)</f>
        <v>0</v>
      </c>
      <c r="AL26" s="286"/>
      <c r="AM26" s="286"/>
      <c r="AN26" s="286"/>
      <c r="AO26" s="286"/>
      <c r="AP26" s="33"/>
      <c r="AQ26" s="33"/>
      <c r="AR26" s="36"/>
      <c r="BG26" s="27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7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87" t="s">
        <v>33</v>
      </c>
      <c r="M28" s="287"/>
      <c r="N28" s="287"/>
      <c r="O28" s="287"/>
      <c r="P28" s="287"/>
      <c r="Q28" s="33"/>
      <c r="R28" s="33"/>
      <c r="S28" s="33"/>
      <c r="T28" s="33"/>
      <c r="U28" s="33"/>
      <c r="V28" s="33"/>
      <c r="W28" s="287" t="s">
        <v>34</v>
      </c>
      <c r="X28" s="287"/>
      <c r="Y28" s="287"/>
      <c r="Z28" s="287"/>
      <c r="AA28" s="287"/>
      <c r="AB28" s="287"/>
      <c r="AC28" s="287"/>
      <c r="AD28" s="287"/>
      <c r="AE28" s="287"/>
      <c r="AF28" s="33"/>
      <c r="AG28" s="33"/>
      <c r="AH28" s="33"/>
      <c r="AI28" s="33"/>
      <c r="AJ28" s="33"/>
      <c r="AK28" s="287" t="s">
        <v>35</v>
      </c>
      <c r="AL28" s="287"/>
      <c r="AM28" s="287"/>
      <c r="AN28" s="287"/>
      <c r="AO28" s="287"/>
      <c r="AP28" s="33"/>
      <c r="AQ28" s="33"/>
      <c r="AR28" s="36"/>
      <c r="BG28" s="277"/>
    </row>
    <row r="29" spans="1:71" s="3" customFormat="1" ht="14.45" customHeight="1">
      <c r="B29" s="37"/>
      <c r="C29" s="38"/>
      <c r="D29" s="27" t="s">
        <v>36</v>
      </c>
      <c r="E29" s="38"/>
      <c r="F29" s="27" t="s">
        <v>37</v>
      </c>
      <c r="G29" s="38"/>
      <c r="H29" s="38"/>
      <c r="I29" s="38"/>
      <c r="J29" s="38"/>
      <c r="K29" s="38"/>
      <c r="L29" s="290">
        <v>0.21</v>
      </c>
      <c r="M29" s="289"/>
      <c r="N29" s="289"/>
      <c r="O29" s="289"/>
      <c r="P29" s="289"/>
      <c r="Q29" s="38"/>
      <c r="R29" s="38"/>
      <c r="S29" s="38"/>
      <c r="T29" s="38"/>
      <c r="U29" s="38"/>
      <c r="V29" s="38"/>
      <c r="W29" s="288">
        <f>ROUND(BB94,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38"/>
      <c r="AG29" s="38"/>
      <c r="AH29" s="38"/>
      <c r="AI29" s="38"/>
      <c r="AJ29" s="38"/>
      <c r="AK29" s="288">
        <f>ROUND(AX94, 2)</f>
        <v>0</v>
      </c>
      <c r="AL29" s="289"/>
      <c r="AM29" s="289"/>
      <c r="AN29" s="289"/>
      <c r="AO29" s="289"/>
      <c r="AP29" s="38"/>
      <c r="AQ29" s="38"/>
      <c r="AR29" s="39"/>
      <c r="BG29" s="278"/>
    </row>
    <row r="30" spans="1:71" s="3" customFormat="1" ht="14.45" customHeight="1">
      <c r="B30" s="37"/>
      <c r="C30" s="38"/>
      <c r="D30" s="38"/>
      <c r="E30" s="38"/>
      <c r="F30" s="27" t="s">
        <v>38</v>
      </c>
      <c r="G30" s="38"/>
      <c r="H30" s="38"/>
      <c r="I30" s="38"/>
      <c r="J30" s="38"/>
      <c r="K30" s="38"/>
      <c r="L30" s="290">
        <v>0.15</v>
      </c>
      <c r="M30" s="289"/>
      <c r="N30" s="289"/>
      <c r="O30" s="289"/>
      <c r="P30" s="289"/>
      <c r="Q30" s="38"/>
      <c r="R30" s="38"/>
      <c r="S30" s="38"/>
      <c r="T30" s="38"/>
      <c r="U30" s="38"/>
      <c r="V30" s="38"/>
      <c r="W30" s="288">
        <f>ROUND(BC94,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38"/>
      <c r="AG30" s="38"/>
      <c r="AH30" s="38"/>
      <c r="AI30" s="38"/>
      <c r="AJ30" s="38"/>
      <c r="AK30" s="288">
        <f>ROUND(AY94, 2)</f>
        <v>0</v>
      </c>
      <c r="AL30" s="289"/>
      <c r="AM30" s="289"/>
      <c r="AN30" s="289"/>
      <c r="AO30" s="289"/>
      <c r="AP30" s="38"/>
      <c r="AQ30" s="38"/>
      <c r="AR30" s="39"/>
      <c r="BG30" s="278"/>
    </row>
    <row r="31" spans="1:71" s="3" customFormat="1" ht="14.45" hidden="1" customHeight="1">
      <c r="B31" s="37"/>
      <c r="C31" s="38"/>
      <c r="D31" s="38"/>
      <c r="E31" s="38"/>
      <c r="F31" s="27" t="s">
        <v>39</v>
      </c>
      <c r="G31" s="38"/>
      <c r="H31" s="38"/>
      <c r="I31" s="38"/>
      <c r="J31" s="38"/>
      <c r="K31" s="38"/>
      <c r="L31" s="290">
        <v>0.21</v>
      </c>
      <c r="M31" s="289"/>
      <c r="N31" s="289"/>
      <c r="O31" s="289"/>
      <c r="P31" s="289"/>
      <c r="Q31" s="38"/>
      <c r="R31" s="38"/>
      <c r="S31" s="38"/>
      <c r="T31" s="38"/>
      <c r="U31" s="38"/>
      <c r="V31" s="38"/>
      <c r="W31" s="288">
        <f>ROUND(BD94,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38"/>
      <c r="AG31" s="38"/>
      <c r="AH31" s="38"/>
      <c r="AI31" s="38"/>
      <c r="AJ31" s="38"/>
      <c r="AK31" s="288">
        <v>0</v>
      </c>
      <c r="AL31" s="289"/>
      <c r="AM31" s="289"/>
      <c r="AN31" s="289"/>
      <c r="AO31" s="289"/>
      <c r="AP31" s="38"/>
      <c r="AQ31" s="38"/>
      <c r="AR31" s="39"/>
      <c r="BG31" s="278"/>
    </row>
    <row r="32" spans="1:71" s="3" customFormat="1" ht="14.45" hidden="1" customHeight="1">
      <c r="B32" s="37"/>
      <c r="C32" s="38"/>
      <c r="D32" s="38"/>
      <c r="E32" s="38"/>
      <c r="F32" s="27" t="s">
        <v>40</v>
      </c>
      <c r="G32" s="38"/>
      <c r="H32" s="38"/>
      <c r="I32" s="38"/>
      <c r="J32" s="38"/>
      <c r="K32" s="38"/>
      <c r="L32" s="290">
        <v>0.15</v>
      </c>
      <c r="M32" s="289"/>
      <c r="N32" s="289"/>
      <c r="O32" s="289"/>
      <c r="P32" s="289"/>
      <c r="Q32" s="38"/>
      <c r="R32" s="38"/>
      <c r="S32" s="38"/>
      <c r="T32" s="38"/>
      <c r="U32" s="38"/>
      <c r="V32" s="38"/>
      <c r="W32" s="288">
        <f>ROUND(BE94,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38"/>
      <c r="AG32" s="38"/>
      <c r="AH32" s="38"/>
      <c r="AI32" s="38"/>
      <c r="AJ32" s="38"/>
      <c r="AK32" s="288">
        <v>0</v>
      </c>
      <c r="AL32" s="289"/>
      <c r="AM32" s="289"/>
      <c r="AN32" s="289"/>
      <c r="AO32" s="289"/>
      <c r="AP32" s="38"/>
      <c r="AQ32" s="38"/>
      <c r="AR32" s="39"/>
      <c r="BG32" s="278"/>
    </row>
    <row r="33" spans="1:59" s="3" customFormat="1" ht="14.45" hidden="1" customHeight="1">
      <c r="B33" s="37"/>
      <c r="C33" s="38"/>
      <c r="D33" s="38"/>
      <c r="E33" s="38"/>
      <c r="F33" s="27" t="s">
        <v>41</v>
      </c>
      <c r="G33" s="38"/>
      <c r="H33" s="38"/>
      <c r="I33" s="38"/>
      <c r="J33" s="38"/>
      <c r="K33" s="38"/>
      <c r="L33" s="290">
        <v>0</v>
      </c>
      <c r="M33" s="289"/>
      <c r="N33" s="289"/>
      <c r="O33" s="289"/>
      <c r="P33" s="289"/>
      <c r="Q33" s="38"/>
      <c r="R33" s="38"/>
      <c r="S33" s="38"/>
      <c r="T33" s="38"/>
      <c r="U33" s="38"/>
      <c r="V33" s="38"/>
      <c r="W33" s="288">
        <f>ROUND(BF94,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38"/>
      <c r="AG33" s="38"/>
      <c r="AH33" s="38"/>
      <c r="AI33" s="38"/>
      <c r="AJ33" s="38"/>
      <c r="AK33" s="288">
        <v>0</v>
      </c>
      <c r="AL33" s="289"/>
      <c r="AM33" s="289"/>
      <c r="AN33" s="289"/>
      <c r="AO33" s="289"/>
      <c r="AP33" s="38"/>
      <c r="AQ33" s="38"/>
      <c r="AR33" s="39"/>
      <c r="BG33" s="278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77"/>
    </row>
    <row r="35" spans="1:59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94" t="s">
        <v>44</v>
      </c>
      <c r="Y35" s="292"/>
      <c r="Z35" s="292"/>
      <c r="AA35" s="292"/>
      <c r="AB35" s="292"/>
      <c r="AC35" s="42"/>
      <c r="AD35" s="42"/>
      <c r="AE35" s="42"/>
      <c r="AF35" s="42"/>
      <c r="AG35" s="42"/>
      <c r="AH35" s="42"/>
      <c r="AI35" s="42"/>
      <c r="AJ35" s="42"/>
      <c r="AK35" s="291">
        <f>SUM(AK26:AK33)</f>
        <v>0</v>
      </c>
      <c r="AL35" s="292"/>
      <c r="AM35" s="292"/>
      <c r="AN35" s="292"/>
      <c r="AO35" s="293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9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9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9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9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9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9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9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9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9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9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9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9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9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9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9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9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9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9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9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9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9" s="2" customFormat="1" ht="12.75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G60" s="31"/>
    </row>
    <row r="61" spans="1:59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9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9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9" s="2" customFormat="1" ht="12.75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9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9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9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9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9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9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9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9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9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9" s="2" customFormat="1" ht="12.75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1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7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2020/633190052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55" t="str">
        <f>K6</f>
        <v>Oprava zabezpečovacího zařízení na odbočce Skalka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7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23</v>
      </c>
      <c r="AJ87" s="33"/>
      <c r="AK87" s="33"/>
      <c r="AL87" s="33"/>
      <c r="AM87" s="257" t="str">
        <f>IF(AN8= "","",AN8)</f>
        <v/>
      </c>
      <c r="AN87" s="257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258" t="str">
        <f>IF(E17="","",E17)</f>
        <v xml:space="preserve"> </v>
      </c>
      <c r="AN89" s="259"/>
      <c r="AO89" s="259"/>
      <c r="AP89" s="259"/>
      <c r="AQ89" s="33"/>
      <c r="AR89" s="36"/>
      <c r="AS89" s="260" t="s">
        <v>52</v>
      </c>
      <c r="AT89" s="261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1"/>
    </row>
    <row r="90" spans="1:91" s="2" customFormat="1" ht="15.2" customHeight="1">
      <c r="A90" s="31"/>
      <c r="B90" s="32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30</v>
      </c>
      <c r="AJ90" s="33"/>
      <c r="AK90" s="33"/>
      <c r="AL90" s="33"/>
      <c r="AM90" s="258" t="str">
        <f>IF(E20="","",E20)</f>
        <v xml:space="preserve"> </v>
      </c>
      <c r="AN90" s="259"/>
      <c r="AO90" s="259"/>
      <c r="AP90" s="259"/>
      <c r="AQ90" s="33"/>
      <c r="AR90" s="36"/>
      <c r="AS90" s="262"/>
      <c r="AT90" s="263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64"/>
      <c r="AT91" s="265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1"/>
    </row>
    <row r="92" spans="1:91" s="2" customFormat="1" ht="29.25" customHeight="1">
      <c r="A92" s="31"/>
      <c r="B92" s="32"/>
      <c r="C92" s="266" t="s">
        <v>53</v>
      </c>
      <c r="D92" s="267"/>
      <c r="E92" s="267"/>
      <c r="F92" s="267"/>
      <c r="G92" s="267"/>
      <c r="H92" s="69"/>
      <c r="I92" s="269" t="s">
        <v>54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8" t="s">
        <v>55</v>
      </c>
      <c r="AH92" s="267"/>
      <c r="AI92" s="267"/>
      <c r="AJ92" s="267"/>
      <c r="AK92" s="267"/>
      <c r="AL92" s="267"/>
      <c r="AM92" s="267"/>
      <c r="AN92" s="269" t="s">
        <v>56</v>
      </c>
      <c r="AO92" s="267"/>
      <c r="AP92" s="270"/>
      <c r="AQ92" s="70" t="s">
        <v>57</v>
      </c>
      <c r="AR92" s="36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2" t="s">
        <v>69</v>
      </c>
      <c r="BE92" s="72" t="s">
        <v>70</v>
      </c>
      <c r="BF92" s="73" t="s">
        <v>71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1"/>
    </row>
    <row r="94" spans="1:91" s="6" customFormat="1" ht="32.450000000000003" customHeight="1">
      <c r="B94" s="77"/>
      <c r="C94" s="78" t="s">
        <v>72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74">
        <f>ROUND(SUM(AG95:AG103),2)</f>
        <v>0</v>
      </c>
      <c r="AH94" s="274"/>
      <c r="AI94" s="274"/>
      <c r="AJ94" s="274"/>
      <c r="AK94" s="274"/>
      <c r="AL94" s="274"/>
      <c r="AM94" s="274"/>
      <c r="AN94" s="275">
        <f t="shared" ref="AN94:AN103" si="0">SUM(AG94,AV94)</f>
        <v>0</v>
      </c>
      <c r="AO94" s="275"/>
      <c r="AP94" s="275"/>
      <c r="AQ94" s="81" t="s">
        <v>1</v>
      </c>
      <c r="AR94" s="82"/>
      <c r="AS94" s="83">
        <f>ROUND(SUM(AS95:AS103),2)</f>
        <v>0</v>
      </c>
      <c r="AT94" s="84">
        <f>ROUND(SUM(AT95:AT103),2)</f>
        <v>0</v>
      </c>
      <c r="AU94" s="85">
        <f>ROUND(SUM(AU95:AU103),2)</f>
        <v>0</v>
      </c>
      <c r="AV94" s="85">
        <f t="shared" ref="AV94:AV103" si="1">ROUND(SUM(AX94:AY94),2)</f>
        <v>0</v>
      </c>
      <c r="AW94" s="86">
        <f>ROUND(SUM(AW95:AW103),5)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>ROUND(SUM(BB95:BB103),2)</f>
        <v>0</v>
      </c>
      <c r="BC94" s="85">
        <f>ROUND(SUM(BC95:BC103),2)</f>
        <v>0</v>
      </c>
      <c r="BD94" s="85">
        <f>ROUND(SUM(BD95:BD103),2)</f>
        <v>0</v>
      </c>
      <c r="BE94" s="85">
        <f>ROUND(SUM(BE95:BE103),2)</f>
        <v>0</v>
      </c>
      <c r="BF94" s="87">
        <f>ROUND(SUM(BF95:BF103),2)</f>
        <v>0</v>
      </c>
      <c r="BS94" s="88" t="s">
        <v>73</v>
      </c>
      <c r="BT94" s="88" t="s">
        <v>74</v>
      </c>
      <c r="BU94" s="89" t="s">
        <v>75</v>
      </c>
      <c r="BV94" s="88" t="s">
        <v>76</v>
      </c>
      <c r="BW94" s="88" t="s">
        <v>6</v>
      </c>
      <c r="BX94" s="88" t="s">
        <v>77</v>
      </c>
      <c r="CL94" s="88" t="s">
        <v>1</v>
      </c>
    </row>
    <row r="95" spans="1:91" s="7" customFormat="1" ht="24.75" customHeight="1">
      <c r="A95" s="90" t="s">
        <v>78</v>
      </c>
      <c r="B95" s="91"/>
      <c r="C95" s="92"/>
      <c r="D95" s="271" t="s">
        <v>79</v>
      </c>
      <c r="E95" s="271"/>
      <c r="F95" s="271"/>
      <c r="G95" s="271"/>
      <c r="H95" s="271"/>
      <c r="I95" s="93"/>
      <c r="J95" s="271" t="s">
        <v>80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72">
        <f>'PS 01.1 - Materiál'!K32</f>
        <v>0</v>
      </c>
      <c r="AH95" s="273"/>
      <c r="AI95" s="273"/>
      <c r="AJ95" s="273"/>
      <c r="AK95" s="273"/>
      <c r="AL95" s="273"/>
      <c r="AM95" s="273"/>
      <c r="AN95" s="272">
        <f t="shared" si="0"/>
        <v>0</v>
      </c>
      <c r="AO95" s="273"/>
      <c r="AP95" s="273"/>
      <c r="AQ95" s="94" t="s">
        <v>81</v>
      </c>
      <c r="AR95" s="95"/>
      <c r="AS95" s="96">
        <f>'PS 01.1 - Materiál'!K30</f>
        <v>0</v>
      </c>
      <c r="AT95" s="97">
        <f>'PS 01.1 - Materiál'!K31</f>
        <v>0</v>
      </c>
      <c r="AU95" s="97">
        <v>0</v>
      </c>
      <c r="AV95" s="97">
        <f t="shared" si="1"/>
        <v>0</v>
      </c>
      <c r="AW95" s="98">
        <f>'PS 01.1 - Materiál'!T116</f>
        <v>0</v>
      </c>
      <c r="AX95" s="97">
        <f>'PS 01.1 - Materiál'!K35</f>
        <v>0</v>
      </c>
      <c r="AY95" s="97">
        <f>'PS 01.1 - Materiál'!K36</f>
        <v>0</v>
      </c>
      <c r="AZ95" s="97">
        <f>'PS 01.1 - Materiál'!K37</f>
        <v>0</v>
      </c>
      <c r="BA95" s="97">
        <f>'PS 01.1 - Materiál'!K38</f>
        <v>0</v>
      </c>
      <c r="BB95" s="97">
        <f>'PS 01.1 - Materiál'!F35</f>
        <v>0</v>
      </c>
      <c r="BC95" s="97">
        <f>'PS 01.1 - Materiál'!F36</f>
        <v>0</v>
      </c>
      <c r="BD95" s="97">
        <f>'PS 01.1 - Materiál'!F37</f>
        <v>0</v>
      </c>
      <c r="BE95" s="97">
        <f>'PS 01.1 - Materiál'!F38</f>
        <v>0</v>
      </c>
      <c r="BF95" s="99">
        <f>'PS 01.1 - Materiál'!F39</f>
        <v>0</v>
      </c>
      <c r="BT95" s="100" t="s">
        <v>82</v>
      </c>
      <c r="BV95" s="100" t="s">
        <v>76</v>
      </c>
      <c r="BW95" s="100" t="s">
        <v>83</v>
      </c>
      <c r="BX95" s="100" t="s">
        <v>6</v>
      </c>
      <c r="CL95" s="100" t="s">
        <v>1</v>
      </c>
      <c r="CM95" s="100" t="s">
        <v>84</v>
      </c>
    </row>
    <row r="96" spans="1:91" s="7" customFormat="1" ht="24.75" customHeight="1">
      <c r="A96" s="90" t="s">
        <v>78</v>
      </c>
      <c r="B96" s="91"/>
      <c r="C96" s="92"/>
      <c r="D96" s="271" t="s">
        <v>85</v>
      </c>
      <c r="E96" s="271"/>
      <c r="F96" s="271"/>
      <c r="G96" s="271"/>
      <c r="H96" s="271"/>
      <c r="I96" s="93"/>
      <c r="J96" s="271" t="s">
        <v>86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2">
        <f>'PS 01.2 - Materiál dodáva...'!K32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94" t="s">
        <v>81</v>
      </c>
      <c r="AR96" s="95"/>
      <c r="AS96" s="96">
        <f>'PS 01.2 - Materiál dodáva...'!K30</f>
        <v>0</v>
      </c>
      <c r="AT96" s="97">
        <f>'PS 01.2 - Materiál dodáva...'!K31</f>
        <v>0</v>
      </c>
      <c r="AU96" s="97">
        <v>0</v>
      </c>
      <c r="AV96" s="97">
        <f t="shared" si="1"/>
        <v>0</v>
      </c>
      <c r="AW96" s="98">
        <f>'PS 01.2 - Materiál dodáva...'!T116</f>
        <v>0</v>
      </c>
      <c r="AX96" s="97">
        <f>'PS 01.2 - Materiál dodáva...'!K35</f>
        <v>0</v>
      </c>
      <c r="AY96" s="97">
        <f>'PS 01.2 - Materiál dodáva...'!K36</f>
        <v>0</v>
      </c>
      <c r="AZ96" s="97">
        <f>'PS 01.2 - Materiál dodáva...'!K37</f>
        <v>0</v>
      </c>
      <c r="BA96" s="97">
        <f>'PS 01.2 - Materiál dodáva...'!K38</f>
        <v>0</v>
      </c>
      <c r="BB96" s="97">
        <f>'PS 01.2 - Materiál dodáva...'!F35</f>
        <v>0</v>
      </c>
      <c r="BC96" s="97">
        <f>'PS 01.2 - Materiál dodáva...'!F36</f>
        <v>0</v>
      </c>
      <c r="BD96" s="97">
        <f>'PS 01.2 - Materiál dodáva...'!F37</f>
        <v>0</v>
      </c>
      <c r="BE96" s="97">
        <f>'PS 01.2 - Materiál dodáva...'!F38</f>
        <v>0</v>
      </c>
      <c r="BF96" s="99">
        <f>'PS 01.2 - Materiál dodáva...'!F39</f>
        <v>0</v>
      </c>
      <c r="BT96" s="100" t="s">
        <v>82</v>
      </c>
      <c r="BV96" s="100" t="s">
        <v>76</v>
      </c>
      <c r="BW96" s="100" t="s">
        <v>87</v>
      </c>
      <c r="BX96" s="100" t="s">
        <v>6</v>
      </c>
      <c r="CL96" s="100" t="s">
        <v>1</v>
      </c>
      <c r="CM96" s="100" t="s">
        <v>84</v>
      </c>
    </row>
    <row r="97" spans="1:91" s="7" customFormat="1" ht="16.5" customHeight="1">
      <c r="A97" s="90" t="s">
        <v>78</v>
      </c>
      <c r="B97" s="91"/>
      <c r="C97" s="92"/>
      <c r="D97" s="271" t="s">
        <v>88</v>
      </c>
      <c r="E97" s="271"/>
      <c r="F97" s="271"/>
      <c r="G97" s="271"/>
      <c r="H97" s="271"/>
      <c r="I97" s="93"/>
      <c r="J97" s="271" t="s">
        <v>89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72">
        <f>'PS 02 - Práce na zabezpeč...'!K32</f>
        <v>0</v>
      </c>
      <c r="AH97" s="273"/>
      <c r="AI97" s="273"/>
      <c r="AJ97" s="273"/>
      <c r="AK97" s="273"/>
      <c r="AL97" s="273"/>
      <c r="AM97" s="273"/>
      <c r="AN97" s="272">
        <f t="shared" si="0"/>
        <v>0</v>
      </c>
      <c r="AO97" s="273"/>
      <c r="AP97" s="273"/>
      <c r="AQ97" s="94" t="s">
        <v>81</v>
      </c>
      <c r="AR97" s="95"/>
      <c r="AS97" s="96">
        <f>'PS 02 - Práce na zabezpeč...'!K30</f>
        <v>0</v>
      </c>
      <c r="AT97" s="97">
        <f>'PS 02 - Práce na zabezpeč...'!K31</f>
        <v>0</v>
      </c>
      <c r="AU97" s="97">
        <v>0</v>
      </c>
      <c r="AV97" s="97">
        <f t="shared" si="1"/>
        <v>0</v>
      </c>
      <c r="AW97" s="98">
        <f>'PS 02 - Práce na zabezpeč...'!T118</f>
        <v>0</v>
      </c>
      <c r="AX97" s="97">
        <f>'PS 02 - Práce na zabezpeč...'!K35</f>
        <v>0</v>
      </c>
      <c r="AY97" s="97">
        <f>'PS 02 - Práce na zabezpeč...'!K36</f>
        <v>0</v>
      </c>
      <c r="AZ97" s="97">
        <f>'PS 02 - Práce na zabezpeč...'!K37</f>
        <v>0</v>
      </c>
      <c r="BA97" s="97">
        <f>'PS 02 - Práce na zabezpeč...'!K38</f>
        <v>0</v>
      </c>
      <c r="BB97" s="97">
        <f>'PS 02 - Práce na zabezpeč...'!F35</f>
        <v>0</v>
      </c>
      <c r="BC97" s="97">
        <f>'PS 02 - Práce na zabezpeč...'!F36</f>
        <v>0</v>
      </c>
      <c r="BD97" s="97">
        <f>'PS 02 - Práce na zabezpeč...'!F37</f>
        <v>0</v>
      </c>
      <c r="BE97" s="97">
        <f>'PS 02 - Práce na zabezpeč...'!F38</f>
        <v>0</v>
      </c>
      <c r="BF97" s="99">
        <f>'PS 02 - Práce na zabezpeč...'!F39</f>
        <v>0</v>
      </c>
      <c r="BT97" s="100" t="s">
        <v>82</v>
      </c>
      <c r="BV97" s="100" t="s">
        <v>76</v>
      </c>
      <c r="BW97" s="100" t="s">
        <v>90</v>
      </c>
      <c r="BX97" s="100" t="s">
        <v>6</v>
      </c>
      <c r="CL97" s="100" t="s">
        <v>1</v>
      </c>
      <c r="CM97" s="100" t="s">
        <v>84</v>
      </c>
    </row>
    <row r="98" spans="1:91" s="7" customFormat="1" ht="24.75" customHeight="1">
      <c r="A98" s="90" t="s">
        <v>78</v>
      </c>
      <c r="B98" s="91"/>
      <c r="C98" s="92"/>
      <c r="D98" s="271" t="s">
        <v>91</v>
      </c>
      <c r="E98" s="271"/>
      <c r="F98" s="271"/>
      <c r="G98" s="271"/>
      <c r="H98" s="271"/>
      <c r="I98" s="93"/>
      <c r="J98" s="271" t="s">
        <v>92</v>
      </c>
      <c r="K98" s="271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72">
        <f>'PS 03.1 - Kabelové trasy ...'!K32</f>
        <v>0</v>
      </c>
      <c r="AH98" s="273"/>
      <c r="AI98" s="273"/>
      <c r="AJ98" s="273"/>
      <c r="AK98" s="273"/>
      <c r="AL98" s="273"/>
      <c r="AM98" s="273"/>
      <c r="AN98" s="272">
        <f t="shared" si="0"/>
        <v>0</v>
      </c>
      <c r="AO98" s="273"/>
      <c r="AP98" s="273"/>
      <c r="AQ98" s="94" t="s">
        <v>81</v>
      </c>
      <c r="AR98" s="95"/>
      <c r="AS98" s="96">
        <f>'PS 03.1 - Kabelové trasy ...'!K30</f>
        <v>0</v>
      </c>
      <c r="AT98" s="97">
        <f>'PS 03.1 - Kabelové trasy ...'!K31</f>
        <v>0</v>
      </c>
      <c r="AU98" s="97">
        <v>0</v>
      </c>
      <c r="AV98" s="97">
        <f t="shared" si="1"/>
        <v>0</v>
      </c>
      <c r="AW98" s="98">
        <f>'PS 03.1 - Kabelové trasy ...'!T120</f>
        <v>0</v>
      </c>
      <c r="AX98" s="97">
        <f>'PS 03.1 - Kabelové trasy ...'!K35</f>
        <v>0</v>
      </c>
      <c r="AY98" s="97">
        <f>'PS 03.1 - Kabelové trasy ...'!K36</f>
        <v>0</v>
      </c>
      <c r="AZ98" s="97">
        <f>'PS 03.1 - Kabelové trasy ...'!K37</f>
        <v>0</v>
      </c>
      <c r="BA98" s="97">
        <f>'PS 03.1 - Kabelové trasy ...'!K38</f>
        <v>0</v>
      </c>
      <c r="BB98" s="97">
        <f>'PS 03.1 - Kabelové trasy ...'!F35</f>
        <v>0</v>
      </c>
      <c r="BC98" s="97">
        <f>'PS 03.1 - Kabelové trasy ...'!F36</f>
        <v>0</v>
      </c>
      <c r="BD98" s="97">
        <f>'PS 03.1 - Kabelové trasy ...'!F37</f>
        <v>0</v>
      </c>
      <c r="BE98" s="97">
        <f>'PS 03.1 - Kabelové trasy ...'!F38</f>
        <v>0</v>
      </c>
      <c r="BF98" s="99">
        <f>'PS 03.1 - Kabelové trasy ...'!F39</f>
        <v>0</v>
      </c>
      <c r="BT98" s="100" t="s">
        <v>82</v>
      </c>
      <c r="BV98" s="100" t="s">
        <v>76</v>
      </c>
      <c r="BW98" s="100" t="s">
        <v>93</v>
      </c>
      <c r="BX98" s="100" t="s">
        <v>6</v>
      </c>
      <c r="CL98" s="100" t="s">
        <v>1</v>
      </c>
      <c r="CM98" s="100" t="s">
        <v>84</v>
      </c>
    </row>
    <row r="99" spans="1:91" s="7" customFormat="1" ht="24.75" customHeight="1">
      <c r="A99" s="90" t="s">
        <v>78</v>
      </c>
      <c r="B99" s="91"/>
      <c r="C99" s="92"/>
      <c r="D99" s="271" t="s">
        <v>94</v>
      </c>
      <c r="E99" s="271"/>
      <c r="F99" s="271"/>
      <c r="G99" s="271"/>
      <c r="H99" s="271"/>
      <c r="I99" s="93"/>
      <c r="J99" s="271" t="s">
        <v>95</v>
      </c>
      <c r="K99" s="271"/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72">
        <f>'PS 03.2 - Kabelové trasy ...'!K32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94" t="s">
        <v>81</v>
      </c>
      <c r="AR99" s="95"/>
      <c r="AS99" s="96">
        <f>'PS 03.2 - Kabelové trasy ...'!K30</f>
        <v>0</v>
      </c>
      <c r="AT99" s="97">
        <f>'PS 03.2 - Kabelové trasy ...'!K31</f>
        <v>0</v>
      </c>
      <c r="AU99" s="97">
        <v>0</v>
      </c>
      <c r="AV99" s="97">
        <f t="shared" si="1"/>
        <v>0</v>
      </c>
      <c r="AW99" s="98">
        <f>'PS 03.2 - Kabelové trasy ...'!T118</f>
        <v>0</v>
      </c>
      <c r="AX99" s="97">
        <f>'PS 03.2 - Kabelové trasy ...'!K35</f>
        <v>0</v>
      </c>
      <c r="AY99" s="97">
        <f>'PS 03.2 - Kabelové trasy ...'!K36</f>
        <v>0</v>
      </c>
      <c r="AZ99" s="97">
        <f>'PS 03.2 - Kabelové trasy ...'!K37</f>
        <v>0</v>
      </c>
      <c r="BA99" s="97">
        <f>'PS 03.2 - Kabelové trasy ...'!K38</f>
        <v>0</v>
      </c>
      <c r="BB99" s="97">
        <f>'PS 03.2 - Kabelové trasy ...'!F35</f>
        <v>0</v>
      </c>
      <c r="BC99" s="97">
        <f>'PS 03.2 - Kabelové trasy ...'!F36</f>
        <v>0</v>
      </c>
      <c r="BD99" s="97">
        <f>'PS 03.2 - Kabelové trasy ...'!F37</f>
        <v>0</v>
      </c>
      <c r="BE99" s="97">
        <f>'PS 03.2 - Kabelové trasy ...'!F38</f>
        <v>0</v>
      </c>
      <c r="BF99" s="99">
        <f>'PS 03.2 - Kabelové trasy ...'!F39</f>
        <v>0</v>
      </c>
      <c r="BT99" s="100" t="s">
        <v>82</v>
      </c>
      <c r="BV99" s="100" t="s">
        <v>76</v>
      </c>
      <c r="BW99" s="100" t="s">
        <v>96</v>
      </c>
      <c r="BX99" s="100" t="s">
        <v>6</v>
      </c>
      <c r="CL99" s="100" t="s">
        <v>1</v>
      </c>
      <c r="CM99" s="100" t="s">
        <v>84</v>
      </c>
    </row>
    <row r="100" spans="1:91" s="7" customFormat="1" ht="16.5" customHeight="1">
      <c r="A100" s="90" t="s">
        <v>78</v>
      </c>
      <c r="B100" s="91"/>
      <c r="C100" s="92"/>
      <c r="D100" s="271" t="s">
        <v>97</v>
      </c>
      <c r="E100" s="271"/>
      <c r="F100" s="271"/>
      <c r="G100" s="271"/>
      <c r="H100" s="271"/>
      <c r="I100" s="93"/>
      <c r="J100" s="271" t="s">
        <v>98</v>
      </c>
      <c r="K100" s="271"/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72">
        <f>'SO 01 - Čelisťové závěry'!K32</f>
        <v>0</v>
      </c>
      <c r="AH100" s="273"/>
      <c r="AI100" s="273"/>
      <c r="AJ100" s="273"/>
      <c r="AK100" s="273"/>
      <c r="AL100" s="273"/>
      <c r="AM100" s="273"/>
      <c r="AN100" s="272">
        <f t="shared" si="0"/>
        <v>0</v>
      </c>
      <c r="AO100" s="273"/>
      <c r="AP100" s="273"/>
      <c r="AQ100" s="94" t="s">
        <v>99</v>
      </c>
      <c r="AR100" s="95"/>
      <c r="AS100" s="96">
        <f>'SO 01 - Čelisťové závěry'!K30</f>
        <v>0</v>
      </c>
      <c r="AT100" s="97">
        <f>'SO 01 - Čelisťové závěry'!K31</f>
        <v>0</v>
      </c>
      <c r="AU100" s="97">
        <v>0</v>
      </c>
      <c r="AV100" s="97">
        <f t="shared" si="1"/>
        <v>0</v>
      </c>
      <c r="AW100" s="98">
        <f>'SO 01 - Čelisťové závěry'!T118</f>
        <v>0</v>
      </c>
      <c r="AX100" s="97">
        <f>'SO 01 - Čelisťové závěry'!K35</f>
        <v>0</v>
      </c>
      <c r="AY100" s="97">
        <f>'SO 01 - Čelisťové závěry'!K36</f>
        <v>0</v>
      </c>
      <c r="AZ100" s="97">
        <f>'SO 01 - Čelisťové závěry'!K37</f>
        <v>0</v>
      </c>
      <c r="BA100" s="97">
        <f>'SO 01 - Čelisťové závěry'!K38</f>
        <v>0</v>
      </c>
      <c r="BB100" s="97">
        <f>'SO 01 - Čelisťové závěry'!F35</f>
        <v>0</v>
      </c>
      <c r="BC100" s="97">
        <f>'SO 01 - Čelisťové závěry'!F36</f>
        <v>0</v>
      </c>
      <c r="BD100" s="97">
        <f>'SO 01 - Čelisťové závěry'!F37</f>
        <v>0</v>
      </c>
      <c r="BE100" s="97">
        <f>'SO 01 - Čelisťové závěry'!F38</f>
        <v>0</v>
      </c>
      <c r="BF100" s="99">
        <f>'SO 01 - Čelisťové závěry'!F39</f>
        <v>0</v>
      </c>
      <c r="BT100" s="100" t="s">
        <v>82</v>
      </c>
      <c r="BV100" s="100" t="s">
        <v>76</v>
      </c>
      <c r="BW100" s="100" t="s">
        <v>100</v>
      </c>
      <c r="BX100" s="100" t="s">
        <v>6</v>
      </c>
      <c r="CL100" s="100" t="s">
        <v>1</v>
      </c>
      <c r="CM100" s="100" t="s">
        <v>84</v>
      </c>
    </row>
    <row r="101" spans="1:91" s="7" customFormat="1" ht="24.75" customHeight="1">
      <c r="A101" s="90" t="s">
        <v>78</v>
      </c>
      <c r="B101" s="91"/>
      <c r="C101" s="92"/>
      <c r="D101" s="271" t="s">
        <v>101</v>
      </c>
      <c r="E101" s="271"/>
      <c r="F101" s="271"/>
      <c r="G101" s="271"/>
      <c r="H101" s="271"/>
      <c r="I101" s="93"/>
      <c r="J101" s="271" t="s">
        <v>102</v>
      </c>
      <c r="K101" s="271"/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  <c r="Z101" s="271"/>
      <c r="AA101" s="271"/>
      <c r="AB101" s="271"/>
      <c r="AC101" s="271"/>
      <c r="AD101" s="271"/>
      <c r="AE101" s="271"/>
      <c r="AF101" s="271"/>
      <c r="AG101" s="272">
        <f>'SO 02.1 - Rozváděč RZS'!K32</f>
        <v>0</v>
      </c>
      <c r="AH101" s="273"/>
      <c r="AI101" s="273"/>
      <c r="AJ101" s="273"/>
      <c r="AK101" s="273"/>
      <c r="AL101" s="273"/>
      <c r="AM101" s="273"/>
      <c r="AN101" s="272">
        <f t="shared" si="0"/>
        <v>0</v>
      </c>
      <c r="AO101" s="273"/>
      <c r="AP101" s="273"/>
      <c r="AQ101" s="94" t="s">
        <v>99</v>
      </c>
      <c r="AR101" s="95"/>
      <c r="AS101" s="96">
        <f>'SO 02.1 - Rozváděč RZS'!K30</f>
        <v>0</v>
      </c>
      <c r="AT101" s="97">
        <f>'SO 02.1 - Rozváděč RZS'!K31</f>
        <v>0</v>
      </c>
      <c r="AU101" s="97">
        <v>0</v>
      </c>
      <c r="AV101" s="97">
        <f t="shared" si="1"/>
        <v>0</v>
      </c>
      <c r="AW101" s="98">
        <f>'SO 02.1 - Rozváděč RZS'!T117</f>
        <v>0</v>
      </c>
      <c r="AX101" s="97">
        <f>'SO 02.1 - Rozváděč RZS'!K35</f>
        <v>0</v>
      </c>
      <c r="AY101" s="97">
        <f>'SO 02.1 - Rozváděč RZS'!K36</f>
        <v>0</v>
      </c>
      <c r="AZ101" s="97">
        <f>'SO 02.1 - Rozváděč RZS'!K37</f>
        <v>0</v>
      </c>
      <c r="BA101" s="97">
        <f>'SO 02.1 - Rozváděč RZS'!K38</f>
        <v>0</v>
      </c>
      <c r="BB101" s="97">
        <f>'SO 02.1 - Rozváděč RZS'!F35</f>
        <v>0</v>
      </c>
      <c r="BC101" s="97">
        <f>'SO 02.1 - Rozváděč RZS'!F36</f>
        <v>0</v>
      </c>
      <c r="BD101" s="97">
        <f>'SO 02.1 - Rozváděč RZS'!F37</f>
        <v>0</v>
      </c>
      <c r="BE101" s="97">
        <f>'SO 02.1 - Rozváděč RZS'!F38</f>
        <v>0</v>
      </c>
      <c r="BF101" s="99">
        <f>'SO 02.1 - Rozváděč RZS'!F39</f>
        <v>0</v>
      </c>
      <c r="BT101" s="100" t="s">
        <v>82</v>
      </c>
      <c r="BV101" s="100" t="s">
        <v>76</v>
      </c>
      <c r="BW101" s="100" t="s">
        <v>103</v>
      </c>
      <c r="BX101" s="100" t="s">
        <v>6</v>
      </c>
      <c r="CL101" s="100" t="s">
        <v>1</v>
      </c>
      <c r="CM101" s="100" t="s">
        <v>84</v>
      </c>
    </row>
    <row r="102" spans="1:91" s="7" customFormat="1" ht="24.75" customHeight="1">
      <c r="A102" s="90" t="s">
        <v>78</v>
      </c>
      <c r="B102" s="91"/>
      <c r="C102" s="92"/>
      <c r="D102" s="271" t="s">
        <v>104</v>
      </c>
      <c r="E102" s="271"/>
      <c r="F102" s="271"/>
      <c r="G102" s="271"/>
      <c r="H102" s="271"/>
      <c r="I102" s="93"/>
      <c r="J102" s="271" t="s">
        <v>105</v>
      </c>
      <c r="K102" s="271"/>
      <c r="L102" s="271"/>
      <c r="M102" s="271"/>
      <c r="N102" s="271"/>
      <c r="O102" s="271"/>
      <c r="P102" s="271"/>
      <c r="Q102" s="271"/>
      <c r="R102" s="271"/>
      <c r="S102" s="271"/>
      <c r="T102" s="271"/>
      <c r="U102" s="271"/>
      <c r="V102" s="271"/>
      <c r="W102" s="271"/>
      <c r="X102" s="271"/>
      <c r="Y102" s="271"/>
      <c r="Z102" s="271"/>
      <c r="AA102" s="271"/>
      <c r="AB102" s="271"/>
      <c r="AC102" s="271"/>
      <c r="AD102" s="271"/>
      <c r="AE102" s="271"/>
      <c r="AF102" s="271"/>
      <c r="AG102" s="272">
        <f>'SO 02.2 - Zemní práce'!K32</f>
        <v>0</v>
      </c>
      <c r="AH102" s="273"/>
      <c r="AI102" s="273"/>
      <c r="AJ102" s="273"/>
      <c r="AK102" s="273"/>
      <c r="AL102" s="273"/>
      <c r="AM102" s="273"/>
      <c r="AN102" s="272">
        <f t="shared" si="0"/>
        <v>0</v>
      </c>
      <c r="AO102" s="273"/>
      <c r="AP102" s="273"/>
      <c r="AQ102" s="94" t="s">
        <v>99</v>
      </c>
      <c r="AR102" s="95"/>
      <c r="AS102" s="96">
        <f>'SO 02.2 - Zemní práce'!K30</f>
        <v>0</v>
      </c>
      <c r="AT102" s="97">
        <f>'SO 02.2 - Zemní práce'!K31</f>
        <v>0</v>
      </c>
      <c r="AU102" s="97">
        <v>0</v>
      </c>
      <c r="AV102" s="97">
        <f t="shared" si="1"/>
        <v>0</v>
      </c>
      <c r="AW102" s="98">
        <f>'SO 02.2 - Zemní práce'!T120</f>
        <v>0</v>
      </c>
      <c r="AX102" s="97">
        <f>'SO 02.2 - Zemní práce'!K35</f>
        <v>0</v>
      </c>
      <c r="AY102" s="97">
        <f>'SO 02.2 - Zemní práce'!K36</f>
        <v>0</v>
      </c>
      <c r="AZ102" s="97">
        <f>'SO 02.2 - Zemní práce'!K37</f>
        <v>0</v>
      </c>
      <c r="BA102" s="97">
        <f>'SO 02.2 - Zemní práce'!K38</f>
        <v>0</v>
      </c>
      <c r="BB102" s="97">
        <f>'SO 02.2 - Zemní práce'!F35</f>
        <v>0</v>
      </c>
      <c r="BC102" s="97">
        <f>'SO 02.2 - Zemní práce'!F36</f>
        <v>0</v>
      </c>
      <c r="BD102" s="97">
        <f>'SO 02.2 - Zemní práce'!F37</f>
        <v>0</v>
      </c>
      <c r="BE102" s="97">
        <f>'SO 02.2 - Zemní práce'!F38</f>
        <v>0</v>
      </c>
      <c r="BF102" s="99">
        <f>'SO 02.2 - Zemní práce'!F39</f>
        <v>0</v>
      </c>
      <c r="BT102" s="100" t="s">
        <v>82</v>
      </c>
      <c r="BV102" s="100" t="s">
        <v>76</v>
      </c>
      <c r="BW102" s="100" t="s">
        <v>106</v>
      </c>
      <c r="BX102" s="100" t="s">
        <v>6</v>
      </c>
      <c r="CL102" s="100" t="s">
        <v>1</v>
      </c>
      <c r="CM102" s="100" t="s">
        <v>84</v>
      </c>
    </row>
    <row r="103" spans="1:91" s="7" customFormat="1" ht="16.5" customHeight="1">
      <c r="A103" s="90" t="s">
        <v>78</v>
      </c>
      <c r="B103" s="91"/>
      <c r="C103" s="92"/>
      <c r="D103" s="271" t="s">
        <v>107</v>
      </c>
      <c r="E103" s="271"/>
      <c r="F103" s="271"/>
      <c r="G103" s="271"/>
      <c r="H103" s="271"/>
      <c r="I103" s="93"/>
      <c r="J103" s="271" t="s">
        <v>108</v>
      </c>
      <c r="K103" s="271"/>
      <c r="L103" s="271"/>
      <c r="M103" s="271"/>
      <c r="N103" s="271"/>
      <c r="O103" s="271"/>
      <c r="P103" s="271"/>
      <c r="Q103" s="271"/>
      <c r="R103" s="271"/>
      <c r="S103" s="271"/>
      <c r="T103" s="271"/>
      <c r="U103" s="271"/>
      <c r="V103" s="271"/>
      <c r="W103" s="271"/>
      <c r="X103" s="271"/>
      <c r="Y103" s="271"/>
      <c r="Z103" s="271"/>
      <c r="AA103" s="271"/>
      <c r="AB103" s="271"/>
      <c r="AC103" s="271"/>
      <c r="AD103" s="271"/>
      <c r="AE103" s="271"/>
      <c r="AF103" s="271"/>
      <c r="AG103" s="272">
        <f>'VON - Vedlejší a ostatní ...'!K32</f>
        <v>0</v>
      </c>
      <c r="AH103" s="273"/>
      <c r="AI103" s="273"/>
      <c r="AJ103" s="273"/>
      <c r="AK103" s="273"/>
      <c r="AL103" s="273"/>
      <c r="AM103" s="273"/>
      <c r="AN103" s="272">
        <f t="shared" si="0"/>
        <v>0</v>
      </c>
      <c r="AO103" s="273"/>
      <c r="AP103" s="273"/>
      <c r="AQ103" s="94" t="s">
        <v>99</v>
      </c>
      <c r="AR103" s="95"/>
      <c r="AS103" s="101">
        <f>'VON - Vedlejší a ostatní ...'!K30</f>
        <v>0</v>
      </c>
      <c r="AT103" s="102">
        <f>'VON - Vedlejší a ostatní ...'!K31</f>
        <v>0</v>
      </c>
      <c r="AU103" s="102">
        <v>0</v>
      </c>
      <c r="AV103" s="102">
        <f t="shared" si="1"/>
        <v>0</v>
      </c>
      <c r="AW103" s="103">
        <f>'VON - Vedlejší a ostatní ...'!T117</f>
        <v>0</v>
      </c>
      <c r="AX103" s="102">
        <f>'VON - Vedlejší a ostatní ...'!K35</f>
        <v>0</v>
      </c>
      <c r="AY103" s="102">
        <f>'VON - Vedlejší a ostatní ...'!K36</f>
        <v>0</v>
      </c>
      <c r="AZ103" s="102">
        <f>'VON - Vedlejší a ostatní ...'!K37</f>
        <v>0</v>
      </c>
      <c r="BA103" s="102">
        <f>'VON - Vedlejší a ostatní ...'!K38</f>
        <v>0</v>
      </c>
      <c r="BB103" s="102">
        <f>'VON - Vedlejší a ostatní ...'!F35</f>
        <v>0</v>
      </c>
      <c r="BC103" s="102">
        <f>'VON - Vedlejší a ostatní ...'!F36</f>
        <v>0</v>
      </c>
      <c r="BD103" s="102">
        <f>'VON - Vedlejší a ostatní ...'!F37</f>
        <v>0</v>
      </c>
      <c r="BE103" s="102">
        <f>'VON - Vedlejší a ostatní ...'!F38</f>
        <v>0</v>
      </c>
      <c r="BF103" s="104">
        <f>'VON - Vedlejší a ostatní ...'!F39</f>
        <v>0</v>
      </c>
      <c r="BT103" s="100" t="s">
        <v>82</v>
      </c>
      <c r="BV103" s="100" t="s">
        <v>76</v>
      </c>
      <c r="BW103" s="100" t="s">
        <v>109</v>
      </c>
      <c r="BX103" s="100" t="s">
        <v>6</v>
      </c>
      <c r="CL103" s="100" t="s">
        <v>1</v>
      </c>
      <c r="CM103" s="100" t="s">
        <v>84</v>
      </c>
    </row>
    <row r="104" spans="1:91" s="2" customFormat="1" ht="30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6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</row>
    <row r="105" spans="1:9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36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</row>
  </sheetData>
  <sheetProtection algorithmName="SHA-512" hashValue="6N4g0KPUtVeP7dVkvvRyzi6WB+rEnrEJpuX4HWnAZlJnwM9By78ptwimIvxSz42tdOIll9kfzzu/pVID3pWJHw==" saltValue="4d/bn5AqdKvVIWnxETghYo2CRy5EAxBOHOUVZS7e9gRyKR7NBWQwNN6ym9qrtfpcWpcToxlKHMvfGYM0UST3WA==" spinCount="100000" sheet="1" objects="1" scenarios="1" formatColumns="0" formatRows="0"/>
  <mergeCells count="7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PS 01.1 - Materiál'!C2" display="/"/>
    <hyperlink ref="A96" location="'PS 01.2 - Materiál dodáva...'!C2" display="/"/>
    <hyperlink ref="A97" location="'PS 02 - Práce na zabezpeč...'!C2" display="/"/>
    <hyperlink ref="A98" location="'PS 03.1 - Kabelové trasy ...'!C2" display="/"/>
    <hyperlink ref="A99" location="'PS 03.2 - Kabelové trasy ...'!C2" display="/"/>
    <hyperlink ref="A100" location="'SO 01 - Čelisťové závěry'!C2" display="/"/>
    <hyperlink ref="A101" location="'SO 02.1 - Rozváděč RZS'!C2" display="/"/>
    <hyperlink ref="A102" location="'SO 02.2 - Zemní práce'!C2" display="/"/>
    <hyperlink ref="A10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109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922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ROUND((SUM(BE117:BE129)),  2)</f>
        <v>0</v>
      </c>
      <c r="G35" s="31"/>
      <c r="H35" s="31"/>
      <c r="I35" s="129">
        <v>0.21</v>
      </c>
      <c r="J35" s="112"/>
      <c r="K35" s="123">
        <f>ROUND(((SUM(BE117:BE129))*I35),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ROUND((SUM(BF117:BF129)),  2)</f>
        <v>0</v>
      </c>
      <c r="G36" s="31"/>
      <c r="H36" s="31"/>
      <c r="I36" s="129">
        <v>0.15</v>
      </c>
      <c r="J36" s="112"/>
      <c r="K36" s="123">
        <f>ROUND(((SUM(BF117:BF129))*I36),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ROUND((SUM(BG117:BG129)),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ROUND((SUM(BH117:BH129)),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ROUND((SUM(BI117:BI129)),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VON - Vedlejší a ostatní náklady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>Q117</f>
        <v>0</v>
      </c>
      <c r="J96" s="160">
        <f>R117</f>
        <v>0</v>
      </c>
      <c r="K96" s="80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923</v>
      </c>
      <c r="E97" s="203"/>
      <c r="F97" s="203"/>
      <c r="G97" s="203"/>
      <c r="H97" s="203"/>
      <c r="I97" s="204">
        <f>Q118</f>
        <v>0</v>
      </c>
      <c r="J97" s="204">
        <f>R118</f>
        <v>0</v>
      </c>
      <c r="K97" s="205">
        <f>K118</f>
        <v>0</v>
      </c>
      <c r="L97" s="201"/>
      <c r="M97" s="206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112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0"/>
      <c r="J99" s="150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3"/>
      <c r="J103" s="153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1" t="s">
        <v>121</v>
      </c>
      <c r="D104" s="33"/>
      <c r="E104" s="33"/>
      <c r="F104" s="33"/>
      <c r="G104" s="33"/>
      <c r="H104" s="33"/>
      <c r="I104" s="112"/>
      <c r="J104" s="112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17</v>
      </c>
      <c r="D106" s="33"/>
      <c r="E106" s="33"/>
      <c r="F106" s="33"/>
      <c r="G106" s="33"/>
      <c r="H106" s="33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303" t="str">
        <f>E7</f>
        <v>Oprava zabezpečovacího zařízení na odbočce Skalka</v>
      </c>
      <c r="F107" s="304"/>
      <c r="G107" s="304"/>
      <c r="H107" s="304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3"/>
      <c r="E108" s="33"/>
      <c r="F108" s="33"/>
      <c r="G108" s="33"/>
      <c r="H108" s="33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5" t="str">
        <f>E9</f>
        <v>VON - Vedlejší a ostatní náklady</v>
      </c>
      <c r="F109" s="305"/>
      <c r="G109" s="305"/>
      <c r="H109" s="305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21</v>
      </c>
      <c r="D111" s="33"/>
      <c r="E111" s="33"/>
      <c r="F111" s="25" t="str">
        <f>F12</f>
        <v xml:space="preserve"> </v>
      </c>
      <c r="G111" s="33"/>
      <c r="H111" s="33"/>
      <c r="I111" s="114" t="s">
        <v>23</v>
      </c>
      <c r="J111" s="116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112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24</v>
      </c>
      <c r="D113" s="33"/>
      <c r="E113" s="33"/>
      <c r="F113" s="25" t="str">
        <f>E15</f>
        <v xml:space="preserve"> </v>
      </c>
      <c r="G113" s="33"/>
      <c r="H113" s="33"/>
      <c r="I113" s="114" t="s">
        <v>29</v>
      </c>
      <c r="J113" s="154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27</v>
      </c>
      <c r="D114" s="33"/>
      <c r="E114" s="33"/>
      <c r="F114" s="25" t="str">
        <f>IF(E18="","",E18)</f>
        <v>Vyplň údaj</v>
      </c>
      <c r="G114" s="33"/>
      <c r="H114" s="33"/>
      <c r="I114" s="114" t="s">
        <v>30</v>
      </c>
      <c r="J114" s="154" t="str">
        <f>E24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112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1"/>
      <c r="B116" s="162"/>
      <c r="C116" s="163" t="s">
        <v>122</v>
      </c>
      <c r="D116" s="164" t="s">
        <v>57</v>
      </c>
      <c r="E116" s="164" t="s">
        <v>53</v>
      </c>
      <c r="F116" s="164" t="s">
        <v>54</v>
      </c>
      <c r="G116" s="164" t="s">
        <v>123</v>
      </c>
      <c r="H116" s="164" t="s">
        <v>124</v>
      </c>
      <c r="I116" s="165" t="s">
        <v>125</v>
      </c>
      <c r="J116" s="165" t="s">
        <v>126</v>
      </c>
      <c r="K116" s="166" t="s">
        <v>118</v>
      </c>
      <c r="L116" s="167" t="s">
        <v>127</v>
      </c>
      <c r="M116" s="168"/>
      <c r="N116" s="71" t="s">
        <v>1</v>
      </c>
      <c r="O116" s="72" t="s">
        <v>36</v>
      </c>
      <c r="P116" s="72" t="s">
        <v>128</v>
      </c>
      <c r="Q116" s="72" t="s">
        <v>129</v>
      </c>
      <c r="R116" s="72" t="s">
        <v>130</v>
      </c>
      <c r="S116" s="72" t="s">
        <v>131</v>
      </c>
      <c r="T116" s="72" t="s">
        <v>132</v>
      </c>
      <c r="U116" s="72" t="s">
        <v>133</v>
      </c>
      <c r="V116" s="72" t="s">
        <v>134</v>
      </c>
      <c r="W116" s="72" t="s">
        <v>135</v>
      </c>
      <c r="X116" s="73" t="s">
        <v>136</v>
      </c>
      <c r="Y116" s="161"/>
      <c r="Z116" s="161"/>
      <c r="AA116" s="161"/>
      <c r="AB116" s="161"/>
      <c r="AC116" s="161"/>
      <c r="AD116" s="161"/>
      <c r="AE116" s="161"/>
    </row>
    <row r="117" spans="1:65" s="2" customFormat="1" ht="22.9" customHeight="1">
      <c r="A117" s="31"/>
      <c r="B117" s="32"/>
      <c r="C117" s="78" t="s">
        <v>137</v>
      </c>
      <c r="D117" s="33"/>
      <c r="E117" s="33"/>
      <c r="F117" s="33"/>
      <c r="G117" s="33"/>
      <c r="H117" s="33"/>
      <c r="I117" s="112"/>
      <c r="J117" s="112"/>
      <c r="K117" s="169">
        <f>BK117</f>
        <v>0</v>
      </c>
      <c r="L117" s="33"/>
      <c r="M117" s="36"/>
      <c r="N117" s="74"/>
      <c r="O117" s="170"/>
      <c r="P117" s="75"/>
      <c r="Q117" s="171">
        <f>Q118</f>
        <v>0</v>
      </c>
      <c r="R117" s="171">
        <f>R118</f>
        <v>0</v>
      </c>
      <c r="S117" s="75"/>
      <c r="T117" s="172">
        <f>T118</f>
        <v>0</v>
      </c>
      <c r="U117" s="75"/>
      <c r="V117" s="172">
        <f>V118</f>
        <v>0</v>
      </c>
      <c r="W117" s="75"/>
      <c r="X117" s="173">
        <f>X118</f>
        <v>0</v>
      </c>
      <c r="Y117" s="31"/>
      <c r="Z117" s="31"/>
      <c r="AA117" s="31"/>
      <c r="AB117" s="31"/>
      <c r="AC117" s="31"/>
      <c r="AD117" s="31"/>
      <c r="AE117" s="31"/>
      <c r="AT117" s="15" t="s">
        <v>73</v>
      </c>
      <c r="AU117" s="15" t="s">
        <v>120</v>
      </c>
      <c r="BK117" s="174">
        <f>BK118</f>
        <v>0</v>
      </c>
    </row>
    <row r="118" spans="1:65" s="11" customFormat="1" ht="25.9" customHeight="1">
      <c r="B118" s="207"/>
      <c r="C118" s="208"/>
      <c r="D118" s="209" t="s">
        <v>73</v>
      </c>
      <c r="E118" s="210" t="s">
        <v>924</v>
      </c>
      <c r="F118" s="210" t="s">
        <v>925</v>
      </c>
      <c r="G118" s="208"/>
      <c r="H118" s="208"/>
      <c r="I118" s="211"/>
      <c r="J118" s="211"/>
      <c r="K118" s="212">
        <f>BK118</f>
        <v>0</v>
      </c>
      <c r="L118" s="208"/>
      <c r="M118" s="213"/>
      <c r="N118" s="214"/>
      <c r="O118" s="215"/>
      <c r="P118" s="215"/>
      <c r="Q118" s="216">
        <f>SUM(Q119:Q129)</f>
        <v>0</v>
      </c>
      <c r="R118" s="216">
        <f>SUM(R119:R129)</f>
        <v>0</v>
      </c>
      <c r="S118" s="215"/>
      <c r="T118" s="217">
        <f>SUM(T119:T129)</f>
        <v>0</v>
      </c>
      <c r="U118" s="215"/>
      <c r="V118" s="217">
        <f>SUM(V119:V129)</f>
        <v>0</v>
      </c>
      <c r="W118" s="215"/>
      <c r="X118" s="218">
        <f>SUM(X119:X129)</f>
        <v>0</v>
      </c>
      <c r="AR118" s="219" t="s">
        <v>156</v>
      </c>
      <c r="AT118" s="220" t="s">
        <v>73</v>
      </c>
      <c r="AU118" s="220" t="s">
        <v>74</v>
      </c>
      <c r="AY118" s="219" t="s">
        <v>142</v>
      </c>
      <c r="BK118" s="221">
        <f>SUM(BK119:BK129)</f>
        <v>0</v>
      </c>
    </row>
    <row r="119" spans="1:65" s="2" customFormat="1" ht="21.75" customHeight="1">
      <c r="A119" s="31"/>
      <c r="B119" s="32"/>
      <c r="C119" s="222" t="s">
        <v>82</v>
      </c>
      <c r="D119" s="222" t="s">
        <v>240</v>
      </c>
      <c r="E119" s="223" t="s">
        <v>926</v>
      </c>
      <c r="F119" s="224" t="s">
        <v>927</v>
      </c>
      <c r="G119" s="225" t="s">
        <v>928</v>
      </c>
      <c r="H119" s="251"/>
      <c r="I119" s="227"/>
      <c r="J119" s="227"/>
      <c r="K119" s="228">
        <f>ROUND(P119*H119,2)</f>
        <v>0</v>
      </c>
      <c r="L119" s="229"/>
      <c r="M119" s="36"/>
      <c r="N119" s="230" t="s">
        <v>1</v>
      </c>
      <c r="O119" s="186" t="s">
        <v>37</v>
      </c>
      <c r="P119" s="187">
        <f>I119+J119</f>
        <v>0</v>
      </c>
      <c r="Q119" s="187">
        <f>ROUND(I119*H119,2)</f>
        <v>0</v>
      </c>
      <c r="R119" s="187">
        <f>ROUND(J119*H119,2)</f>
        <v>0</v>
      </c>
      <c r="S119" s="67"/>
      <c r="T119" s="188">
        <f>S119*H119</f>
        <v>0</v>
      </c>
      <c r="U119" s="188">
        <v>0</v>
      </c>
      <c r="V119" s="188">
        <f>U119*H119</f>
        <v>0</v>
      </c>
      <c r="W119" s="188">
        <v>0</v>
      </c>
      <c r="X119" s="189">
        <f>W119*H119</f>
        <v>0</v>
      </c>
      <c r="Y119" s="31"/>
      <c r="Z119" s="31"/>
      <c r="AA119" s="31"/>
      <c r="AB119" s="31"/>
      <c r="AC119" s="31"/>
      <c r="AD119" s="31"/>
      <c r="AE119" s="31"/>
      <c r="AR119" s="190" t="s">
        <v>152</v>
      </c>
      <c r="AT119" s="190" t="s">
        <v>240</v>
      </c>
      <c r="AU119" s="190" t="s">
        <v>82</v>
      </c>
      <c r="AY119" s="15" t="s">
        <v>142</v>
      </c>
      <c r="BE119" s="191">
        <f>IF(O119="základní",K119,0)</f>
        <v>0</v>
      </c>
      <c r="BF119" s="191">
        <f>IF(O119="snížená",K119,0)</f>
        <v>0</v>
      </c>
      <c r="BG119" s="191">
        <f>IF(O119="zákl. přenesená",K119,0)</f>
        <v>0</v>
      </c>
      <c r="BH119" s="191">
        <f>IF(O119="sníž. přenesená",K119,0)</f>
        <v>0</v>
      </c>
      <c r="BI119" s="191">
        <f>IF(O119="nulová",K119,0)</f>
        <v>0</v>
      </c>
      <c r="BJ119" s="15" t="s">
        <v>82</v>
      </c>
      <c r="BK119" s="191">
        <f>ROUND(P119*H119,2)</f>
        <v>0</v>
      </c>
      <c r="BL119" s="15" t="s">
        <v>152</v>
      </c>
      <c r="BM119" s="190" t="s">
        <v>929</v>
      </c>
    </row>
    <row r="120" spans="1:65" s="2" customFormat="1" ht="11.25">
      <c r="A120" s="31"/>
      <c r="B120" s="32"/>
      <c r="C120" s="33"/>
      <c r="D120" s="192" t="s">
        <v>144</v>
      </c>
      <c r="E120" s="33"/>
      <c r="F120" s="193" t="s">
        <v>927</v>
      </c>
      <c r="G120" s="33"/>
      <c r="H120" s="33"/>
      <c r="I120" s="112"/>
      <c r="J120" s="112"/>
      <c r="K120" s="33"/>
      <c r="L120" s="33"/>
      <c r="M120" s="36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1"/>
      <c r="Z120" s="31"/>
      <c r="AA120" s="31"/>
      <c r="AB120" s="31"/>
      <c r="AC120" s="31"/>
      <c r="AD120" s="31"/>
      <c r="AE120" s="31"/>
      <c r="AT120" s="15" t="s">
        <v>144</v>
      </c>
      <c r="AU120" s="15" t="s">
        <v>82</v>
      </c>
    </row>
    <row r="121" spans="1:65" s="13" customFormat="1" ht="22.5">
      <c r="B121" s="241"/>
      <c r="C121" s="242"/>
      <c r="D121" s="192" t="s">
        <v>529</v>
      </c>
      <c r="E121" s="242"/>
      <c r="F121" s="243" t="s">
        <v>930</v>
      </c>
      <c r="G121" s="242"/>
      <c r="H121" s="244">
        <v>1</v>
      </c>
      <c r="I121" s="245"/>
      <c r="J121" s="245"/>
      <c r="K121" s="242"/>
      <c r="L121" s="242"/>
      <c r="M121" s="246"/>
      <c r="N121" s="252"/>
      <c r="O121" s="253"/>
      <c r="P121" s="253"/>
      <c r="Q121" s="253"/>
      <c r="R121" s="253"/>
      <c r="S121" s="253"/>
      <c r="T121" s="253"/>
      <c r="U121" s="253"/>
      <c r="V121" s="253"/>
      <c r="W121" s="253"/>
      <c r="X121" s="254"/>
      <c r="AT121" s="250" t="s">
        <v>529</v>
      </c>
      <c r="AU121" s="250" t="s">
        <v>82</v>
      </c>
      <c r="AV121" s="13" t="s">
        <v>84</v>
      </c>
      <c r="AW121" s="13" t="s">
        <v>4</v>
      </c>
      <c r="AX121" s="13" t="s">
        <v>82</v>
      </c>
      <c r="AY121" s="250" t="s">
        <v>142</v>
      </c>
    </row>
    <row r="122" spans="1:65" s="2" customFormat="1" ht="33" customHeight="1">
      <c r="A122" s="31"/>
      <c r="B122" s="32"/>
      <c r="C122" s="222" t="s">
        <v>84</v>
      </c>
      <c r="D122" s="222" t="s">
        <v>240</v>
      </c>
      <c r="E122" s="223" t="s">
        <v>931</v>
      </c>
      <c r="F122" s="224" t="s">
        <v>932</v>
      </c>
      <c r="G122" s="225" t="s">
        <v>928</v>
      </c>
      <c r="H122" s="251"/>
      <c r="I122" s="227"/>
      <c r="J122" s="227"/>
      <c r="K122" s="228">
        <f>ROUND(P122*H122,2)</f>
        <v>0</v>
      </c>
      <c r="L122" s="229"/>
      <c r="M122" s="36"/>
      <c r="N122" s="230" t="s">
        <v>1</v>
      </c>
      <c r="O122" s="186" t="s">
        <v>37</v>
      </c>
      <c r="P122" s="187">
        <f>I122+J122</f>
        <v>0</v>
      </c>
      <c r="Q122" s="187">
        <f>ROUND(I122*H122,2)</f>
        <v>0</v>
      </c>
      <c r="R122" s="187">
        <f>ROUND(J122*H122,2)</f>
        <v>0</v>
      </c>
      <c r="S122" s="67"/>
      <c r="T122" s="188">
        <f>S122*H122</f>
        <v>0</v>
      </c>
      <c r="U122" s="188">
        <v>0</v>
      </c>
      <c r="V122" s="188">
        <f>U122*H122</f>
        <v>0</v>
      </c>
      <c r="W122" s="188">
        <v>0</v>
      </c>
      <c r="X122" s="189">
        <f>W122*H122</f>
        <v>0</v>
      </c>
      <c r="Y122" s="31"/>
      <c r="Z122" s="31"/>
      <c r="AA122" s="31"/>
      <c r="AB122" s="31"/>
      <c r="AC122" s="31"/>
      <c r="AD122" s="31"/>
      <c r="AE122" s="31"/>
      <c r="AR122" s="190" t="s">
        <v>152</v>
      </c>
      <c r="AT122" s="190" t="s">
        <v>240</v>
      </c>
      <c r="AU122" s="190" t="s">
        <v>82</v>
      </c>
      <c r="AY122" s="15" t="s">
        <v>142</v>
      </c>
      <c r="BE122" s="191">
        <f>IF(O122="základní",K122,0)</f>
        <v>0</v>
      </c>
      <c r="BF122" s="191">
        <f>IF(O122="snížená",K122,0)</f>
        <v>0</v>
      </c>
      <c r="BG122" s="191">
        <f>IF(O122="zákl. přenesená",K122,0)</f>
        <v>0</v>
      </c>
      <c r="BH122" s="191">
        <f>IF(O122="sníž. přenesená",K122,0)</f>
        <v>0</v>
      </c>
      <c r="BI122" s="191">
        <f>IF(O122="nulová",K122,0)</f>
        <v>0</v>
      </c>
      <c r="BJ122" s="15" t="s">
        <v>82</v>
      </c>
      <c r="BK122" s="191">
        <f>ROUND(P122*H122,2)</f>
        <v>0</v>
      </c>
      <c r="BL122" s="15" t="s">
        <v>152</v>
      </c>
      <c r="BM122" s="190" t="s">
        <v>933</v>
      </c>
    </row>
    <row r="123" spans="1:65" s="2" customFormat="1" ht="58.5">
      <c r="A123" s="31"/>
      <c r="B123" s="32"/>
      <c r="C123" s="33"/>
      <c r="D123" s="192" t="s">
        <v>144</v>
      </c>
      <c r="E123" s="33"/>
      <c r="F123" s="193" t="s">
        <v>934</v>
      </c>
      <c r="G123" s="33"/>
      <c r="H123" s="33"/>
      <c r="I123" s="112"/>
      <c r="J123" s="112"/>
      <c r="K123" s="33"/>
      <c r="L123" s="33"/>
      <c r="M123" s="36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1"/>
      <c r="Z123" s="31"/>
      <c r="AA123" s="31"/>
      <c r="AB123" s="31"/>
      <c r="AC123" s="31"/>
      <c r="AD123" s="31"/>
      <c r="AE123" s="31"/>
      <c r="AT123" s="15" t="s">
        <v>144</v>
      </c>
      <c r="AU123" s="15" t="s">
        <v>82</v>
      </c>
    </row>
    <row r="124" spans="1:65" s="2" customFormat="1" ht="48.75">
      <c r="A124" s="31"/>
      <c r="B124" s="32"/>
      <c r="C124" s="33"/>
      <c r="D124" s="192" t="s">
        <v>411</v>
      </c>
      <c r="E124" s="33"/>
      <c r="F124" s="231" t="s">
        <v>935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411</v>
      </c>
      <c r="AU124" s="15" t="s">
        <v>82</v>
      </c>
    </row>
    <row r="125" spans="1:65" s="2" customFormat="1" ht="21.75" customHeight="1">
      <c r="A125" s="31"/>
      <c r="B125" s="32"/>
      <c r="C125" s="222" t="s">
        <v>148</v>
      </c>
      <c r="D125" s="222" t="s">
        <v>240</v>
      </c>
      <c r="E125" s="223" t="s">
        <v>936</v>
      </c>
      <c r="F125" s="224" t="s">
        <v>937</v>
      </c>
      <c r="G125" s="225" t="s">
        <v>928</v>
      </c>
      <c r="H125" s="251"/>
      <c r="I125" s="227"/>
      <c r="J125" s="227"/>
      <c r="K125" s="228">
        <f>ROUND(P125*H125,2)</f>
        <v>0</v>
      </c>
      <c r="L125" s="229"/>
      <c r="M125" s="36"/>
      <c r="N125" s="230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152</v>
      </c>
      <c r="AT125" s="190" t="s">
        <v>240</v>
      </c>
      <c r="AU125" s="190" t="s">
        <v>82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152</v>
      </c>
      <c r="BM125" s="190" t="s">
        <v>938</v>
      </c>
    </row>
    <row r="126" spans="1:65" s="2" customFormat="1" ht="58.5">
      <c r="A126" s="31"/>
      <c r="B126" s="32"/>
      <c r="C126" s="33"/>
      <c r="D126" s="192" t="s">
        <v>144</v>
      </c>
      <c r="E126" s="33"/>
      <c r="F126" s="193" t="s">
        <v>939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82</v>
      </c>
    </row>
    <row r="127" spans="1:65" s="2" customFormat="1" ht="48.75">
      <c r="A127" s="31"/>
      <c r="B127" s="32"/>
      <c r="C127" s="33"/>
      <c r="D127" s="192" t="s">
        <v>411</v>
      </c>
      <c r="E127" s="33"/>
      <c r="F127" s="231" t="s">
        <v>940</v>
      </c>
      <c r="G127" s="33"/>
      <c r="H127" s="33"/>
      <c r="I127" s="112"/>
      <c r="J127" s="112"/>
      <c r="K127" s="33"/>
      <c r="L127" s="33"/>
      <c r="M127" s="36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1"/>
      <c r="Z127" s="31"/>
      <c r="AA127" s="31"/>
      <c r="AB127" s="31"/>
      <c r="AC127" s="31"/>
      <c r="AD127" s="31"/>
      <c r="AE127" s="31"/>
      <c r="AT127" s="15" t="s">
        <v>411</v>
      </c>
      <c r="AU127" s="15" t="s">
        <v>82</v>
      </c>
    </row>
    <row r="128" spans="1:65" s="2" customFormat="1" ht="33" customHeight="1">
      <c r="A128" s="31"/>
      <c r="B128" s="32"/>
      <c r="C128" s="222" t="s">
        <v>152</v>
      </c>
      <c r="D128" s="222" t="s">
        <v>240</v>
      </c>
      <c r="E128" s="223" t="s">
        <v>941</v>
      </c>
      <c r="F128" s="224" t="s">
        <v>942</v>
      </c>
      <c r="G128" s="225" t="s">
        <v>928</v>
      </c>
      <c r="H128" s="251"/>
      <c r="I128" s="227"/>
      <c r="J128" s="227"/>
      <c r="K128" s="228">
        <f>ROUND(P128*H128,2)</f>
        <v>0</v>
      </c>
      <c r="L128" s="229"/>
      <c r="M128" s="36"/>
      <c r="N128" s="230" t="s">
        <v>1</v>
      </c>
      <c r="O128" s="186" t="s">
        <v>37</v>
      </c>
      <c r="P128" s="187">
        <f>I128+J128</f>
        <v>0</v>
      </c>
      <c r="Q128" s="187">
        <f>ROUND(I128*H128,2)</f>
        <v>0</v>
      </c>
      <c r="R128" s="187">
        <f>ROUND(J128*H128,2)</f>
        <v>0</v>
      </c>
      <c r="S128" s="67"/>
      <c r="T128" s="188">
        <f>S128*H128</f>
        <v>0</v>
      </c>
      <c r="U128" s="188">
        <v>0</v>
      </c>
      <c r="V128" s="188">
        <f>U128*H128</f>
        <v>0</v>
      </c>
      <c r="W128" s="188">
        <v>0</v>
      </c>
      <c r="X128" s="189">
        <f>W128*H128</f>
        <v>0</v>
      </c>
      <c r="Y128" s="31"/>
      <c r="Z128" s="31"/>
      <c r="AA128" s="31"/>
      <c r="AB128" s="31"/>
      <c r="AC128" s="31"/>
      <c r="AD128" s="31"/>
      <c r="AE128" s="31"/>
      <c r="AR128" s="190" t="s">
        <v>152</v>
      </c>
      <c r="AT128" s="190" t="s">
        <v>240</v>
      </c>
      <c r="AU128" s="190" t="s">
        <v>82</v>
      </c>
      <c r="AY128" s="15" t="s">
        <v>142</v>
      </c>
      <c r="BE128" s="191">
        <f>IF(O128="základní",K128,0)</f>
        <v>0</v>
      </c>
      <c r="BF128" s="191">
        <f>IF(O128="snížená",K128,0)</f>
        <v>0</v>
      </c>
      <c r="BG128" s="191">
        <f>IF(O128="zákl. přenesená",K128,0)</f>
        <v>0</v>
      </c>
      <c r="BH128" s="191">
        <f>IF(O128="sníž. přenesená",K128,0)</f>
        <v>0</v>
      </c>
      <c r="BI128" s="191">
        <f>IF(O128="nulová",K128,0)</f>
        <v>0</v>
      </c>
      <c r="BJ128" s="15" t="s">
        <v>82</v>
      </c>
      <c r="BK128" s="191">
        <f>ROUND(P128*H128,2)</f>
        <v>0</v>
      </c>
      <c r="BL128" s="15" t="s">
        <v>152</v>
      </c>
      <c r="BM128" s="190" t="s">
        <v>943</v>
      </c>
    </row>
    <row r="129" spans="1:47" s="2" customFormat="1" ht="29.25">
      <c r="A129" s="31"/>
      <c r="B129" s="32"/>
      <c r="C129" s="33"/>
      <c r="D129" s="192" t="s">
        <v>144</v>
      </c>
      <c r="E129" s="33"/>
      <c r="F129" s="193" t="s">
        <v>942</v>
      </c>
      <c r="G129" s="33"/>
      <c r="H129" s="33"/>
      <c r="I129" s="112"/>
      <c r="J129" s="112"/>
      <c r="K129" s="33"/>
      <c r="L129" s="33"/>
      <c r="M129" s="36"/>
      <c r="N129" s="196"/>
      <c r="O129" s="197"/>
      <c r="P129" s="198"/>
      <c r="Q129" s="198"/>
      <c r="R129" s="198"/>
      <c r="S129" s="198"/>
      <c r="T129" s="198"/>
      <c r="U129" s="198"/>
      <c r="V129" s="198"/>
      <c r="W129" s="198"/>
      <c r="X129" s="199"/>
      <c r="Y129" s="31"/>
      <c r="Z129" s="31"/>
      <c r="AA129" s="31"/>
      <c r="AB129" s="31"/>
      <c r="AC129" s="31"/>
      <c r="AD129" s="31"/>
      <c r="AE129" s="31"/>
      <c r="AT129" s="15" t="s">
        <v>144</v>
      </c>
      <c r="AU129" s="15" t="s">
        <v>82</v>
      </c>
    </row>
    <row r="130" spans="1:47" s="2" customFormat="1" ht="6.95" customHeight="1">
      <c r="A130" s="31"/>
      <c r="B130" s="51"/>
      <c r="C130" s="52"/>
      <c r="D130" s="52"/>
      <c r="E130" s="52"/>
      <c r="F130" s="52"/>
      <c r="G130" s="52"/>
      <c r="H130" s="52"/>
      <c r="I130" s="150"/>
      <c r="J130" s="150"/>
      <c r="K130" s="52"/>
      <c r="L130" s="52"/>
      <c r="M130" s="36"/>
      <c r="N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</sheetData>
  <sheetProtection algorithmName="SHA-512" hashValue="Vr6XO4jRkX7sYpcNJtrp12m0SUTDCx2bGSLGtZbh4KVJ1Ea3VzwYhRP5HIEJomoANlUnJ2y9IHyB6tyZdVO2Eg==" saltValue="BALu/svs+TWwgGffKUQEuLDrCOvCnSyDVBHWpVhrXaQRo+qRuUK3Q335fXrIwKzpKsHQf74SrOjWtJ90sJe3pg==" spinCount="100000" sheet="1" objects="1" scenarios="1" formatColumns="0" formatRows="0" autoFilter="0"/>
  <autoFilter ref="C116:L129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83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112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ROUND(K116,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ROUND((SUM(BE116:BE152)),  2)</f>
        <v>0</v>
      </c>
      <c r="G35" s="31"/>
      <c r="H35" s="31"/>
      <c r="I35" s="129">
        <v>0.21</v>
      </c>
      <c r="J35" s="112"/>
      <c r="K35" s="123">
        <f>ROUND(((SUM(BE116:BE152))*I35),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ROUND((SUM(BF116:BF152)),  2)</f>
        <v>0</v>
      </c>
      <c r="G36" s="31"/>
      <c r="H36" s="31"/>
      <c r="I36" s="129">
        <v>0.15</v>
      </c>
      <c r="J36" s="112"/>
      <c r="K36" s="123">
        <f>ROUND(((SUM(BF116:BF152))*I36),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ROUND((SUM(BG116:BG152)),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ROUND((SUM(BH116:BH152)),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ROUND((SUM(BI116:BI152)),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PS 01.1 - Materiál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>Q116</f>
        <v>0</v>
      </c>
      <c r="J96" s="160">
        <f>R116</f>
        <v>0</v>
      </c>
      <c r="K96" s="80">
        <f>K116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112"/>
      <c r="J97" s="112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150"/>
      <c r="J98" s="150"/>
      <c r="K98" s="52"/>
      <c r="L98" s="52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153"/>
      <c r="J102" s="153"/>
      <c r="K102" s="54"/>
      <c r="L102" s="54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1" t="s">
        <v>121</v>
      </c>
      <c r="D103" s="33"/>
      <c r="E103" s="33"/>
      <c r="F103" s="33"/>
      <c r="G103" s="33"/>
      <c r="H103" s="33"/>
      <c r="I103" s="112"/>
      <c r="J103" s="112"/>
      <c r="K103" s="33"/>
      <c r="L103" s="33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112"/>
      <c r="J104" s="112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7" t="s">
        <v>17</v>
      </c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3"/>
      <c r="D106" s="33"/>
      <c r="E106" s="303" t="str">
        <f>E7</f>
        <v>Oprava zabezpečovacího zařízení na odbočce Skalka</v>
      </c>
      <c r="F106" s="304"/>
      <c r="G106" s="304"/>
      <c r="H106" s="304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111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55" t="str">
        <f>E9</f>
        <v>PS 01.1 - Materiál</v>
      </c>
      <c r="F108" s="305"/>
      <c r="G108" s="305"/>
      <c r="H108" s="305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7" t="s">
        <v>21</v>
      </c>
      <c r="D110" s="33"/>
      <c r="E110" s="33"/>
      <c r="F110" s="25" t="str">
        <f>F12</f>
        <v xml:space="preserve"> </v>
      </c>
      <c r="G110" s="33"/>
      <c r="H110" s="33"/>
      <c r="I110" s="114" t="s">
        <v>23</v>
      </c>
      <c r="J110" s="116">
        <f>IF(J12="","",J12)</f>
        <v>0</v>
      </c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7" t="s">
        <v>24</v>
      </c>
      <c r="D112" s="33"/>
      <c r="E112" s="33"/>
      <c r="F112" s="25" t="str">
        <f>E15</f>
        <v xml:space="preserve"> </v>
      </c>
      <c r="G112" s="33"/>
      <c r="H112" s="33"/>
      <c r="I112" s="114" t="s">
        <v>29</v>
      </c>
      <c r="J112" s="154" t="str">
        <f>E21</f>
        <v xml:space="preserve"> </v>
      </c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27</v>
      </c>
      <c r="D113" s="33"/>
      <c r="E113" s="33"/>
      <c r="F113" s="25" t="str">
        <f>IF(E18="","",E18)</f>
        <v>Vyplň údaj</v>
      </c>
      <c r="G113" s="33"/>
      <c r="H113" s="33"/>
      <c r="I113" s="114" t="s">
        <v>30</v>
      </c>
      <c r="J113" s="154" t="str">
        <f>E24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112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9" customFormat="1" ht="29.25" customHeight="1">
      <c r="A115" s="161"/>
      <c r="B115" s="162"/>
      <c r="C115" s="163" t="s">
        <v>122</v>
      </c>
      <c r="D115" s="164" t="s">
        <v>57</v>
      </c>
      <c r="E115" s="164" t="s">
        <v>53</v>
      </c>
      <c r="F115" s="164" t="s">
        <v>54</v>
      </c>
      <c r="G115" s="164" t="s">
        <v>123</v>
      </c>
      <c r="H115" s="164" t="s">
        <v>124</v>
      </c>
      <c r="I115" s="165" t="s">
        <v>125</v>
      </c>
      <c r="J115" s="165" t="s">
        <v>126</v>
      </c>
      <c r="K115" s="166" t="s">
        <v>118</v>
      </c>
      <c r="L115" s="167" t="s">
        <v>127</v>
      </c>
      <c r="M115" s="168"/>
      <c r="N115" s="71" t="s">
        <v>1</v>
      </c>
      <c r="O115" s="72" t="s">
        <v>36</v>
      </c>
      <c r="P115" s="72" t="s">
        <v>128</v>
      </c>
      <c r="Q115" s="72" t="s">
        <v>129</v>
      </c>
      <c r="R115" s="72" t="s">
        <v>130</v>
      </c>
      <c r="S115" s="72" t="s">
        <v>131</v>
      </c>
      <c r="T115" s="72" t="s">
        <v>132</v>
      </c>
      <c r="U115" s="72" t="s">
        <v>133</v>
      </c>
      <c r="V115" s="72" t="s">
        <v>134</v>
      </c>
      <c r="W115" s="72" t="s">
        <v>135</v>
      </c>
      <c r="X115" s="73" t="s">
        <v>136</v>
      </c>
      <c r="Y115" s="161"/>
      <c r="Z115" s="161"/>
      <c r="AA115" s="161"/>
      <c r="AB115" s="161"/>
      <c r="AC115" s="161"/>
      <c r="AD115" s="161"/>
      <c r="AE115" s="161"/>
    </row>
    <row r="116" spans="1:65" s="2" customFormat="1" ht="22.9" customHeight="1">
      <c r="A116" s="31"/>
      <c r="B116" s="32"/>
      <c r="C116" s="78" t="s">
        <v>137</v>
      </c>
      <c r="D116" s="33"/>
      <c r="E116" s="33"/>
      <c r="F116" s="33"/>
      <c r="G116" s="33"/>
      <c r="H116" s="33"/>
      <c r="I116" s="112"/>
      <c r="J116" s="112"/>
      <c r="K116" s="169">
        <f>BK116</f>
        <v>0</v>
      </c>
      <c r="L116" s="33"/>
      <c r="M116" s="36"/>
      <c r="N116" s="74"/>
      <c r="O116" s="170"/>
      <c r="P116" s="75"/>
      <c r="Q116" s="171">
        <f>SUM(Q117:Q152)</f>
        <v>0</v>
      </c>
      <c r="R116" s="171">
        <f>SUM(R117:R152)</f>
        <v>0</v>
      </c>
      <c r="S116" s="75"/>
      <c r="T116" s="172">
        <f>SUM(T117:T152)</f>
        <v>0</v>
      </c>
      <c r="U116" s="75"/>
      <c r="V116" s="172">
        <f>SUM(V117:V152)</f>
        <v>0</v>
      </c>
      <c r="W116" s="75"/>
      <c r="X116" s="173">
        <f>SUM(X117:X152)</f>
        <v>0</v>
      </c>
      <c r="Y116" s="31"/>
      <c r="Z116" s="31"/>
      <c r="AA116" s="31"/>
      <c r="AB116" s="31"/>
      <c r="AC116" s="31"/>
      <c r="AD116" s="31"/>
      <c r="AE116" s="31"/>
      <c r="AT116" s="15" t="s">
        <v>73</v>
      </c>
      <c r="AU116" s="15" t="s">
        <v>120</v>
      </c>
      <c r="BK116" s="174">
        <f>SUM(BK117:BK152)</f>
        <v>0</v>
      </c>
    </row>
    <row r="117" spans="1:65" s="2" customFormat="1" ht="21.75" customHeight="1">
      <c r="A117" s="31"/>
      <c r="B117" s="32"/>
      <c r="C117" s="175" t="s">
        <v>82</v>
      </c>
      <c r="D117" s="175" t="s">
        <v>138</v>
      </c>
      <c r="E117" s="176" t="s">
        <v>139</v>
      </c>
      <c r="F117" s="177" t="s">
        <v>140</v>
      </c>
      <c r="G117" s="178" t="s">
        <v>141</v>
      </c>
      <c r="H117" s="179">
        <v>6</v>
      </c>
      <c r="I117" s="180"/>
      <c r="J117" s="181"/>
      <c r="K117" s="182">
        <f>ROUND(P117*H117,2)</f>
        <v>0</v>
      </c>
      <c r="L117" s="183"/>
      <c r="M117" s="184"/>
      <c r="N117" s="185" t="s">
        <v>1</v>
      </c>
      <c r="O117" s="186" t="s">
        <v>37</v>
      </c>
      <c r="P117" s="187">
        <f>I117+J117</f>
        <v>0</v>
      </c>
      <c r="Q117" s="187">
        <f>ROUND(I117*H117,2)</f>
        <v>0</v>
      </c>
      <c r="R117" s="187">
        <f>ROUND(J117*H117,2)</f>
        <v>0</v>
      </c>
      <c r="S117" s="67"/>
      <c r="T117" s="188">
        <f>S117*H117</f>
        <v>0</v>
      </c>
      <c r="U117" s="188">
        <v>0</v>
      </c>
      <c r="V117" s="188">
        <f>U117*H117</f>
        <v>0</v>
      </c>
      <c r="W117" s="188">
        <v>0</v>
      </c>
      <c r="X117" s="189">
        <f>W117*H117</f>
        <v>0</v>
      </c>
      <c r="Y117" s="31"/>
      <c r="Z117" s="31"/>
      <c r="AA117" s="31"/>
      <c r="AB117" s="31"/>
      <c r="AC117" s="31"/>
      <c r="AD117" s="31"/>
      <c r="AE117" s="31"/>
      <c r="AR117" s="190" t="s">
        <v>84</v>
      </c>
      <c r="AT117" s="190" t="s">
        <v>138</v>
      </c>
      <c r="AU117" s="190" t="s">
        <v>74</v>
      </c>
      <c r="AY117" s="15" t="s">
        <v>142</v>
      </c>
      <c r="BE117" s="191">
        <f>IF(O117="základní",K117,0)</f>
        <v>0</v>
      </c>
      <c r="BF117" s="191">
        <f>IF(O117="snížená",K117,0)</f>
        <v>0</v>
      </c>
      <c r="BG117" s="191">
        <f>IF(O117="zákl. přenesená",K117,0)</f>
        <v>0</v>
      </c>
      <c r="BH117" s="191">
        <f>IF(O117="sníž. přenesená",K117,0)</f>
        <v>0</v>
      </c>
      <c r="BI117" s="191">
        <f>IF(O117="nulová",K117,0)</f>
        <v>0</v>
      </c>
      <c r="BJ117" s="15" t="s">
        <v>82</v>
      </c>
      <c r="BK117" s="191">
        <f>ROUND(P117*H117,2)</f>
        <v>0</v>
      </c>
      <c r="BL117" s="15" t="s">
        <v>82</v>
      </c>
      <c r="BM117" s="190" t="s">
        <v>143</v>
      </c>
    </row>
    <row r="118" spans="1:65" s="2" customFormat="1" ht="19.5">
      <c r="A118" s="31"/>
      <c r="B118" s="32"/>
      <c r="C118" s="33"/>
      <c r="D118" s="192" t="s">
        <v>144</v>
      </c>
      <c r="E118" s="33"/>
      <c r="F118" s="193" t="s">
        <v>140</v>
      </c>
      <c r="G118" s="33"/>
      <c r="H118" s="33"/>
      <c r="I118" s="112"/>
      <c r="J118" s="112"/>
      <c r="K118" s="33"/>
      <c r="L118" s="33"/>
      <c r="M118" s="36"/>
      <c r="N118" s="194"/>
      <c r="O118" s="195"/>
      <c r="P118" s="67"/>
      <c r="Q118" s="67"/>
      <c r="R118" s="67"/>
      <c r="S118" s="67"/>
      <c r="T118" s="67"/>
      <c r="U118" s="67"/>
      <c r="V118" s="67"/>
      <c r="W118" s="67"/>
      <c r="X118" s="68"/>
      <c r="Y118" s="31"/>
      <c r="Z118" s="31"/>
      <c r="AA118" s="31"/>
      <c r="AB118" s="31"/>
      <c r="AC118" s="31"/>
      <c r="AD118" s="31"/>
      <c r="AE118" s="31"/>
      <c r="AT118" s="15" t="s">
        <v>144</v>
      </c>
      <c r="AU118" s="15" t="s">
        <v>74</v>
      </c>
    </row>
    <row r="119" spans="1:65" s="2" customFormat="1" ht="21.75" customHeight="1">
      <c r="A119" s="31"/>
      <c r="B119" s="32"/>
      <c r="C119" s="175" t="s">
        <v>84</v>
      </c>
      <c r="D119" s="175" t="s">
        <v>138</v>
      </c>
      <c r="E119" s="176" t="s">
        <v>145</v>
      </c>
      <c r="F119" s="177" t="s">
        <v>146</v>
      </c>
      <c r="G119" s="178" t="s">
        <v>141</v>
      </c>
      <c r="H119" s="179">
        <v>2</v>
      </c>
      <c r="I119" s="180"/>
      <c r="J119" s="181"/>
      <c r="K119" s="182">
        <f>ROUND(P119*H119,2)</f>
        <v>0</v>
      </c>
      <c r="L119" s="183"/>
      <c r="M119" s="184"/>
      <c r="N119" s="185" t="s">
        <v>1</v>
      </c>
      <c r="O119" s="186" t="s">
        <v>37</v>
      </c>
      <c r="P119" s="187">
        <f>I119+J119</f>
        <v>0</v>
      </c>
      <c r="Q119" s="187">
        <f>ROUND(I119*H119,2)</f>
        <v>0</v>
      </c>
      <c r="R119" s="187">
        <f>ROUND(J119*H119,2)</f>
        <v>0</v>
      </c>
      <c r="S119" s="67"/>
      <c r="T119" s="188">
        <f>S119*H119</f>
        <v>0</v>
      </c>
      <c r="U119" s="188">
        <v>0</v>
      </c>
      <c r="V119" s="188">
        <f>U119*H119</f>
        <v>0</v>
      </c>
      <c r="W119" s="188">
        <v>0</v>
      </c>
      <c r="X119" s="189">
        <f>W119*H119</f>
        <v>0</v>
      </c>
      <c r="Y119" s="31"/>
      <c r="Z119" s="31"/>
      <c r="AA119" s="31"/>
      <c r="AB119" s="31"/>
      <c r="AC119" s="31"/>
      <c r="AD119" s="31"/>
      <c r="AE119" s="31"/>
      <c r="AR119" s="190" t="s">
        <v>84</v>
      </c>
      <c r="AT119" s="190" t="s">
        <v>138</v>
      </c>
      <c r="AU119" s="190" t="s">
        <v>74</v>
      </c>
      <c r="AY119" s="15" t="s">
        <v>142</v>
      </c>
      <c r="BE119" s="191">
        <f>IF(O119="základní",K119,0)</f>
        <v>0</v>
      </c>
      <c r="BF119" s="191">
        <f>IF(O119="snížená",K119,0)</f>
        <v>0</v>
      </c>
      <c r="BG119" s="191">
        <f>IF(O119="zákl. přenesená",K119,0)</f>
        <v>0</v>
      </c>
      <c r="BH119" s="191">
        <f>IF(O119="sníž. přenesená",K119,0)</f>
        <v>0</v>
      </c>
      <c r="BI119" s="191">
        <f>IF(O119="nulová",K119,0)</f>
        <v>0</v>
      </c>
      <c r="BJ119" s="15" t="s">
        <v>82</v>
      </c>
      <c r="BK119" s="191">
        <f>ROUND(P119*H119,2)</f>
        <v>0</v>
      </c>
      <c r="BL119" s="15" t="s">
        <v>82</v>
      </c>
      <c r="BM119" s="190" t="s">
        <v>147</v>
      </c>
    </row>
    <row r="120" spans="1:65" s="2" customFormat="1" ht="19.5">
      <c r="A120" s="31"/>
      <c r="B120" s="32"/>
      <c r="C120" s="33"/>
      <c r="D120" s="192" t="s">
        <v>144</v>
      </c>
      <c r="E120" s="33"/>
      <c r="F120" s="193" t="s">
        <v>146</v>
      </c>
      <c r="G120" s="33"/>
      <c r="H120" s="33"/>
      <c r="I120" s="112"/>
      <c r="J120" s="112"/>
      <c r="K120" s="33"/>
      <c r="L120" s="33"/>
      <c r="M120" s="36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1"/>
      <c r="Z120" s="31"/>
      <c r="AA120" s="31"/>
      <c r="AB120" s="31"/>
      <c r="AC120" s="31"/>
      <c r="AD120" s="31"/>
      <c r="AE120" s="31"/>
      <c r="AT120" s="15" t="s">
        <v>144</v>
      </c>
      <c r="AU120" s="15" t="s">
        <v>74</v>
      </c>
    </row>
    <row r="121" spans="1:65" s="2" customFormat="1" ht="33" customHeight="1">
      <c r="A121" s="31"/>
      <c r="B121" s="32"/>
      <c r="C121" s="175" t="s">
        <v>148</v>
      </c>
      <c r="D121" s="175" t="s">
        <v>138</v>
      </c>
      <c r="E121" s="176" t="s">
        <v>149</v>
      </c>
      <c r="F121" s="177" t="s">
        <v>150</v>
      </c>
      <c r="G121" s="178" t="s">
        <v>141</v>
      </c>
      <c r="H121" s="179">
        <v>8</v>
      </c>
      <c r="I121" s="180"/>
      <c r="J121" s="181"/>
      <c r="K121" s="182">
        <f>ROUND(P121*H121,2)</f>
        <v>0</v>
      </c>
      <c r="L121" s="183"/>
      <c r="M121" s="184"/>
      <c r="N121" s="185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84</v>
      </c>
      <c r="AT121" s="190" t="s">
        <v>138</v>
      </c>
      <c r="AU121" s="190" t="s">
        <v>74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82</v>
      </c>
      <c r="BM121" s="190" t="s">
        <v>151</v>
      </c>
    </row>
    <row r="122" spans="1:65" s="2" customFormat="1" ht="19.5">
      <c r="A122" s="31"/>
      <c r="B122" s="32"/>
      <c r="C122" s="33"/>
      <c r="D122" s="192" t="s">
        <v>144</v>
      </c>
      <c r="E122" s="33"/>
      <c r="F122" s="193" t="s">
        <v>150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74</v>
      </c>
    </row>
    <row r="123" spans="1:65" s="2" customFormat="1" ht="21.75" customHeight="1">
      <c r="A123" s="31"/>
      <c r="B123" s="32"/>
      <c r="C123" s="175" t="s">
        <v>152</v>
      </c>
      <c r="D123" s="175" t="s">
        <v>138</v>
      </c>
      <c r="E123" s="176" t="s">
        <v>153</v>
      </c>
      <c r="F123" s="177" t="s">
        <v>154</v>
      </c>
      <c r="G123" s="178" t="s">
        <v>141</v>
      </c>
      <c r="H123" s="179">
        <v>3</v>
      </c>
      <c r="I123" s="180"/>
      <c r="J123" s="181"/>
      <c r="K123" s="182">
        <f>ROUND(P123*H123,2)</f>
        <v>0</v>
      </c>
      <c r="L123" s="183"/>
      <c r="M123" s="184"/>
      <c r="N123" s="185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84</v>
      </c>
      <c r="AT123" s="190" t="s">
        <v>138</v>
      </c>
      <c r="AU123" s="190" t="s">
        <v>74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82</v>
      </c>
      <c r="BM123" s="190" t="s">
        <v>155</v>
      </c>
    </row>
    <row r="124" spans="1:65" s="2" customFormat="1" ht="19.5">
      <c r="A124" s="31"/>
      <c r="B124" s="32"/>
      <c r="C124" s="33"/>
      <c r="D124" s="192" t="s">
        <v>144</v>
      </c>
      <c r="E124" s="33"/>
      <c r="F124" s="193" t="s">
        <v>154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74</v>
      </c>
    </row>
    <row r="125" spans="1:65" s="2" customFormat="1" ht="21.75" customHeight="1">
      <c r="A125" s="31"/>
      <c r="B125" s="32"/>
      <c r="C125" s="175" t="s">
        <v>156</v>
      </c>
      <c r="D125" s="175" t="s">
        <v>138</v>
      </c>
      <c r="E125" s="176" t="s">
        <v>157</v>
      </c>
      <c r="F125" s="177" t="s">
        <v>158</v>
      </c>
      <c r="G125" s="178" t="s">
        <v>141</v>
      </c>
      <c r="H125" s="179">
        <v>3</v>
      </c>
      <c r="I125" s="180"/>
      <c r="J125" s="181"/>
      <c r="K125" s="182">
        <f>ROUND(P125*H125,2)</f>
        <v>0</v>
      </c>
      <c r="L125" s="183"/>
      <c r="M125" s="184"/>
      <c r="N125" s="185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84</v>
      </c>
      <c r="AT125" s="190" t="s">
        <v>138</v>
      </c>
      <c r="AU125" s="190" t="s">
        <v>74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82</v>
      </c>
      <c r="BM125" s="190" t="s">
        <v>159</v>
      </c>
    </row>
    <row r="126" spans="1:65" s="2" customFormat="1" ht="19.5">
      <c r="A126" s="31"/>
      <c r="B126" s="32"/>
      <c r="C126" s="33"/>
      <c r="D126" s="192" t="s">
        <v>144</v>
      </c>
      <c r="E126" s="33"/>
      <c r="F126" s="193" t="s">
        <v>158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74</v>
      </c>
    </row>
    <row r="127" spans="1:65" s="2" customFormat="1" ht="16.5" customHeight="1">
      <c r="A127" s="31"/>
      <c r="B127" s="32"/>
      <c r="C127" s="175" t="s">
        <v>160</v>
      </c>
      <c r="D127" s="175" t="s">
        <v>138</v>
      </c>
      <c r="E127" s="176" t="s">
        <v>161</v>
      </c>
      <c r="F127" s="177" t="s">
        <v>162</v>
      </c>
      <c r="G127" s="178" t="s">
        <v>141</v>
      </c>
      <c r="H127" s="179">
        <v>3</v>
      </c>
      <c r="I127" s="180"/>
      <c r="J127" s="181"/>
      <c r="K127" s="182">
        <f>ROUND(P127*H127,2)</f>
        <v>0</v>
      </c>
      <c r="L127" s="183"/>
      <c r="M127" s="184"/>
      <c r="N127" s="185" t="s">
        <v>1</v>
      </c>
      <c r="O127" s="186" t="s">
        <v>37</v>
      </c>
      <c r="P127" s="187">
        <f>I127+J127</f>
        <v>0</v>
      </c>
      <c r="Q127" s="187">
        <f>ROUND(I127*H127,2)</f>
        <v>0</v>
      </c>
      <c r="R127" s="187">
        <f>ROUND(J127*H127,2)</f>
        <v>0</v>
      </c>
      <c r="S127" s="67"/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9">
        <f>W127*H127</f>
        <v>0</v>
      </c>
      <c r="Y127" s="31"/>
      <c r="Z127" s="31"/>
      <c r="AA127" s="31"/>
      <c r="AB127" s="31"/>
      <c r="AC127" s="31"/>
      <c r="AD127" s="31"/>
      <c r="AE127" s="31"/>
      <c r="AR127" s="190" t="s">
        <v>84</v>
      </c>
      <c r="AT127" s="190" t="s">
        <v>138</v>
      </c>
      <c r="AU127" s="190" t="s">
        <v>74</v>
      </c>
      <c r="AY127" s="15" t="s">
        <v>142</v>
      </c>
      <c r="BE127" s="191">
        <f>IF(O127="základní",K127,0)</f>
        <v>0</v>
      </c>
      <c r="BF127" s="191">
        <f>IF(O127="snížená",K127,0)</f>
        <v>0</v>
      </c>
      <c r="BG127" s="191">
        <f>IF(O127="zákl. přenesená",K127,0)</f>
        <v>0</v>
      </c>
      <c r="BH127" s="191">
        <f>IF(O127="sníž. přenesená",K127,0)</f>
        <v>0</v>
      </c>
      <c r="BI127" s="191">
        <f>IF(O127="nulová",K127,0)</f>
        <v>0</v>
      </c>
      <c r="BJ127" s="15" t="s">
        <v>82</v>
      </c>
      <c r="BK127" s="191">
        <f>ROUND(P127*H127,2)</f>
        <v>0</v>
      </c>
      <c r="BL127" s="15" t="s">
        <v>82</v>
      </c>
      <c r="BM127" s="190" t="s">
        <v>163</v>
      </c>
    </row>
    <row r="128" spans="1:65" s="2" customFormat="1" ht="11.25">
      <c r="A128" s="31"/>
      <c r="B128" s="32"/>
      <c r="C128" s="33"/>
      <c r="D128" s="192" t="s">
        <v>144</v>
      </c>
      <c r="E128" s="33"/>
      <c r="F128" s="193" t="s">
        <v>162</v>
      </c>
      <c r="G128" s="33"/>
      <c r="H128" s="33"/>
      <c r="I128" s="112"/>
      <c r="J128" s="112"/>
      <c r="K128" s="33"/>
      <c r="L128" s="33"/>
      <c r="M128" s="36"/>
      <c r="N128" s="194"/>
      <c r="O128" s="195"/>
      <c r="P128" s="67"/>
      <c r="Q128" s="67"/>
      <c r="R128" s="67"/>
      <c r="S128" s="67"/>
      <c r="T128" s="67"/>
      <c r="U128" s="67"/>
      <c r="V128" s="67"/>
      <c r="W128" s="67"/>
      <c r="X128" s="68"/>
      <c r="Y128" s="31"/>
      <c r="Z128" s="31"/>
      <c r="AA128" s="31"/>
      <c r="AB128" s="31"/>
      <c r="AC128" s="31"/>
      <c r="AD128" s="31"/>
      <c r="AE128" s="31"/>
      <c r="AT128" s="15" t="s">
        <v>144</v>
      </c>
      <c r="AU128" s="15" t="s">
        <v>74</v>
      </c>
    </row>
    <row r="129" spans="1:65" s="2" customFormat="1" ht="21.75" customHeight="1">
      <c r="A129" s="31"/>
      <c r="B129" s="32"/>
      <c r="C129" s="175" t="s">
        <v>164</v>
      </c>
      <c r="D129" s="175" t="s">
        <v>138</v>
      </c>
      <c r="E129" s="176" t="s">
        <v>165</v>
      </c>
      <c r="F129" s="177" t="s">
        <v>166</v>
      </c>
      <c r="G129" s="178" t="s">
        <v>141</v>
      </c>
      <c r="H129" s="179">
        <v>3</v>
      </c>
      <c r="I129" s="180"/>
      <c r="J129" s="181"/>
      <c r="K129" s="182">
        <f>ROUND(P129*H129,2)</f>
        <v>0</v>
      </c>
      <c r="L129" s="183"/>
      <c r="M129" s="184"/>
      <c r="N129" s="185" t="s">
        <v>1</v>
      </c>
      <c r="O129" s="186" t="s">
        <v>37</v>
      </c>
      <c r="P129" s="187">
        <f>I129+J129</f>
        <v>0</v>
      </c>
      <c r="Q129" s="187">
        <f>ROUND(I129*H129,2)</f>
        <v>0</v>
      </c>
      <c r="R129" s="187">
        <f>ROUND(J129*H129,2)</f>
        <v>0</v>
      </c>
      <c r="S129" s="67"/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9">
        <f>W129*H129</f>
        <v>0</v>
      </c>
      <c r="Y129" s="31"/>
      <c r="Z129" s="31"/>
      <c r="AA129" s="31"/>
      <c r="AB129" s="31"/>
      <c r="AC129" s="31"/>
      <c r="AD129" s="31"/>
      <c r="AE129" s="31"/>
      <c r="AR129" s="190" t="s">
        <v>84</v>
      </c>
      <c r="AT129" s="190" t="s">
        <v>138</v>
      </c>
      <c r="AU129" s="190" t="s">
        <v>74</v>
      </c>
      <c r="AY129" s="15" t="s">
        <v>142</v>
      </c>
      <c r="BE129" s="191">
        <f>IF(O129="základní",K129,0)</f>
        <v>0</v>
      </c>
      <c r="BF129" s="191">
        <f>IF(O129="snížená",K129,0)</f>
        <v>0</v>
      </c>
      <c r="BG129" s="191">
        <f>IF(O129="zákl. přenesená",K129,0)</f>
        <v>0</v>
      </c>
      <c r="BH129" s="191">
        <f>IF(O129="sníž. přenesená",K129,0)</f>
        <v>0</v>
      </c>
      <c r="BI129" s="191">
        <f>IF(O129="nulová",K129,0)</f>
        <v>0</v>
      </c>
      <c r="BJ129" s="15" t="s">
        <v>82</v>
      </c>
      <c r="BK129" s="191">
        <f>ROUND(P129*H129,2)</f>
        <v>0</v>
      </c>
      <c r="BL129" s="15" t="s">
        <v>82</v>
      </c>
      <c r="BM129" s="190" t="s">
        <v>167</v>
      </c>
    </row>
    <row r="130" spans="1:65" s="2" customFormat="1" ht="19.5">
      <c r="A130" s="31"/>
      <c r="B130" s="32"/>
      <c r="C130" s="33"/>
      <c r="D130" s="192" t="s">
        <v>144</v>
      </c>
      <c r="E130" s="33"/>
      <c r="F130" s="193" t="s">
        <v>166</v>
      </c>
      <c r="G130" s="33"/>
      <c r="H130" s="33"/>
      <c r="I130" s="112"/>
      <c r="J130" s="112"/>
      <c r="K130" s="33"/>
      <c r="L130" s="33"/>
      <c r="M130" s="36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1"/>
      <c r="Z130" s="31"/>
      <c r="AA130" s="31"/>
      <c r="AB130" s="31"/>
      <c r="AC130" s="31"/>
      <c r="AD130" s="31"/>
      <c r="AE130" s="31"/>
      <c r="AT130" s="15" t="s">
        <v>144</v>
      </c>
      <c r="AU130" s="15" t="s">
        <v>74</v>
      </c>
    </row>
    <row r="131" spans="1:65" s="2" customFormat="1" ht="21.75" customHeight="1">
      <c r="A131" s="31"/>
      <c r="B131" s="32"/>
      <c r="C131" s="175" t="s">
        <v>168</v>
      </c>
      <c r="D131" s="175" t="s">
        <v>138</v>
      </c>
      <c r="E131" s="176" t="s">
        <v>169</v>
      </c>
      <c r="F131" s="177" t="s">
        <v>170</v>
      </c>
      <c r="G131" s="178" t="s">
        <v>171</v>
      </c>
      <c r="H131" s="179">
        <v>730</v>
      </c>
      <c r="I131" s="180"/>
      <c r="J131" s="181"/>
      <c r="K131" s="182">
        <f>ROUND(P131*H131,2)</f>
        <v>0</v>
      </c>
      <c r="L131" s="183"/>
      <c r="M131" s="184"/>
      <c r="N131" s="185" t="s">
        <v>1</v>
      </c>
      <c r="O131" s="186" t="s">
        <v>37</v>
      </c>
      <c r="P131" s="187">
        <f>I131+J131</f>
        <v>0</v>
      </c>
      <c r="Q131" s="187">
        <f>ROUND(I131*H131,2)</f>
        <v>0</v>
      </c>
      <c r="R131" s="187">
        <f>ROUND(J131*H131,2)</f>
        <v>0</v>
      </c>
      <c r="S131" s="67"/>
      <c r="T131" s="188">
        <f>S131*H131</f>
        <v>0</v>
      </c>
      <c r="U131" s="188">
        <v>0</v>
      </c>
      <c r="V131" s="188">
        <f>U131*H131</f>
        <v>0</v>
      </c>
      <c r="W131" s="188">
        <v>0</v>
      </c>
      <c r="X131" s="189">
        <f>W131*H131</f>
        <v>0</v>
      </c>
      <c r="Y131" s="31"/>
      <c r="Z131" s="31"/>
      <c r="AA131" s="31"/>
      <c r="AB131" s="31"/>
      <c r="AC131" s="31"/>
      <c r="AD131" s="31"/>
      <c r="AE131" s="31"/>
      <c r="AR131" s="190" t="s">
        <v>84</v>
      </c>
      <c r="AT131" s="190" t="s">
        <v>138</v>
      </c>
      <c r="AU131" s="190" t="s">
        <v>74</v>
      </c>
      <c r="AY131" s="15" t="s">
        <v>142</v>
      </c>
      <c r="BE131" s="191">
        <f>IF(O131="základní",K131,0)</f>
        <v>0</v>
      </c>
      <c r="BF131" s="191">
        <f>IF(O131="snížená",K131,0)</f>
        <v>0</v>
      </c>
      <c r="BG131" s="191">
        <f>IF(O131="zákl. přenesená",K131,0)</f>
        <v>0</v>
      </c>
      <c r="BH131" s="191">
        <f>IF(O131="sníž. přenesená",K131,0)</f>
        <v>0</v>
      </c>
      <c r="BI131" s="191">
        <f>IF(O131="nulová",K131,0)</f>
        <v>0</v>
      </c>
      <c r="BJ131" s="15" t="s">
        <v>82</v>
      </c>
      <c r="BK131" s="191">
        <f>ROUND(P131*H131,2)</f>
        <v>0</v>
      </c>
      <c r="BL131" s="15" t="s">
        <v>82</v>
      </c>
      <c r="BM131" s="190" t="s">
        <v>172</v>
      </c>
    </row>
    <row r="132" spans="1:65" s="2" customFormat="1" ht="19.5">
      <c r="A132" s="31"/>
      <c r="B132" s="32"/>
      <c r="C132" s="33"/>
      <c r="D132" s="192" t="s">
        <v>144</v>
      </c>
      <c r="E132" s="33"/>
      <c r="F132" s="193" t="s">
        <v>170</v>
      </c>
      <c r="G132" s="33"/>
      <c r="H132" s="33"/>
      <c r="I132" s="112"/>
      <c r="J132" s="112"/>
      <c r="K132" s="33"/>
      <c r="L132" s="33"/>
      <c r="M132" s="36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1"/>
      <c r="Z132" s="31"/>
      <c r="AA132" s="31"/>
      <c r="AB132" s="31"/>
      <c r="AC132" s="31"/>
      <c r="AD132" s="31"/>
      <c r="AE132" s="31"/>
      <c r="AT132" s="15" t="s">
        <v>144</v>
      </c>
      <c r="AU132" s="15" t="s">
        <v>74</v>
      </c>
    </row>
    <row r="133" spans="1:65" s="2" customFormat="1" ht="21.75" customHeight="1">
      <c r="A133" s="31"/>
      <c r="B133" s="32"/>
      <c r="C133" s="175" t="s">
        <v>173</v>
      </c>
      <c r="D133" s="175" t="s">
        <v>138</v>
      </c>
      <c r="E133" s="176" t="s">
        <v>174</v>
      </c>
      <c r="F133" s="177" t="s">
        <v>175</v>
      </c>
      <c r="G133" s="178" t="s">
        <v>171</v>
      </c>
      <c r="H133" s="179">
        <v>200</v>
      </c>
      <c r="I133" s="180"/>
      <c r="J133" s="181"/>
      <c r="K133" s="182">
        <f>ROUND(P133*H133,2)</f>
        <v>0</v>
      </c>
      <c r="L133" s="183"/>
      <c r="M133" s="184"/>
      <c r="N133" s="185" t="s">
        <v>1</v>
      </c>
      <c r="O133" s="186" t="s">
        <v>37</v>
      </c>
      <c r="P133" s="187">
        <f>I133+J133</f>
        <v>0</v>
      </c>
      <c r="Q133" s="187">
        <f>ROUND(I133*H133,2)</f>
        <v>0</v>
      </c>
      <c r="R133" s="187">
        <f>ROUND(J133*H133,2)</f>
        <v>0</v>
      </c>
      <c r="S133" s="67"/>
      <c r="T133" s="188">
        <f>S133*H133</f>
        <v>0</v>
      </c>
      <c r="U133" s="188">
        <v>0</v>
      </c>
      <c r="V133" s="188">
        <f>U133*H133</f>
        <v>0</v>
      </c>
      <c r="W133" s="188">
        <v>0</v>
      </c>
      <c r="X133" s="189">
        <f>W133*H133</f>
        <v>0</v>
      </c>
      <c r="Y133" s="31"/>
      <c r="Z133" s="31"/>
      <c r="AA133" s="31"/>
      <c r="AB133" s="31"/>
      <c r="AC133" s="31"/>
      <c r="AD133" s="31"/>
      <c r="AE133" s="31"/>
      <c r="AR133" s="190" t="s">
        <v>84</v>
      </c>
      <c r="AT133" s="190" t="s">
        <v>138</v>
      </c>
      <c r="AU133" s="190" t="s">
        <v>74</v>
      </c>
      <c r="AY133" s="15" t="s">
        <v>142</v>
      </c>
      <c r="BE133" s="191">
        <f>IF(O133="základní",K133,0)</f>
        <v>0</v>
      </c>
      <c r="BF133" s="191">
        <f>IF(O133="snížená",K133,0)</f>
        <v>0</v>
      </c>
      <c r="BG133" s="191">
        <f>IF(O133="zákl. přenesená",K133,0)</f>
        <v>0</v>
      </c>
      <c r="BH133" s="191">
        <f>IF(O133="sníž. přenesená",K133,0)</f>
        <v>0</v>
      </c>
      <c r="BI133" s="191">
        <f>IF(O133="nulová",K133,0)</f>
        <v>0</v>
      </c>
      <c r="BJ133" s="15" t="s">
        <v>82</v>
      </c>
      <c r="BK133" s="191">
        <f>ROUND(P133*H133,2)</f>
        <v>0</v>
      </c>
      <c r="BL133" s="15" t="s">
        <v>82</v>
      </c>
      <c r="BM133" s="190" t="s">
        <v>176</v>
      </c>
    </row>
    <row r="134" spans="1:65" s="2" customFormat="1" ht="19.5">
      <c r="A134" s="31"/>
      <c r="B134" s="32"/>
      <c r="C134" s="33"/>
      <c r="D134" s="192" t="s">
        <v>144</v>
      </c>
      <c r="E134" s="33"/>
      <c r="F134" s="193" t="s">
        <v>175</v>
      </c>
      <c r="G134" s="33"/>
      <c r="H134" s="33"/>
      <c r="I134" s="112"/>
      <c r="J134" s="112"/>
      <c r="K134" s="33"/>
      <c r="L134" s="33"/>
      <c r="M134" s="36"/>
      <c r="N134" s="194"/>
      <c r="O134" s="195"/>
      <c r="P134" s="67"/>
      <c r="Q134" s="67"/>
      <c r="R134" s="67"/>
      <c r="S134" s="67"/>
      <c r="T134" s="67"/>
      <c r="U134" s="67"/>
      <c r="V134" s="67"/>
      <c r="W134" s="67"/>
      <c r="X134" s="68"/>
      <c r="Y134" s="31"/>
      <c r="Z134" s="31"/>
      <c r="AA134" s="31"/>
      <c r="AB134" s="31"/>
      <c r="AC134" s="31"/>
      <c r="AD134" s="31"/>
      <c r="AE134" s="31"/>
      <c r="AT134" s="15" t="s">
        <v>144</v>
      </c>
      <c r="AU134" s="15" t="s">
        <v>74</v>
      </c>
    </row>
    <row r="135" spans="1:65" s="2" customFormat="1" ht="21.75" customHeight="1">
      <c r="A135" s="31"/>
      <c r="B135" s="32"/>
      <c r="C135" s="175" t="s">
        <v>177</v>
      </c>
      <c r="D135" s="175" t="s">
        <v>138</v>
      </c>
      <c r="E135" s="176" t="s">
        <v>178</v>
      </c>
      <c r="F135" s="177" t="s">
        <v>179</v>
      </c>
      <c r="G135" s="178" t="s">
        <v>141</v>
      </c>
      <c r="H135" s="179">
        <v>90</v>
      </c>
      <c r="I135" s="180"/>
      <c r="J135" s="181"/>
      <c r="K135" s="182">
        <f>ROUND(P135*H135,2)</f>
        <v>0</v>
      </c>
      <c r="L135" s="183"/>
      <c r="M135" s="184"/>
      <c r="N135" s="185" t="s">
        <v>1</v>
      </c>
      <c r="O135" s="186" t="s">
        <v>37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67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1"/>
      <c r="Z135" s="31"/>
      <c r="AA135" s="31"/>
      <c r="AB135" s="31"/>
      <c r="AC135" s="31"/>
      <c r="AD135" s="31"/>
      <c r="AE135" s="31"/>
      <c r="AR135" s="190" t="s">
        <v>84</v>
      </c>
      <c r="AT135" s="190" t="s">
        <v>138</v>
      </c>
      <c r="AU135" s="190" t="s">
        <v>74</v>
      </c>
      <c r="AY135" s="15" t="s">
        <v>142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15" t="s">
        <v>82</v>
      </c>
      <c r="BK135" s="191">
        <f>ROUND(P135*H135,2)</f>
        <v>0</v>
      </c>
      <c r="BL135" s="15" t="s">
        <v>82</v>
      </c>
      <c r="BM135" s="190" t="s">
        <v>180</v>
      </c>
    </row>
    <row r="136" spans="1:65" s="2" customFormat="1" ht="11.25">
      <c r="A136" s="31"/>
      <c r="B136" s="32"/>
      <c r="C136" s="33"/>
      <c r="D136" s="192" t="s">
        <v>144</v>
      </c>
      <c r="E136" s="33"/>
      <c r="F136" s="193" t="s">
        <v>179</v>
      </c>
      <c r="G136" s="33"/>
      <c r="H136" s="33"/>
      <c r="I136" s="112"/>
      <c r="J136" s="112"/>
      <c r="K136" s="33"/>
      <c r="L136" s="33"/>
      <c r="M136" s="36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1"/>
      <c r="Z136" s="31"/>
      <c r="AA136" s="31"/>
      <c r="AB136" s="31"/>
      <c r="AC136" s="31"/>
      <c r="AD136" s="31"/>
      <c r="AE136" s="31"/>
      <c r="AT136" s="15" t="s">
        <v>144</v>
      </c>
      <c r="AU136" s="15" t="s">
        <v>74</v>
      </c>
    </row>
    <row r="137" spans="1:65" s="2" customFormat="1" ht="16.5" customHeight="1">
      <c r="A137" s="31"/>
      <c r="B137" s="32"/>
      <c r="C137" s="175" t="s">
        <v>181</v>
      </c>
      <c r="D137" s="175" t="s">
        <v>138</v>
      </c>
      <c r="E137" s="176" t="s">
        <v>182</v>
      </c>
      <c r="F137" s="177" t="s">
        <v>183</v>
      </c>
      <c r="G137" s="178" t="s">
        <v>1</v>
      </c>
      <c r="H137" s="179">
        <v>8</v>
      </c>
      <c r="I137" s="180"/>
      <c r="J137" s="181"/>
      <c r="K137" s="182">
        <f>ROUND(P137*H137,2)</f>
        <v>0</v>
      </c>
      <c r="L137" s="183"/>
      <c r="M137" s="184"/>
      <c r="N137" s="185" t="s">
        <v>1</v>
      </c>
      <c r="O137" s="186" t="s">
        <v>37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67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1"/>
      <c r="Z137" s="31"/>
      <c r="AA137" s="31"/>
      <c r="AB137" s="31"/>
      <c r="AC137" s="31"/>
      <c r="AD137" s="31"/>
      <c r="AE137" s="31"/>
      <c r="AR137" s="190" t="s">
        <v>84</v>
      </c>
      <c r="AT137" s="190" t="s">
        <v>138</v>
      </c>
      <c r="AU137" s="190" t="s">
        <v>74</v>
      </c>
      <c r="AY137" s="15" t="s">
        <v>142</v>
      </c>
      <c r="BE137" s="191">
        <f>IF(O137="základní",K137,0)</f>
        <v>0</v>
      </c>
      <c r="BF137" s="191">
        <f>IF(O137="snížená",K137,0)</f>
        <v>0</v>
      </c>
      <c r="BG137" s="191">
        <f>IF(O137="zákl. přenesená",K137,0)</f>
        <v>0</v>
      </c>
      <c r="BH137" s="191">
        <f>IF(O137="sníž. přenesená",K137,0)</f>
        <v>0</v>
      </c>
      <c r="BI137" s="191">
        <f>IF(O137="nulová",K137,0)</f>
        <v>0</v>
      </c>
      <c r="BJ137" s="15" t="s">
        <v>82</v>
      </c>
      <c r="BK137" s="191">
        <f>ROUND(P137*H137,2)</f>
        <v>0</v>
      </c>
      <c r="BL137" s="15" t="s">
        <v>82</v>
      </c>
      <c r="BM137" s="190" t="s">
        <v>184</v>
      </c>
    </row>
    <row r="138" spans="1:65" s="2" customFormat="1" ht="11.25">
      <c r="A138" s="31"/>
      <c r="B138" s="32"/>
      <c r="C138" s="33"/>
      <c r="D138" s="192" t="s">
        <v>144</v>
      </c>
      <c r="E138" s="33"/>
      <c r="F138" s="193" t="s">
        <v>183</v>
      </c>
      <c r="G138" s="33"/>
      <c r="H138" s="33"/>
      <c r="I138" s="112"/>
      <c r="J138" s="112"/>
      <c r="K138" s="33"/>
      <c r="L138" s="33"/>
      <c r="M138" s="36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1"/>
      <c r="Z138" s="31"/>
      <c r="AA138" s="31"/>
      <c r="AB138" s="31"/>
      <c r="AC138" s="31"/>
      <c r="AD138" s="31"/>
      <c r="AE138" s="31"/>
      <c r="AT138" s="15" t="s">
        <v>144</v>
      </c>
      <c r="AU138" s="15" t="s">
        <v>74</v>
      </c>
    </row>
    <row r="139" spans="1:65" s="2" customFormat="1" ht="33" customHeight="1">
      <c r="A139" s="31"/>
      <c r="B139" s="32"/>
      <c r="C139" s="175" t="s">
        <v>185</v>
      </c>
      <c r="D139" s="175" t="s">
        <v>138</v>
      </c>
      <c r="E139" s="176" t="s">
        <v>186</v>
      </c>
      <c r="F139" s="177" t="s">
        <v>187</v>
      </c>
      <c r="G139" s="178" t="s">
        <v>141</v>
      </c>
      <c r="H139" s="179">
        <v>2</v>
      </c>
      <c r="I139" s="180"/>
      <c r="J139" s="181"/>
      <c r="K139" s="182">
        <f>ROUND(P139*H139,2)</f>
        <v>0</v>
      </c>
      <c r="L139" s="183"/>
      <c r="M139" s="184"/>
      <c r="N139" s="185" t="s">
        <v>1</v>
      </c>
      <c r="O139" s="186" t="s">
        <v>37</v>
      </c>
      <c r="P139" s="187">
        <f>I139+J139</f>
        <v>0</v>
      </c>
      <c r="Q139" s="187">
        <f>ROUND(I139*H139,2)</f>
        <v>0</v>
      </c>
      <c r="R139" s="187">
        <f>ROUND(J139*H139,2)</f>
        <v>0</v>
      </c>
      <c r="S139" s="67"/>
      <c r="T139" s="188">
        <f>S139*H139</f>
        <v>0</v>
      </c>
      <c r="U139" s="188">
        <v>0</v>
      </c>
      <c r="V139" s="188">
        <f>U139*H139</f>
        <v>0</v>
      </c>
      <c r="W139" s="188">
        <v>0</v>
      </c>
      <c r="X139" s="189">
        <f>W139*H139</f>
        <v>0</v>
      </c>
      <c r="Y139" s="31"/>
      <c r="Z139" s="31"/>
      <c r="AA139" s="31"/>
      <c r="AB139" s="31"/>
      <c r="AC139" s="31"/>
      <c r="AD139" s="31"/>
      <c r="AE139" s="31"/>
      <c r="AR139" s="190" t="s">
        <v>84</v>
      </c>
      <c r="AT139" s="190" t="s">
        <v>138</v>
      </c>
      <c r="AU139" s="190" t="s">
        <v>74</v>
      </c>
      <c r="AY139" s="15" t="s">
        <v>142</v>
      </c>
      <c r="BE139" s="191">
        <f>IF(O139="základní",K139,0)</f>
        <v>0</v>
      </c>
      <c r="BF139" s="191">
        <f>IF(O139="snížená",K139,0)</f>
        <v>0</v>
      </c>
      <c r="BG139" s="191">
        <f>IF(O139="zákl. přenesená",K139,0)</f>
        <v>0</v>
      </c>
      <c r="BH139" s="191">
        <f>IF(O139="sníž. přenesená",K139,0)</f>
        <v>0</v>
      </c>
      <c r="BI139" s="191">
        <f>IF(O139="nulová",K139,0)</f>
        <v>0</v>
      </c>
      <c r="BJ139" s="15" t="s">
        <v>82</v>
      </c>
      <c r="BK139" s="191">
        <f>ROUND(P139*H139,2)</f>
        <v>0</v>
      </c>
      <c r="BL139" s="15" t="s">
        <v>82</v>
      </c>
      <c r="BM139" s="190" t="s">
        <v>188</v>
      </c>
    </row>
    <row r="140" spans="1:65" s="2" customFormat="1" ht="19.5">
      <c r="A140" s="31"/>
      <c r="B140" s="32"/>
      <c r="C140" s="33"/>
      <c r="D140" s="192" t="s">
        <v>144</v>
      </c>
      <c r="E140" s="33"/>
      <c r="F140" s="193" t="s">
        <v>187</v>
      </c>
      <c r="G140" s="33"/>
      <c r="H140" s="33"/>
      <c r="I140" s="112"/>
      <c r="J140" s="112"/>
      <c r="K140" s="33"/>
      <c r="L140" s="33"/>
      <c r="M140" s="36"/>
      <c r="N140" s="194"/>
      <c r="O140" s="195"/>
      <c r="P140" s="67"/>
      <c r="Q140" s="67"/>
      <c r="R140" s="67"/>
      <c r="S140" s="67"/>
      <c r="T140" s="67"/>
      <c r="U140" s="67"/>
      <c r="V140" s="67"/>
      <c r="W140" s="67"/>
      <c r="X140" s="68"/>
      <c r="Y140" s="31"/>
      <c r="Z140" s="31"/>
      <c r="AA140" s="31"/>
      <c r="AB140" s="31"/>
      <c r="AC140" s="31"/>
      <c r="AD140" s="31"/>
      <c r="AE140" s="31"/>
      <c r="AT140" s="15" t="s">
        <v>144</v>
      </c>
      <c r="AU140" s="15" t="s">
        <v>74</v>
      </c>
    </row>
    <row r="141" spans="1:65" s="2" customFormat="1" ht="21.75" customHeight="1">
      <c r="A141" s="31"/>
      <c r="B141" s="32"/>
      <c r="C141" s="175" t="s">
        <v>189</v>
      </c>
      <c r="D141" s="175" t="s">
        <v>138</v>
      </c>
      <c r="E141" s="176" t="s">
        <v>190</v>
      </c>
      <c r="F141" s="177" t="s">
        <v>191</v>
      </c>
      <c r="G141" s="178" t="s">
        <v>141</v>
      </c>
      <c r="H141" s="179">
        <v>2</v>
      </c>
      <c r="I141" s="180"/>
      <c r="J141" s="181"/>
      <c r="K141" s="182">
        <f>ROUND(P141*H141,2)</f>
        <v>0</v>
      </c>
      <c r="L141" s="183"/>
      <c r="M141" s="184"/>
      <c r="N141" s="185" t="s">
        <v>1</v>
      </c>
      <c r="O141" s="186" t="s">
        <v>37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67"/>
      <c r="T141" s="188">
        <f>S141*H141</f>
        <v>0</v>
      </c>
      <c r="U141" s="188">
        <v>0</v>
      </c>
      <c r="V141" s="188">
        <f>U141*H141</f>
        <v>0</v>
      </c>
      <c r="W141" s="188">
        <v>0</v>
      </c>
      <c r="X141" s="189">
        <f>W141*H141</f>
        <v>0</v>
      </c>
      <c r="Y141" s="31"/>
      <c r="Z141" s="31"/>
      <c r="AA141" s="31"/>
      <c r="AB141" s="31"/>
      <c r="AC141" s="31"/>
      <c r="AD141" s="31"/>
      <c r="AE141" s="31"/>
      <c r="AR141" s="190" t="s">
        <v>84</v>
      </c>
      <c r="AT141" s="190" t="s">
        <v>138</v>
      </c>
      <c r="AU141" s="190" t="s">
        <v>74</v>
      </c>
      <c r="AY141" s="15" t="s">
        <v>142</v>
      </c>
      <c r="BE141" s="191">
        <f>IF(O141="základní",K141,0)</f>
        <v>0</v>
      </c>
      <c r="BF141" s="191">
        <f>IF(O141="snížená",K141,0)</f>
        <v>0</v>
      </c>
      <c r="BG141" s="191">
        <f>IF(O141="zákl. přenesená",K141,0)</f>
        <v>0</v>
      </c>
      <c r="BH141" s="191">
        <f>IF(O141="sníž. přenesená",K141,0)</f>
        <v>0</v>
      </c>
      <c r="BI141" s="191">
        <f>IF(O141="nulová",K141,0)</f>
        <v>0</v>
      </c>
      <c r="BJ141" s="15" t="s">
        <v>82</v>
      </c>
      <c r="BK141" s="191">
        <f>ROUND(P141*H141,2)</f>
        <v>0</v>
      </c>
      <c r="BL141" s="15" t="s">
        <v>82</v>
      </c>
      <c r="BM141" s="190" t="s">
        <v>192</v>
      </c>
    </row>
    <row r="142" spans="1:65" s="2" customFormat="1" ht="19.5">
      <c r="A142" s="31"/>
      <c r="B142" s="32"/>
      <c r="C142" s="33"/>
      <c r="D142" s="192" t="s">
        <v>144</v>
      </c>
      <c r="E142" s="33"/>
      <c r="F142" s="193" t="s">
        <v>191</v>
      </c>
      <c r="G142" s="33"/>
      <c r="H142" s="33"/>
      <c r="I142" s="112"/>
      <c r="J142" s="112"/>
      <c r="K142" s="33"/>
      <c r="L142" s="33"/>
      <c r="M142" s="36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1"/>
      <c r="Z142" s="31"/>
      <c r="AA142" s="31"/>
      <c r="AB142" s="31"/>
      <c r="AC142" s="31"/>
      <c r="AD142" s="31"/>
      <c r="AE142" s="31"/>
      <c r="AT142" s="15" t="s">
        <v>144</v>
      </c>
      <c r="AU142" s="15" t="s">
        <v>74</v>
      </c>
    </row>
    <row r="143" spans="1:65" s="2" customFormat="1" ht="16.5" customHeight="1">
      <c r="A143" s="31"/>
      <c r="B143" s="32"/>
      <c r="C143" s="175" t="s">
        <v>193</v>
      </c>
      <c r="D143" s="175" t="s">
        <v>138</v>
      </c>
      <c r="E143" s="176" t="s">
        <v>194</v>
      </c>
      <c r="F143" s="177" t="s">
        <v>195</v>
      </c>
      <c r="G143" s="178" t="s">
        <v>141</v>
      </c>
      <c r="H143" s="179">
        <v>3</v>
      </c>
      <c r="I143" s="180"/>
      <c r="J143" s="181"/>
      <c r="K143" s="182">
        <f>ROUND(P143*H143,2)</f>
        <v>0</v>
      </c>
      <c r="L143" s="183"/>
      <c r="M143" s="184"/>
      <c r="N143" s="185" t="s">
        <v>1</v>
      </c>
      <c r="O143" s="186" t="s">
        <v>37</v>
      </c>
      <c r="P143" s="187">
        <f>I143+J143</f>
        <v>0</v>
      </c>
      <c r="Q143" s="187">
        <f>ROUND(I143*H143,2)</f>
        <v>0</v>
      </c>
      <c r="R143" s="187">
        <f>ROUND(J143*H143,2)</f>
        <v>0</v>
      </c>
      <c r="S143" s="67"/>
      <c r="T143" s="188">
        <f>S143*H143</f>
        <v>0</v>
      </c>
      <c r="U143" s="188">
        <v>0</v>
      </c>
      <c r="V143" s="188">
        <f>U143*H143</f>
        <v>0</v>
      </c>
      <c r="W143" s="188">
        <v>0</v>
      </c>
      <c r="X143" s="189">
        <f>W143*H143</f>
        <v>0</v>
      </c>
      <c r="Y143" s="31"/>
      <c r="Z143" s="31"/>
      <c r="AA143" s="31"/>
      <c r="AB143" s="31"/>
      <c r="AC143" s="31"/>
      <c r="AD143" s="31"/>
      <c r="AE143" s="31"/>
      <c r="AR143" s="190" t="s">
        <v>84</v>
      </c>
      <c r="AT143" s="190" t="s">
        <v>138</v>
      </c>
      <c r="AU143" s="190" t="s">
        <v>74</v>
      </c>
      <c r="AY143" s="15" t="s">
        <v>142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15" t="s">
        <v>82</v>
      </c>
      <c r="BK143" s="191">
        <f>ROUND(P143*H143,2)</f>
        <v>0</v>
      </c>
      <c r="BL143" s="15" t="s">
        <v>82</v>
      </c>
      <c r="BM143" s="190" t="s">
        <v>196</v>
      </c>
    </row>
    <row r="144" spans="1:65" s="2" customFormat="1" ht="11.25">
      <c r="A144" s="31"/>
      <c r="B144" s="32"/>
      <c r="C144" s="33"/>
      <c r="D144" s="192" t="s">
        <v>144</v>
      </c>
      <c r="E144" s="33"/>
      <c r="F144" s="193" t="s">
        <v>197</v>
      </c>
      <c r="G144" s="33"/>
      <c r="H144" s="33"/>
      <c r="I144" s="112"/>
      <c r="J144" s="112"/>
      <c r="K144" s="33"/>
      <c r="L144" s="33"/>
      <c r="M144" s="36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1"/>
      <c r="Z144" s="31"/>
      <c r="AA144" s="31"/>
      <c r="AB144" s="31"/>
      <c r="AC144" s="31"/>
      <c r="AD144" s="31"/>
      <c r="AE144" s="31"/>
      <c r="AT144" s="15" t="s">
        <v>144</v>
      </c>
      <c r="AU144" s="15" t="s">
        <v>74</v>
      </c>
    </row>
    <row r="145" spans="1:65" s="2" customFormat="1" ht="16.5" customHeight="1">
      <c r="A145" s="31"/>
      <c r="B145" s="32"/>
      <c r="C145" s="175" t="s">
        <v>9</v>
      </c>
      <c r="D145" s="175" t="s">
        <v>138</v>
      </c>
      <c r="E145" s="176" t="s">
        <v>198</v>
      </c>
      <c r="F145" s="177" t="s">
        <v>199</v>
      </c>
      <c r="G145" s="178" t="s">
        <v>141</v>
      </c>
      <c r="H145" s="179">
        <v>3</v>
      </c>
      <c r="I145" s="180"/>
      <c r="J145" s="181"/>
      <c r="K145" s="182">
        <f>ROUND(P145*H145,2)</f>
        <v>0</v>
      </c>
      <c r="L145" s="183"/>
      <c r="M145" s="184"/>
      <c r="N145" s="185" t="s">
        <v>1</v>
      </c>
      <c r="O145" s="186" t="s">
        <v>37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67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1"/>
      <c r="Z145" s="31"/>
      <c r="AA145" s="31"/>
      <c r="AB145" s="31"/>
      <c r="AC145" s="31"/>
      <c r="AD145" s="31"/>
      <c r="AE145" s="31"/>
      <c r="AR145" s="190" t="s">
        <v>84</v>
      </c>
      <c r="AT145" s="190" t="s">
        <v>138</v>
      </c>
      <c r="AU145" s="190" t="s">
        <v>74</v>
      </c>
      <c r="AY145" s="15" t="s">
        <v>142</v>
      </c>
      <c r="BE145" s="191">
        <f>IF(O145="základní",K145,0)</f>
        <v>0</v>
      </c>
      <c r="BF145" s="191">
        <f>IF(O145="snížená",K145,0)</f>
        <v>0</v>
      </c>
      <c r="BG145" s="191">
        <f>IF(O145="zákl. přenesená",K145,0)</f>
        <v>0</v>
      </c>
      <c r="BH145" s="191">
        <f>IF(O145="sníž. přenesená",K145,0)</f>
        <v>0</v>
      </c>
      <c r="BI145" s="191">
        <f>IF(O145="nulová",K145,0)</f>
        <v>0</v>
      </c>
      <c r="BJ145" s="15" t="s">
        <v>82</v>
      </c>
      <c r="BK145" s="191">
        <f>ROUND(P145*H145,2)</f>
        <v>0</v>
      </c>
      <c r="BL145" s="15" t="s">
        <v>82</v>
      </c>
      <c r="BM145" s="190" t="s">
        <v>200</v>
      </c>
    </row>
    <row r="146" spans="1:65" s="2" customFormat="1" ht="11.25">
      <c r="A146" s="31"/>
      <c r="B146" s="32"/>
      <c r="C146" s="33"/>
      <c r="D146" s="192" t="s">
        <v>144</v>
      </c>
      <c r="E146" s="33"/>
      <c r="F146" s="193" t="s">
        <v>201</v>
      </c>
      <c r="G146" s="33"/>
      <c r="H146" s="33"/>
      <c r="I146" s="112"/>
      <c r="J146" s="112"/>
      <c r="K146" s="33"/>
      <c r="L146" s="33"/>
      <c r="M146" s="36"/>
      <c r="N146" s="194"/>
      <c r="O146" s="195"/>
      <c r="P146" s="67"/>
      <c r="Q146" s="67"/>
      <c r="R146" s="67"/>
      <c r="S146" s="67"/>
      <c r="T146" s="67"/>
      <c r="U146" s="67"/>
      <c r="V146" s="67"/>
      <c r="W146" s="67"/>
      <c r="X146" s="68"/>
      <c r="Y146" s="31"/>
      <c r="Z146" s="31"/>
      <c r="AA146" s="31"/>
      <c r="AB146" s="31"/>
      <c r="AC146" s="31"/>
      <c r="AD146" s="31"/>
      <c r="AE146" s="31"/>
      <c r="AT146" s="15" t="s">
        <v>144</v>
      </c>
      <c r="AU146" s="15" t="s">
        <v>74</v>
      </c>
    </row>
    <row r="147" spans="1:65" s="2" customFormat="1" ht="16.5" customHeight="1">
      <c r="A147" s="31"/>
      <c r="B147" s="32"/>
      <c r="C147" s="175" t="s">
        <v>202</v>
      </c>
      <c r="D147" s="175" t="s">
        <v>138</v>
      </c>
      <c r="E147" s="176" t="s">
        <v>203</v>
      </c>
      <c r="F147" s="177" t="s">
        <v>204</v>
      </c>
      <c r="G147" s="178" t="s">
        <v>141</v>
      </c>
      <c r="H147" s="179">
        <v>3</v>
      </c>
      <c r="I147" s="180"/>
      <c r="J147" s="181"/>
      <c r="K147" s="182">
        <f>ROUND(P147*H147,2)</f>
        <v>0</v>
      </c>
      <c r="L147" s="183"/>
      <c r="M147" s="184"/>
      <c r="N147" s="185" t="s">
        <v>1</v>
      </c>
      <c r="O147" s="186" t="s">
        <v>37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67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1"/>
      <c r="Z147" s="31"/>
      <c r="AA147" s="31"/>
      <c r="AB147" s="31"/>
      <c r="AC147" s="31"/>
      <c r="AD147" s="31"/>
      <c r="AE147" s="31"/>
      <c r="AR147" s="190" t="s">
        <v>84</v>
      </c>
      <c r="AT147" s="190" t="s">
        <v>138</v>
      </c>
      <c r="AU147" s="190" t="s">
        <v>74</v>
      </c>
      <c r="AY147" s="15" t="s">
        <v>142</v>
      </c>
      <c r="BE147" s="191">
        <f>IF(O147="základní",K147,0)</f>
        <v>0</v>
      </c>
      <c r="BF147" s="191">
        <f>IF(O147="snížená",K147,0)</f>
        <v>0</v>
      </c>
      <c r="BG147" s="191">
        <f>IF(O147="zákl. přenesená",K147,0)</f>
        <v>0</v>
      </c>
      <c r="BH147" s="191">
        <f>IF(O147="sníž. přenesená",K147,0)</f>
        <v>0</v>
      </c>
      <c r="BI147" s="191">
        <f>IF(O147="nulová",K147,0)</f>
        <v>0</v>
      </c>
      <c r="BJ147" s="15" t="s">
        <v>82</v>
      </c>
      <c r="BK147" s="191">
        <f>ROUND(P147*H147,2)</f>
        <v>0</v>
      </c>
      <c r="BL147" s="15" t="s">
        <v>82</v>
      </c>
      <c r="BM147" s="190" t="s">
        <v>205</v>
      </c>
    </row>
    <row r="148" spans="1:65" s="2" customFormat="1" ht="11.25">
      <c r="A148" s="31"/>
      <c r="B148" s="32"/>
      <c r="C148" s="33"/>
      <c r="D148" s="192" t="s">
        <v>144</v>
      </c>
      <c r="E148" s="33"/>
      <c r="F148" s="193" t="s">
        <v>204</v>
      </c>
      <c r="G148" s="33"/>
      <c r="H148" s="33"/>
      <c r="I148" s="112"/>
      <c r="J148" s="112"/>
      <c r="K148" s="33"/>
      <c r="L148" s="33"/>
      <c r="M148" s="36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1"/>
      <c r="Z148" s="31"/>
      <c r="AA148" s="31"/>
      <c r="AB148" s="31"/>
      <c r="AC148" s="31"/>
      <c r="AD148" s="31"/>
      <c r="AE148" s="31"/>
      <c r="AT148" s="15" t="s">
        <v>144</v>
      </c>
      <c r="AU148" s="15" t="s">
        <v>74</v>
      </c>
    </row>
    <row r="149" spans="1:65" s="2" customFormat="1" ht="16.5" customHeight="1">
      <c r="A149" s="31"/>
      <c r="B149" s="32"/>
      <c r="C149" s="175" t="s">
        <v>206</v>
      </c>
      <c r="D149" s="175" t="s">
        <v>138</v>
      </c>
      <c r="E149" s="176" t="s">
        <v>207</v>
      </c>
      <c r="F149" s="177" t="s">
        <v>208</v>
      </c>
      <c r="G149" s="178" t="s">
        <v>141</v>
      </c>
      <c r="H149" s="179">
        <v>3</v>
      </c>
      <c r="I149" s="180"/>
      <c r="J149" s="181"/>
      <c r="K149" s="182">
        <f>ROUND(P149*H149,2)</f>
        <v>0</v>
      </c>
      <c r="L149" s="183"/>
      <c r="M149" s="184"/>
      <c r="N149" s="185" t="s">
        <v>1</v>
      </c>
      <c r="O149" s="186" t="s">
        <v>37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67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1"/>
      <c r="Z149" s="31"/>
      <c r="AA149" s="31"/>
      <c r="AB149" s="31"/>
      <c r="AC149" s="31"/>
      <c r="AD149" s="31"/>
      <c r="AE149" s="31"/>
      <c r="AR149" s="190" t="s">
        <v>84</v>
      </c>
      <c r="AT149" s="190" t="s">
        <v>138</v>
      </c>
      <c r="AU149" s="190" t="s">
        <v>74</v>
      </c>
      <c r="AY149" s="15" t="s">
        <v>142</v>
      </c>
      <c r="BE149" s="191">
        <f>IF(O149="základní",K149,0)</f>
        <v>0</v>
      </c>
      <c r="BF149" s="191">
        <f>IF(O149="snížená",K149,0)</f>
        <v>0</v>
      </c>
      <c r="BG149" s="191">
        <f>IF(O149="zákl. přenesená",K149,0)</f>
        <v>0</v>
      </c>
      <c r="BH149" s="191">
        <f>IF(O149="sníž. přenesená",K149,0)</f>
        <v>0</v>
      </c>
      <c r="BI149" s="191">
        <f>IF(O149="nulová",K149,0)</f>
        <v>0</v>
      </c>
      <c r="BJ149" s="15" t="s">
        <v>82</v>
      </c>
      <c r="BK149" s="191">
        <f>ROUND(P149*H149,2)</f>
        <v>0</v>
      </c>
      <c r="BL149" s="15" t="s">
        <v>82</v>
      </c>
      <c r="BM149" s="190" t="s">
        <v>209</v>
      </c>
    </row>
    <row r="150" spans="1:65" s="2" customFormat="1" ht="11.25">
      <c r="A150" s="31"/>
      <c r="B150" s="32"/>
      <c r="C150" s="33"/>
      <c r="D150" s="192" t="s">
        <v>144</v>
      </c>
      <c r="E150" s="33"/>
      <c r="F150" s="193" t="s">
        <v>208</v>
      </c>
      <c r="G150" s="33"/>
      <c r="H150" s="33"/>
      <c r="I150" s="112"/>
      <c r="J150" s="112"/>
      <c r="K150" s="33"/>
      <c r="L150" s="33"/>
      <c r="M150" s="36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1"/>
      <c r="Z150" s="31"/>
      <c r="AA150" s="31"/>
      <c r="AB150" s="31"/>
      <c r="AC150" s="31"/>
      <c r="AD150" s="31"/>
      <c r="AE150" s="31"/>
      <c r="AT150" s="15" t="s">
        <v>144</v>
      </c>
      <c r="AU150" s="15" t="s">
        <v>74</v>
      </c>
    </row>
    <row r="151" spans="1:65" s="2" customFormat="1" ht="16.5" customHeight="1">
      <c r="A151" s="31"/>
      <c r="B151" s="32"/>
      <c r="C151" s="175" t="s">
        <v>210</v>
      </c>
      <c r="D151" s="175" t="s">
        <v>138</v>
      </c>
      <c r="E151" s="176" t="s">
        <v>211</v>
      </c>
      <c r="F151" s="177" t="s">
        <v>212</v>
      </c>
      <c r="G151" s="178" t="s">
        <v>1</v>
      </c>
      <c r="H151" s="179">
        <v>3</v>
      </c>
      <c r="I151" s="180"/>
      <c r="J151" s="181"/>
      <c r="K151" s="182">
        <f>ROUND(P151*H151,2)</f>
        <v>0</v>
      </c>
      <c r="L151" s="183"/>
      <c r="M151" s="184"/>
      <c r="N151" s="185" t="s">
        <v>1</v>
      </c>
      <c r="O151" s="186" t="s">
        <v>37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67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1"/>
      <c r="Z151" s="31"/>
      <c r="AA151" s="31"/>
      <c r="AB151" s="31"/>
      <c r="AC151" s="31"/>
      <c r="AD151" s="31"/>
      <c r="AE151" s="31"/>
      <c r="AR151" s="190" t="s">
        <v>84</v>
      </c>
      <c r="AT151" s="190" t="s">
        <v>138</v>
      </c>
      <c r="AU151" s="190" t="s">
        <v>74</v>
      </c>
      <c r="AY151" s="15" t="s">
        <v>142</v>
      </c>
      <c r="BE151" s="191">
        <f>IF(O151="základní",K151,0)</f>
        <v>0</v>
      </c>
      <c r="BF151" s="191">
        <f>IF(O151="snížená",K151,0)</f>
        <v>0</v>
      </c>
      <c r="BG151" s="191">
        <f>IF(O151="zákl. přenesená",K151,0)</f>
        <v>0</v>
      </c>
      <c r="BH151" s="191">
        <f>IF(O151="sníž. přenesená",K151,0)</f>
        <v>0</v>
      </c>
      <c r="BI151" s="191">
        <f>IF(O151="nulová",K151,0)</f>
        <v>0</v>
      </c>
      <c r="BJ151" s="15" t="s">
        <v>82</v>
      </c>
      <c r="BK151" s="191">
        <f>ROUND(P151*H151,2)</f>
        <v>0</v>
      </c>
      <c r="BL151" s="15" t="s">
        <v>82</v>
      </c>
      <c r="BM151" s="190" t="s">
        <v>213</v>
      </c>
    </row>
    <row r="152" spans="1:65" s="2" customFormat="1" ht="11.25">
      <c r="A152" s="31"/>
      <c r="B152" s="32"/>
      <c r="C152" s="33"/>
      <c r="D152" s="192" t="s">
        <v>144</v>
      </c>
      <c r="E152" s="33"/>
      <c r="F152" s="193" t="s">
        <v>212</v>
      </c>
      <c r="G152" s="33"/>
      <c r="H152" s="33"/>
      <c r="I152" s="112"/>
      <c r="J152" s="112"/>
      <c r="K152" s="33"/>
      <c r="L152" s="33"/>
      <c r="M152" s="36"/>
      <c r="N152" s="196"/>
      <c r="O152" s="197"/>
      <c r="P152" s="198"/>
      <c r="Q152" s="198"/>
      <c r="R152" s="198"/>
      <c r="S152" s="198"/>
      <c r="T152" s="198"/>
      <c r="U152" s="198"/>
      <c r="V152" s="198"/>
      <c r="W152" s="198"/>
      <c r="X152" s="199"/>
      <c r="Y152" s="31"/>
      <c r="Z152" s="31"/>
      <c r="AA152" s="31"/>
      <c r="AB152" s="31"/>
      <c r="AC152" s="31"/>
      <c r="AD152" s="31"/>
      <c r="AE152" s="31"/>
      <c r="AT152" s="15" t="s">
        <v>144</v>
      </c>
      <c r="AU152" s="15" t="s">
        <v>74</v>
      </c>
    </row>
    <row r="153" spans="1:65" s="2" customFormat="1" ht="6.95" customHeight="1">
      <c r="A153" s="31"/>
      <c r="B153" s="51"/>
      <c r="C153" s="52"/>
      <c r="D153" s="52"/>
      <c r="E153" s="52"/>
      <c r="F153" s="52"/>
      <c r="G153" s="52"/>
      <c r="H153" s="52"/>
      <c r="I153" s="150"/>
      <c r="J153" s="150"/>
      <c r="K153" s="52"/>
      <c r="L153" s="52"/>
      <c r="M153" s="36"/>
      <c r="N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sheetProtection algorithmName="SHA-512" hashValue="ezHlF9JZReTH9pmR7+/BoF8tbfOQ9pRq9+OtzISwZV9y52dNq0RHd87AGiLFOpSvKNkBjWeE12HRYYibQ4SPVw==" saltValue="PHYdfYqsC3OgFR6KcvzKUcYQzXrOYEwiOfR+0zCXqkETi4pKO/3kH+HqpR32CLb9Anx1VNCEVZxbc1u0n+zoLA==" spinCount="100000" sheet="1" objects="1" scenarios="1" formatColumns="0" formatRows="0" autoFilter="0"/>
  <autoFilter ref="C115:L152"/>
  <mergeCells count="9">
    <mergeCell ref="E87:H87"/>
    <mergeCell ref="E106:H106"/>
    <mergeCell ref="E108:H108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214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ROUND(K116,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ROUND((SUM(BE116:BE128)),  2)</f>
        <v>0</v>
      </c>
      <c r="G35" s="31"/>
      <c r="H35" s="31"/>
      <c r="I35" s="129">
        <v>0.21</v>
      </c>
      <c r="J35" s="112"/>
      <c r="K35" s="123">
        <f>ROUND(((SUM(BE116:BE128))*I35),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ROUND((SUM(BF116:BF128)),  2)</f>
        <v>0</v>
      </c>
      <c r="G36" s="31"/>
      <c r="H36" s="31"/>
      <c r="I36" s="129">
        <v>0.15</v>
      </c>
      <c r="J36" s="112"/>
      <c r="K36" s="123">
        <f>ROUND(((SUM(BF116:BF128))*I36),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ROUND((SUM(BG116:BG128)),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ROUND((SUM(BH116:BH128)),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ROUND((SUM(BI116:BI128)),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PS 01.2 - Materiál dodávaný OŘ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>Q116</f>
        <v>0</v>
      </c>
      <c r="J96" s="160">
        <f>R116</f>
        <v>0</v>
      </c>
      <c r="K96" s="80">
        <f>K116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112"/>
      <c r="J97" s="112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150"/>
      <c r="J98" s="150"/>
      <c r="K98" s="52"/>
      <c r="L98" s="52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153"/>
      <c r="J102" s="153"/>
      <c r="K102" s="54"/>
      <c r="L102" s="54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1" t="s">
        <v>121</v>
      </c>
      <c r="D103" s="33"/>
      <c r="E103" s="33"/>
      <c r="F103" s="33"/>
      <c r="G103" s="33"/>
      <c r="H103" s="33"/>
      <c r="I103" s="112"/>
      <c r="J103" s="112"/>
      <c r="K103" s="33"/>
      <c r="L103" s="33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112"/>
      <c r="J104" s="112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7" t="s">
        <v>17</v>
      </c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3"/>
      <c r="D106" s="33"/>
      <c r="E106" s="303" t="str">
        <f>E7</f>
        <v>Oprava zabezpečovacího zařízení na odbočce Skalka</v>
      </c>
      <c r="F106" s="304"/>
      <c r="G106" s="304"/>
      <c r="H106" s="304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111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55" t="str">
        <f>E9</f>
        <v>PS 01.2 - Materiál dodávaný OŘ</v>
      </c>
      <c r="F108" s="305"/>
      <c r="G108" s="305"/>
      <c r="H108" s="305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7" t="s">
        <v>21</v>
      </c>
      <c r="D110" s="33"/>
      <c r="E110" s="33"/>
      <c r="F110" s="25" t="str">
        <f>F12</f>
        <v xml:space="preserve"> </v>
      </c>
      <c r="G110" s="33"/>
      <c r="H110" s="33"/>
      <c r="I110" s="114" t="s">
        <v>23</v>
      </c>
      <c r="J110" s="116">
        <f>IF(J12="","",J12)</f>
        <v>0</v>
      </c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7" t="s">
        <v>24</v>
      </c>
      <c r="D112" s="33"/>
      <c r="E112" s="33"/>
      <c r="F112" s="25" t="str">
        <f>E15</f>
        <v xml:space="preserve"> </v>
      </c>
      <c r="G112" s="33"/>
      <c r="H112" s="33"/>
      <c r="I112" s="114" t="s">
        <v>29</v>
      </c>
      <c r="J112" s="154" t="str">
        <f>E21</f>
        <v xml:space="preserve"> </v>
      </c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27</v>
      </c>
      <c r="D113" s="33"/>
      <c r="E113" s="33"/>
      <c r="F113" s="25" t="str">
        <f>IF(E18="","",E18)</f>
        <v>Vyplň údaj</v>
      </c>
      <c r="G113" s="33"/>
      <c r="H113" s="33"/>
      <c r="I113" s="114" t="s">
        <v>30</v>
      </c>
      <c r="J113" s="154" t="str">
        <f>E24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112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9" customFormat="1" ht="29.25" customHeight="1">
      <c r="A115" s="161"/>
      <c r="B115" s="162"/>
      <c r="C115" s="163" t="s">
        <v>122</v>
      </c>
      <c r="D115" s="164" t="s">
        <v>57</v>
      </c>
      <c r="E115" s="164" t="s">
        <v>53</v>
      </c>
      <c r="F115" s="164" t="s">
        <v>54</v>
      </c>
      <c r="G115" s="164" t="s">
        <v>123</v>
      </c>
      <c r="H115" s="164" t="s">
        <v>124</v>
      </c>
      <c r="I115" s="165" t="s">
        <v>125</v>
      </c>
      <c r="J115" s="165" t="s">
        <v>126</v>
      </c>
      <c r="K115" s="166" t="s">
        <v>118</v>
      </c>
      <c r="L115" s="167" t="s">
        <v>127</v>
      </c>
      <c r="M115" s="168"/>
      <c r="N115" s="71" t="s">
        <v>1</v>
      </c>
      <c r="O115" s="72" t="s">
        <v>36</v>
      </c>
      <c r="P115" s="72" t="s">
        <v>128</v>
      </c>
      <c r="Q115" s="72" t="s">
        <v>129</v>
      </c>
      <c r="R115" s="72" t="s">
        <v>130</v>
      </c>
      <c r="S115" s="72" t="s">
        <v>131</v>
      </c>
      <c r="T115" s="72" t="s">
        <v>132</v>
      </c>
      <c r="U115" s="72" t="s">
        <v>133</v>
      </c>
      <c r="V115" s="72" t="s">
        <v>134</v>
      </c>
      <c r="W115" s="72" t="s">
        <v>135</v>
      </c>
      <c r="X115" s="73" t="s">
        <v>136</v>
      </c>
      <c r="Y115" s="161"/>
      <c r="Z115" s="161"/>
      <c r="AA115" s="161"/>
      <c r="AB115" s="161"/>
      <c r="AC115" s="161"/>
      <c r="AD115" s="161"/>
      <c r="AE115" s="161"/>
    </row>
    <row r="116" spans="1:65" s="2" customFormat="1" ht="22.9" customHeight="1">
      <c r="A116" s="31"/>
      <c r="B116" s="32"/>
      <c r="C116" s="78" t="s">
        <v>137</v>
      </c>
      <c r="D116" s="33"/>
      <c r="E116" s="33"/>
      <c r="F116" s="33"/>
      <c r="G116" s="33"/>
      <c r="H116" s="33"/>
      <c r="I116" s="112"/>
      <c r="J116" s="112"/>
      <c r="K116" s="169">
        <f>BK116</f>
        <v>0</v>
      </c>
      <c r="L116" s="33"/>
      <c r="M116" s="36"/>
      <c r="N116" s="74"/>
      <c r="O116" s="170"/>
      <c r="P116" s="75"/>
      <c r="Q116" s="171">
        <f>SUM(Q117:Q128)</f>
        <v>0</v>
      </c>
      <c r="R116" s="171">
        <f>SUM(R117:R128)</f>
        <v>0</v>
      </c>
      <c r="S116" s="75"/>
      <c r="T116" s="172">
        <f>SUM(T117:T128)</f>
        <v>0</v>
      </c>
      <c r="U116" s="75"/>
      <c r="V116" s="172">
        <f>SUM(V117:V128)</f>
        <v>0</v>
      </c>
      <c r="W116" s="75"/>
      <c r="X116" s="173">
        <f>SUM(X117:X128)</f>
        <v>0</v>
      </c>
      <c r="Y116" s="31"/>
      <c r="Z116" s="31"/>
      <c r="AA116" s="31"/>
      <c r="AB116" s="31"/>
      <c r="AC116" s="31"/>
      <c r="AD116" s="31"/>
      <c r="AE116" s="31"/>
      <c r="AT116" s="15" t="s">
        <v>73</v>
      </c>
      <c r="AU116" s="15" t="s">
        <v>120</v>
      </c>
      <c r="BK116" s="174">
        <f>SUM(BK117:BK128)</f>
        <v>0</v>
      </c>
    </row>
    <row r="117" spans="1:65" s="2" customFormat="1" ht="21.75" customHeight="1">
      <c r="A117" s="31"/>
      <c r="B117" s="32"/>
      <c r="C117" s="175" t="s">
        <v>82</v>
      </c>
      <c r="D117" s="175" t="s">
        <v>138</v>
      </c>
      <c r="E117" s="176" t="s">
        <v>215</v>
      </c>
      <c r="F117" s="177" t="s">
        <v>216</v>
      </c>
      <c r="G117" s="178" t="s">
        <v>141</v>
      </c>
      <c r="H117" s="179">
        <v>1</v>
      </c>
      <c r="I117" s="180"/>
      <c r="J117" s="181"/>
      <c r="K117" s="182">
        <f>ROUND(P117*H117,2)</f>
        <v>0</v>
      </c>
      <c r="L117" s="183"/>
      <c r="M117" s="184"/>
      <c r="N117" s="185" t="s">
        <v>1</v>
      </c>
      <c r="O117" s="186" t="s">
        <v>37</v>
      </c>
      <c r="P117" s="187">
        <f>I117+J117</f>
        <v>0</v>
      </c>
      <c r="Q117" s="187">
        <f>ROUND(I117*H117,2)</f>
        <v>0</v>
      </c>
      <c r="R117" s="187">
        <f>ROUND(J117*H117,2)</f>
        <v>0</v>
      </c>
      <c r="S117" s="67"/>
      <c r="T117" s="188">
        <f>S117*H117</f>
        <v>0</v>
      </c>
      <c r="U117" s="188">
        <v>0</v>
      </c>
      <c r="V117" s="188">
        <f>U117*H117</f>
        <v>0</v>
      </c>
      <c r="W117" s="188">
        <v>0</v>
      </c>
      <c r="X117" s="189">
        <f>W117*H117</f>
        <v>0</v>
      </c>
      <c r="Y117" s="31"/>
      <c r="Z117" s="31"/>
      <c r="AA117" s="31"/>
      <c r="AB117" s="31"/>
      <c r="AC117" s="31"/>
      <c r="AD117" s="31"/>
      <c r="AE117" s="31"/>
      <c r="AR117" s="190" t="s">
        <v>84</v>
      </c>
      <c r="AT117" s="190" t="s">
        <v>138</v>
      </c>
      <c r="AU117" s="190" t="s">
        <v>74</v>
      </c>
      <c r="AY117" s="15" t="s">
        <v>142</v>
      </c>
      <c r="BE117" s="191">
        <f>IF(O117="základní",K117,0)</f>
        <v>0</v>
      </c>
      <c r="BF117" s="191">
        <f>IF(O117="snížená",K117,0)</f>
        <v>0</v>
      </c>
      <c r="BG117" s="191">
        <f>IF(O117="zákl. přenesená",K117,0)</f>
        <v>0</v>
      </c>
      <c r="BH117" s="191">
        <f>IF(O117="sníž. přenesená",K117,0)</f>
        <v>0</v>
      </c>
      <c r="BI117" s="191">
        <f>IF(O117="nulová",K117,0)</f>
        <v>0</v>
      </c>
      <c r="BJ117" s="15" t="s">
        <v>82</v>
      </c>
      <c r="BK117" s="191">
        <f>ROUND(P117*H117,2)</f>
        <v>0</v>
      </c>
      <c r="BL117" s="15" t="s">
        <v>82</v>
      </c>
      <c r="BM117" s="190" t="s">
        <v>217</v>
      </c>
    </row>
    <row r="118" spans="1:65" s="2" customFormat="1" ht="19.5">
      <c r="A118" s="31"/>
      <c r="B118" s="32"/>
      <c r="C118" s="33"/>
      <c r="D118" s="192" t="s">
        <v>144</v>
      </c>
      <c r="E118" s="33"/>
      <c r="F118" s="193" t="s">
        <v>216</v>
      </c>
      <c r="G118" s="33"/>
      <c r="H118" s="33"/>
      <c r="I118" s="112"/>
      <c r="J118" s="112"/>
      <c r="K118" s="33"/>
      <c r="L118" s="33"/>
      <c r="M118" s="36"/>
      <c r="N118" s="194"/>
      <c r="O118" s="195"/>
      <c r="P118" s="67"/>
      <c r="Q118" s="67"/>
      <c r="R118" s="67"/>
      <c r="S118" s="67"/>
      <c r="T118" s="67"/>
      <c r="U118" s="67"/>
      <c r="V118" s="67"/>
      <c r="W118" s="67"/>
      <c r="X118" s="68"/>
      <c r="Y118" s="31"/>
      <c r="Z118" s="31"/>
      <c r="AA118" s="31"/>
      <c r="AB118" s="31"/>
      <c r="AC118" s="31"/>
      <c r="AD118" s="31"/>
      <c r="AE118" s="31"/>
      <c r="AT118" s="15" t="s">
        <v>144</v>
      </c>
      <c r="AU118" s="15" t="s">
        <v>74</v>
      </c>
    </row>
    <row r="119" spans="1:65" s="2" customFormat="1" ht="21.75" customHeight="1">
      <c r="A119" s="31"/>
      <c r="B119" s="32"/>
      <c r="C119" s="175" t="s">
        <v>84</v>
      </c>
      <c r="D119" s="175" t="s">
        <v>138</v>
      </c>
      <c r="E119" s="176" t="s">
        <v>218</v>
      </c>
      <c r="F119" s="177" t="s">
        <v>219</v>
      </c>
      <c r="G119" s="178" t="s">
        <v>141</v>
      </c>
      <c r="H119" s="179">
        <v>3</v>
      </c>
      <c r="I119" s="180"/>
      <c r="J119" s="181"/>
      <c r="K119" s="182">
        <f>ROUND(P119*H119,2)</f>
        <v>0</v>
      </c>
      <c r="L119" s="183"/>
      <c r="M119" s="184"/>
      <c r="N119" s="185" t="s">
        <v>1</v>
      </c>
      <c r="O119" s="186" t="s">
        <v>37</v>
      </c>
      <c r="P119" s="187">
        <f>I119+J119</f>
        <v>0</v>
      </c>
      <c r="Q119" s="187">
        <f>ROUND(I119*H119,2)</f>
        <v>0</v>
      </c>
      <c r="R119" s="187">
        <f>ROUND(J119*H119,2)</f>
        <v>0</v>
      </c>
      <c r="S119" s="67"/>
      <c r="T119" s="188">
        <f>S119*H119</f>
        <v>0</v>
      </c>
      <c r="U119" s="188">
        <v>0</v>
      </c>
      <c r="V119" s="188">
        <f>U119*H119</f>
        <v>0</v>
      </c>
      <c r="W119" s="188">
        <v>0</v>
      </c>
      <c r="X119" s="189">
        <f>W119*H119</f>
        <v>0</v>
      </c>
      <c r="Y119" s="31"/>
      <c r="Z119" s="31"/>
      <c r="AA119" s="31"/>
      <c r="AB119" s="31"/>
      <c r="AC119" s="31"/>
      <c r="AD119" s="31"/>
      <c r="AE119" s="31"/>
      <c r="AR119" s="190" t="s">
        <v>84</v>
      </c>
      <c r="AT119" s="190" t="s">
        <v>138</v>
      </c>
      <c r="AU119" s="190" t="s">
        <v>74</v>
      </c>
      <c r="AY119" s="15" t="s">
        <v>142</v>
      </c>
      <c r="BE119" s="191">
        <f>IF(O119="základní",K119,0)</f>
        <v>0</v>
      </c>
      <c r="BF119" s="191">
        <f>IF(O119="snížená",K119,0)</f>
        <v>0</v>
      </c>
      <c r="BG119" s="191">
        <f>IF(O119="zákl. přenesená",K119,0)</f>
        <v>0</v>
      </c>
      <c r="BH119" s="191">
        <f>IF(O119="sníž. přenesená",K119,0)</f>
        <v>0</v>
      </c>
      <c r="BI119" s="191">
        <f>IF(O119="nulová",K119,0)</f>
        <v>0</v>
      </c>
      <c r="BJ119" s="15" t="s">
        <v>82</v>
      </c>
      <c r="BK119" s="191">
        <f>ROUND(P119*H119,2)</f>
        <v>0</v>
      </c>
      <c r="BL119" s="15" t="s">
        <v>82</v>
      </c>
      <c r="BM119" s="190" t="s">
        <v>220</v>
      </c>
    </row>
    <row r="120" spans="1:65" s="2" customFormat="1" ht="19.5">
      <c r="A120" s="31"/>
      <c r="B120" s="32"/>
      <c r="C120" s="33"/>
      <c r="D120" s="192" t="s">
        <v>144</v>
      </c>
      <c r="E120" s="33"/>
      <c r="F120" s="193" t="s">
        <v>219</v>
      </c>
      <c r="G120" s="33"/>
      <c r="H120" s="33"/>
      <c r="I120" s="112"/>
      <c r="J120" s="112"/>
      <c r="K120" s="33"/>
      <c r="L120" s="33"/>
      <c r="M120" s="36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1"/>
      <c r="Z120" s="31"/>
      <c r="AA120" s="31"/>
      <c r="AB120" s="31"/>
      <c r="AC120" s="31"/>
      <c r="AD120" s="31"/>
      <c r="AE120" s="31"/>
      <c r="AT120" s="15" t="s">
        <v>144</v>
      </c>
      <c r="AU120" s="15" t="s">
        <v>74</v>
      </c>
    </row>
    <row r="121" spans="1:65" s="2" customFormat="1" ht="21.75" customHeight="1">
      <c r="A121" s="31"/>
      <c r="B121" s="32"/>
      <c r="C121" s="175" t="s">
        <v>148</v>
      </c>
      <c r="D121" s="175" t="s">
        <v>138</v>
      </c>
      <c r="E121" s="176" t="s">
        <v>221</v>
      </c>
      <c r="F121" s="177" t="s">
        <v>222</v>
      </c>
      <c r="G121" s="178" t="s">
        <v>141</v>
      </c>
      <c r="H121" s="179">
        <v>33</v>
      </c>
      <c r="I121" s="180"/>
      <c r="J121" s="181"/>
      <c r="K121" s="182">
        <f>ROUND(P121*H121,2)</f>
        <v>0</v>
      </c>
      <c r="L121" s="183"/>
      <c r="M121" s="184"/>
      <c r="N121" s="185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84</v>
      </c>
      <c r="AT121" s="190" t="s">
        <v>138</v>
      </c>
      <c r="AU121" s="190" t="s">
        <v>74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82</v>
      </c>
      <c r="BM121" s="190" t="s">
        <v>223</v>
      </c>
    </row>
    <row r="122" spans="1:65" s="2" customFormat="1" ht="11.25">
      <c r="A122" s="31"/>
      <c r="B122" s="32"/>
      <c r="C122" s="33"/>
      <c r="D122" s="192" t="s">
        <v>144</v>
      </c>
      <c r="E122" s="33"/>
      <c r="F122" s="193" t="s">
        <v>222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74</v>
      </c>
    </row>
    <row r="123" spans="1:65" s="2" customFormat="1" ht="21.75" customHeight="1">
      <c r="A123" s="31"/>
      <c r="B123" s="32"/>
      <c r="C123" s="175" t="s">
        <v>152</v>
      </c>
      <c r="D123" s="175" t="s">
        <v>138</v>
      </c>
      <c r="E123" s="176" t="s">
        <v>224</v>
      </c>
      <c r="F123" s="177" t="s">
        <v>225</v>
      </c>
      <c r="G123" s="178" t="s">
        <v>141</v>
      </c>
      <c r="H123" s="179">
        <v>33</v>
      </c>
      <c r="I123" s="180"/>
      <c r="J123" s="181"/>
      <c r="K123" s="182">
        <f>ROUND(P123*H123,2)</f>
        <v>0</v>
      </c>
      <c r="L123" s="183"/>
      <c r="M123" s="184"/>
      <c r="N123" s="185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84</v>
      </c>
      <c r="AT123" s="190" t="s">
        <v>138</v>
      </c>
      <c r="AU123" s="190" t="s">
        <v>74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82</v>
      </c>
      <c r="BM123" s="190" t="s">
        <v>226</v>
      </c>
    </row>
    <row r="124" spans="1:65" s="2" customFormat="1" ht="19.5">
      <c r="A124" s="31"/>
      <c r="B124" s="32"/>
      <c r="C124" s="33"/>
      <c r="D124" s="192" t="s">
        <v>144</v>
      </c>
      <c r="E124" s="33"/>
      <c r="F124" s="193" t="s">
        <v>225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74</v>
      </c>
    </row>
    <row r="125" spans="1:65" s="2" customFormat="1" ht="21.75" customHeight="1">
      <c r="A125" s="31"/>
      <c r="B125" s="32"/>
      <c r="C125" s="175" t="s">
        <v>156</v>
      </c>
      <c r="D125" s="175" t="s">
        <v>138</v>
      </c>
      <c r="E125" s="176" t="s">
        <v>227</v>
      </c>
      <c r="F125" s="177" t="s">
        <v>228</v>
      </c>
      <c r="G125" s="178" t="s">
        <v>141</v>
      </c>
      <c r="H125" s="179">
        <v>2</v>
      </c>
      <c r="I125" s="180"/>
      <c r="J125" s="181"/>
      <c r="K125" s="182">
        <f>ROUND(P125*H125,2)</f>
        <v>0</v>
      </c>
      <c r="L125" s="183"/>
      <c r="M125" s="184"/>
      <c r="N125" s="185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84</v>
      </c>
      <c r="AT125" s="190" t="s">
        <v>138</v>
      </c>
      <c r="AU125" s="190" t="s">
        <v>74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82</v>
      </c>
      <c r="BM125" s="190" t="s">
        <v>229</v>
      </c>
    </row>
    <row r="126" spans="1:65" s="2" customFormat="1" ht="19.5">
      <c r="A126" s="31"/>
      <c r="B126" s="32"/>
      <c r="C126" s="33"/>
      <c r="D126" s="192" t="s">
        <v>144</v>
      </c>
      <c r="E126" s="33"/>
      <c r="F126" s="193" t="s">
        <v>228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74</v>
      </c>
    </row>
    <row r="127" spans="1:65" s="2" customFormat="1" ht="21.75" customHeight="1">
      <c r="A127" s="31"/>
      <c r="B127" s="32"/>
      <c r="C127" s="175" t="s">
        <v>160</v>
      </c>
      <c r="D127" s="175" t="s">
        <v>138</v>
      </c>
      <c r="E127" s="176" t="s">
        <v>230</v>
      </c>
      <c r="F127" s="177" t="s">
        <v>231</v>
      </c>
      <c r="G127" s="178" t="s">
        <v>141</v>
      </c>
      <c r="H127" s="179">
        <v>1</v>
      </c>
      <c r="I127" s="180"/>
      <c r="J127" s="181"/>
      <c r="K127" s="182">
        <f>ROUND(P127*H127,2)</f>
        <v>0</v>
      </c>
      <c r="L127" s="183"/>
      <c r="M127" s="184"/>
      <c r="N127" s="185" t="s">
        <v>1</v>
      </c>
      <c r="O127" s="186" t="s">
        <v>37</v>
      </c>
      <c r="P127" s="187">
        <f>I127+J127</f>
        <v>0</v>
      </c>
      <c r="Q127" s="187">
        <f>ROUND(I127*H127,2)</f>
        <v>0</v>
      </c>
      <c r="R127" s="187">
        <f>ROUND(J127*H127,2)</f>
        <v>0</v>
      </c>
      <c r="S127" s="67"/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9">
        <f>W127*H127</f>
        <v>0</v>
      </c>
      <c r="Y127" s="31"/>
      <c r="Z127" s="31"/>
      <c r="AA127" s="31"/>
      <c r="AB127" s="31"/>
      <c r="AC127" s="31"/>
      <c r="AD127" s="31"/>
      <c r="AE127" s="31"/>
      <c r="AR127" s="190" t="s">
        <v>84</v>
      </c>
      <c r="AT127" s="190" t="s">
        <v>138</v>
      </c>
      <c r="AU127" s="190" t="s">
        <v>74</v>
      </c>
      <c r="AY127" s="15" t="s">
        <v>142</v>
      </c>
      <c r="BE127" s="191">
        <f>IF(O127="základní",K127,0)</f>
        <v>0</v>
      </c>
      <c r="BF127" s="191">
        <f>IF(O127="snížená",K127,0)</f>
        <v>0</v>
      </c>
      <c r="BG127" s="191">
        <f>IF(O127="zákl. přenesená",K127,0)</f>
        <v>0</v>
      </c>
      <c r="BH127" s="191">
        <f>IF(O127="sníž. přenesená",K127,0)</f>
        <v>0</v>
      </c>
      <c r="BI127" s="191">
        <f>IF(O127="nulová",K127,0)</f>
        <v>0</v>
      </c>
      <c r="BJ127" s="15" t="s">
        <v>82</v>
      </c>
      <c r="BK127" s="191">
        <f>ROUND(P127*H127,2)</f>
        <v>0</v>
      </c>
      <c r="BL127" s="15" t="s">
        <v>82</v>
      </c>
      <c r="BM127" s="190" t="s">
        <v>232</v>
      </c>
    </row>
    <row r="128" spans="1:65" s="2" customFormat="1" ht="19.5">
      <c r="A128" s="31"/>
      <c r="B128" s="32"/>
      <c r="C128" s="33"/>
      <c r="D128" s="192" t="s">
        <v>144</v>
      </c>
      <c r="E128" s="33"/>
      <c r="F128" s="193" t="s">
        <v>231</v>
      </c>
      <c r="G128" s="33"/>
      <c r="H128" s="33"/>
      <c r="I128" s="112"/>
      <c r="J128" s="112"/>
      <c r="K128" s="33"/>
      <c r="L128" s="33"/>
      <c r="M128" s="36"/>
      <c r="N128" s="196"/>
      <c r="O128" s="197"/>
      <c r="P128" s="198"/>
      <c r="Q128" s="198"/>
      <c r="R128" s="198"/>
      <c r="S128" s="198"/>
      <c r="T128" s="198"/>
      <c r="U128" s="198"/>
      <c r="V128" s="198"/>
      <c r="W128" s="198"/>
      <c r="X128" s="199"/>
      <c r="Y128" s="31"/>
      <c r="Z128" s="31"/>
      <c r="AA128" s="31"/>
      <c r="AB128" s="31"/>
      <c r="AC128" s="31"/>
      <c r="AD128" s="31"/>
      <c r="AE128" s="31"/>
      <c r="AT128" s="15" t="s">
        <v>144</v>
      </c>
      <c r="AU128" s="15" t="s">
        <v>74</v>
      </c>
    </row>
    <row r="129" spans="1:31" s="2" customFormat="1" ht="6.95" customHeight="1">
      <c r="A129" s="31"/>
      <c r="B129" s="51"/>
      <c r="C129" s="52"/>
      <c r="D129" s="52"/>
      <c r="E129" s="52"/>
      <c r="F129" s="52"/>
      <c r="G129" s="52"/>
      <c r="H129" s="52"/>
      <c r="I129" s="150"/>
      <c r="J129" s="150"/>
      <c r="K129" s="52"/>
      <c r="L129" s="52"/>
      <c r="M129" s="36"/>
      <c r="N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PwxORQea9TO7/iJftW8emb+F/HO8dWTRJA9eViV1M7r6eehOhRYifmzStscnpK962iaLklTz11cbbNuuoufcXw==" saltValue="ow/oBhqpBqlWlSpdsjquN8fsgOq1/w+79v7B3AQTZxHrKcS6ia10FOloLQ4eO3p/zXvhceRDu69NRx/JOsaHGA==" spinCount="100000" sheet="1" objects="1" scenarios="1" formatColumns="0" formatRows="0" autoFilter="0"/>
  <autoFilter ref="C115:L128"/>
  <mergeCells count="9">
    <mergeCell ref="E87:H87"/>
    <mergeCell ref="E106:H106"/>
    <mergeCell ref="E108:H108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233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ROUND(K118,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ROUND((SUM(BE118:BE213)),  2)</f>
        <v>0</v>
      </c>
      <c r="G35" s="31"/>
      <c r="H35" s="31"/>
      <c r="I35" s="129">
        <v>0.21</v>
      </c>
      <c r="J35" s="112"/>
      <c r="K35" s="123">
        <f>ROUND(((SUM(BE118:BE213))*I35),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ROUND((SUM(BF118:BF213)),  2)</f>
        <v>0</v>
      </c>
      <c r="G36" s="31"/>
      <c r="H36" s="31"/>
      <c r="I36" s="129">
        <v>0.15</v>
      </c>
      <c r="J36" s="112"/>
      <c r="K36" s="123">
        <f>ROUND(((SUM(BF118:BF213))*I36),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ROUND((SUM(BG118:BG213)),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ROUND((SUM(BH118:BH213)),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ROUND((SUM(BI118:BI213)),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PS 02 - Práce na zabezpečovacím zařízení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 t="shared" ref="I96:J98" si="0">Q118</f>
        <v>0</v>
      </c>
      <c r="J96" s="160">
        <f t="shared" si="0"/>
        <v>0</v>
      </c>
      <c r="K96" s="80">
        <f>K118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234</v>
      </c>
      <c r="E97" s="203"/>
      <c r="F97" s="203"/>
      <c r="G97" s="203"/>
      <c r="H97" s="203"/>
      <c r="I97" s="204">
        <f t="shared" si="0"/>
        <v>0</v>
      </c>
      <c r="J97" s="204">
        <f t="shared" si="0"/>
        <v>0</v>
      </c>
      <c r="K97" s="205">
        <f>K119</f>
        <v>0</v>
      </c>
      <c r="L97" s="201"/>
      <c r="M97" s="206"/>
    </row>
    <row r="98" spans="1:31" s="10" customFormat="1" ht="24.95" customHeight="1">
      <c r="B98" s="200"/>
      <c r="C98" s="201"/>
      <c r="D98" s="202" t="s">
        <v>235</v>
      </c>
      <c r="E98" s="203"/>
      <c r="F98" s="203"/>
      <c r="G98" s="203"/>
      <c r="H98" s="203"/>
      <c r="I98" s="204">
        <f t="shared" si="0"/>
        <v>0</v>
      </c>
      <c r="J98" s="204">
        <f t="shared" si="0"/>
        <v>0</v>
      </c>
      <c r="K98" s="205">
        <f>K120</f>
        <v>0</v>
      </c>
      <c r="L98" s="201"/>
      <c r="M98" s="206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112"/>
      <c r="K99" s="33"/>
      <c r="L99" s="33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50"/>
      <c r="J100" s="150"/>
      <c r="K100" s="52"/>
      <c r="L100" s="52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3"/>
      <c r="J104" s="153"/>
      <c r="K104" s="54"/>
      <c r="L104" s="54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1" t="s">
        <v>121</v>
      </c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17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303" t="str">
        <f>E7</f>
        <v>Oprava zabezpečovacího zařízení na odbočce Skalka</v>
      </c>
      <c r="F108" s="304"/>
      <c r="G108" s="304"/>
      <c r="H108" s="304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111</v>
      </c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5" t="str">
        <f>E9</f>
        <v>PS 02 - Práce na zabezpečovacím zařízení</v>
      </c>
      <c r="F110" s="305"/>
      <c r="G110" s="305"/>
      <c r="H110" s="305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21</v>
      </c>
      <c r="D112" s="33"/>
      <c r="E112" s="33"/>
      <c r="F112" s="25" t="str">
        <f>F12</f>
        <v xml:space="preserve"> </v>
      </c>
      <c r="G112" s="33"/>
      <c r="H112" s="33"/>
      <c r="I112" s="114" t="s">
        <v>23</v>
      </c>
      <c r="J112" s="116">
        <f>IF(J12="","",J12)</f>
        <v>0</v>
      </c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112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24</v>
      </c>
      <c r="D114" s="33"/>
      <c r="E114" s="33"/>
      <c r="F114" s="25" t="str">
        <f>E15</f>
        <v xml:space="preserve"> </v>
      </c>
      <c r="G114" s="33"/>
      <c r="H114" s="33"/>
      <c r="I114" s="114" t="s">
        <v>29</v>
      </c>
      <c r="J114" s="154" t="str">
        <f>E21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7" t="s">
        <v>27</v>
      </c>
      <c r="D115" s="33"/>
      <c r="E115" s="33"/>
      <c r="F115" s="25" t="str">
        <f>IF(E18="","",E18)</f>
        <v>Vyplň údaj</v>
      </c>
      <c r="G115" s="33"/>
      <c r="H115" s="33"/>
      <c r="I115" s="114" t="s">
        <v>30</v>
      </c>
      <c r="J115" s="154" t="str">
        <f>E24</f>
        <v xml:space="preserve"> 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112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9" customFormat="1" ht="29.25" customHeight="1">
      <c r="A117" s="161"/>
      <c r="B117" s="162"/>
      <c r="C117" s="163" t="s">
        <v>122</v>
      </c>
      <c r="D117" s="164" t="s">
        <v>57</v>
      </c>
      <c r="E117" s="164" t="s">
        <v>53</v>
      </c>
      <c r="F117" s="164" t="s">
        <v>54</v>
      </c>
      <c r="G117" s="164" t="s">
        <v>123</v>
      </c>
      <c r="H117" s="164" t="s">
        <v>124</v>
      </c>
      <c r="I117" s="165" t="s">
        <v>125</v>
      </c>
      <c r="J117" s="165" t="s">
        <v>126</v>
      </c>
      <c r="K117" s="166" t="s">
        <v>118</v>
      </c>
      <c r="L117" s="167" t="s">
        <v>127</v>
      </c>
      <c r="M117" s="168"/>
      <c r="N117" s="71" t="s">
        <v>1</v>
      </c>
      <c r="O117" s="72" t="s">
        <v>36</v>
      </c>
      <c r="P117" s="72" t="s">
        <v>128</v>
      </c>
      <c r="Q117" s="72" t="s">
        <v>129</v>
      </c>
      <c r="R117" s="72" t="s">
        <v>130</v>
      </c>
      <c r="S117" s="72" t="s">
        <v>131</v>
      </c>
      <c r="T117" s="72" t="s">
        <v>132</v>
      </c>
      <c r="U117" s="72" t="s">
        <v>133</v>
      </c>
      <c r="V117" s="72" t="s">
        <v>134</v>
      </c>
      <c r="W117" s="72" t="s">
        <v>135</v>
      </c>
      <c r="X117" s="73" t="s">
        <v>136</v>
      </c>
      <c r="Y117" s="161"/>
      <c r="Z117" s="161"/>
      <c r="AA117" s="161"/>
      <c r="AB117" s="161"/>
      <c r="AC117" s="161"/>
      <c r="AD117" s="161"/>
      <c r="AE117" s="161"/>
    </row>
    <row r="118" spans="1:65" s="2" customFormat="1" ht="22.9" customHeight="1">
      <c r="A118" s="31"/>
      <c r="B118" s="32"/>
      <c r="C118" s="78" t="s">
        <v>137</v>
      </c>
      <c r="D118" s="33"/>
      <c r="E118" s="33"/>
      <c r="F118" s="33"/>
      <c r="G118" s="33"/>
      <c r="H118" s="33"/>
      <c r="I118" s="112"/>
      <c r="J118" s="112"/>
      <c r="K118" s="169">
        <f>BK118</f>
        <v>0</v>
      </c>
      <c r="L118" s="33"/>
      <c r="M118" s="36"/>
      <c r="N118" s="74"/>
      <c r="O118" s="170"/>
      <c r="P118" s="75"/>
      <c r="Q118" s="171">
        <f>Q119+Q120</f>
        <v>0</v>
      </c>
      <c r="R118" s="171">
        <f>R119+R120</f>
        <v>0</v>
      </c>
      <c r="S118" s="75"/>
      <c r="T118" s="172">
        <f>T119+T120</f>
        <v>0</v>
      </c>
      <c r="U118" s="75"/>
      <c r="V118" s="172">
        <f>V119+V120</f>
        <v>0</v>
      </c>
      <c r="W118" s="75"/>
      <c r="X118" s="173">
        <f>X119+X120</f>
        <v>0</v>
      </c>
      <c r="Y118" s="31"/>
      <c r="Z118" s="31"/>
      <c r="AA118" s="31"/>
      <c r="AB118" s="31"/>
      <c r="AC118" s="31"/>
      <c r="AD118" s="31"/>
      <c r="AE118" s="31"/>
      <c r="AT118" s="15" t="s">
        <v>73</v>
      </c>
      <c r="AU118" s="15" t="s">
        <v>120</v>
      </c>
      <c r="BK118" s="174">
        <f>BK119+BK120</f>
        <v>0</v>
      </c>
    </row>
    <row r="119" spans="1:65" s="11" customFormat="1" ht="25.9" customHeight="1">
      <c r="B119" s="207"/>
      <c r="C119" s="208"/>
      <c r="D119" s="209" t="s">
        <v>73</v>
      </c>
      <c r="E119" s="210" t="s">
        <v>236</v>
      </c>
      <c r="F119" s="210" t="s">
        <v>237</v>
      </c>
      <c r="G119" s="208"/>
      <c r="H119" s="208"/>
      <c r="I119" s="211"/>
      <c r="J119" s="211"/>
      <c r="K119" s="212">
        <f>BK119</f>
        <v>0</v>
      </c>
      <c r="L119" s="208"/>
      <c r="M119" s="213"/>
      <c r="N119" s="214"/>
      <c r="O119" s="215"/>
      <c r="P119" s="215"/>
      <c r="Q119" s="216">
        <v>0</v>
      </c>
      <c r="R119" s="216">
        <v>0</v>
      </c>
      <c r="S119" s="215"/>
      <c r="T119" s="217">
        <v>0</v>
      </c>
      <c r="U119" s="215"/>
      <c r="V119" s="217">
        <v>0</v>
      </c>
      <c r="W119" s="215"/>
      <c r="X119" s="218">
        <v>0</v>
      </c>
      <c r="AR119" s="219" t="s">
        <v>82</v>
      </c>
      <c r="AT119" s="220" t="s">
        <v>73</v>
      </c>
      <c r="AU119" s="220" t="s">
        <v>74</v>
      </c>
      <c r="AY119" s="219" t="s">
        <v>142</v>
      </c>
      <c r="BK119" s="221">
        <v>0</v>
      </c>
    </row>
    <row r="120" spans="1:65" s="11" customFormat="1" ht="25.9" customHeight="1">
      <c r="B120" s="207"/>
      <c r="C120" s="208"/>
      <c r="D120" s="209" t="s">
        <v>73</v>
      </c>
      <c r="E120" s="210" t="s">
        <v>238</v>
      </c>
      <c r="F120" s="210" t="s">
        <v>239</v>
      </c>
      <c r="G120" s="208"/>
      <c r="H120" s="208"/>
      <c r="I120" s="211"/>
      <c r="J120" s="211"/>
      <c r="K120" s="212">
        <f>BK120</f>
        <v>0</v>
      </c>
      <c r="L120" s="208"/>
      <c r="M120" s="213"/>
      <c r="N120" s="214"/>
      <c r="O120" s="215"/>
      <c r="P120" s="215"/>
      <c r="Q120" s="216">
        <f>SUM(Q121:Q213)</f>
        <v>0</v>
      </c>
      <c r="R120" s="216">
        <f>SUM(R121:R213)</f>
        <v>0</v>
      </c>
      <c r="S120" s="215"/>
      <c r="T120" s="217">
        <f>SUM(T121:T213)</f>
        <v>0</v>
      </c>
      <c r="U120" s="215"/>
      <c r="V120" s="217">
        <f>SUM(V121:V213)</f>
        <v>0</v>
      </c>
      <c r="W120" s="215"/>
      <c r="X120" s="218">
        <f>SUM(X121:X213)</f>
        <v>0</v>
      </c>
      <c r="AR120" s="219" t="s">
        <v>152</v>
      </c>
      <c r="AT120" s="220" t="s">
        <v>73</v>
      </c>
      <c r="AU120" s="220" t="s">
        <v>74</v>
      </c>
      <c r="AY120" s="219" t="s">
        <v>142</v>
      </c>
      <c r="BK120" s="221">
        <f>SUM(BK121:BK213)</f>
        <v>0</v>
      </c>
    </row>
    <row r="121" spans="1:65" s="2" customFormat="1" ht="16.5" customHeight="1">
      <c r="A121" s="31"/>
      <c r="B121" s="32"/>
      <c r="C121" s="222" t="s">
        <v>82</v>
      </c>
      <c r="D121" s="222" t="s">
        <v>240</v>
      </c>
      <c r="E121" s="223" t="s">
        <v>241</v>
      </c>
      <c r="F121" s="224" t="s">
        <v>242</v>
      </c>
      <c r="G121" s="225" t="s">
        <v>141</v>
      </c>
      <c r="H121" s="226">
        <v>3</v>
      </c>
      <c r="I121" s="227"/>
      <c r="J121" s="227"/>
      <c r="K121" s="228">
        <f>ROUND(P121*H121,2)</f>
        <v>0</v>
      </c>
      <c r="L121" s="229"/>
      <c r="M121" s="36"/>
      <c r="N121" s="230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82</v>
      </c>
      <c r="AT121" s="190" t="s">
        <v>240</v>
      </c>
      <c r="AU121" s="190" t="s">
        <v>82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82</v>
      </c>
      <c r="BM121" s="190" t="s">
        <v>243</v>
      </c>
    </row>
    <row r="122" spans="1:65" s="2" customFormat="1" ht="39">
      <c r="A122" s="31"/>
      <c r="B122" s="32"/>
      <c r="C122" s="33"/>
      <c r="D122" s="192" t="s">
        <v>144</v>
      </c>
      <c r="E122" s="33"/>
      <c r="F122" s="193" t="s">
        <v>244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82</v>
      </c>
    </row>
    <row r="123" spans="1:65" s="2" customFormat="1" ht="16.5" customHeight="1">
      <c r="A123" s="31"/>
      <c r="B123" s="32"/>
      <c r="C123" s="222" t="s">
        <v>84</v>
      </c>
      <c r="D123" s="222" t="s">
        <v>240</v>
      </c>
      <c r="E123" s="223" t="s">
        <v>245</v>
      </c>
      <c r="F123" s="224" t="s">
        <v>246</v>
      </c>
      <c r="G123" s="225" t="s">
        <v>141</v>
      </c>
      <c r="H123" s="226">
        <v>3</v>
      </c>
      <c r="I123" s="227"/>
      <c r="J123" s="227"/>
      <c r="K123" s="228">
        <f>ROUND(P123*H123,2)</f>
        <v>0</v>
      </c>
      <c r="L123" s="229"/>
      <c r="M123" s="36"/>
      <c r="N123" s="230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82</v>
      </c>
      <c r="AT123" s="190" t="s">
        <v>240</v>
      </c>
      <c r="AU123" s="190" t="s">
        <v>82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82</v>
      </c>
      <c r="BM123" s="190" t="s">
        <v>247</v>
      </c>
    </row>
    <row r="124" spans="1:65" s="2" customFormat="1" ht="19.5">
      <c r="A124" s="31"/>
      <c r="B124" s="32"/>
      <c r="C124" s="33"/>
      <c r="D124" s="192" t="s">
        <v>144</v>
      </c>
      <c r="E124" s="33"/>
      <c r="F124" s="193" t="s">
        <v>248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82</v>
      </c>
    </row>
    <row r="125" spans="1:65" s="2" customFormat="1" ht="21.75" customHeight="1">
      <c r="A125" s="31"/>
      <c r="B125" s="32"/>
      <c r="C125" s="222" t="s">
        <v>148</v>
      </c>
      <c r="D125" s="222" t="s">
        <v>240</v>
      </c>
      <c r="E125" s="223" t="s">
        <v>249</v>
      </c>
      <c r="F125" s="224" t="s">
        <v>250</v>
      </c>
      <c r="G125" s="225" t="s">
        <v>141</v>
      </c>
      <c r="H125" s="226">
        <v>448</v>
      </c>
      <c r="I125" s="227"/>
      <c r="J125" s="227"/>
      <c r="K125" s="228">
        <f>ROUND(P125*H125,2)</f>
        <v>0</v>
      </c>
      <c r="L125" s="229"/>
      <c r="M125" s="36"/>
      <c r="N125" s="230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82</v>
      </c>
      <c r="AT125" s="190" t="s">
        <v>240</v>
      </c>
      <c r="AU125" s="190" t="s">
        <v>82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82</v>
      </c>
      <c r="BM125" s="190" t="s">
        <v>251</v>
      </c>
    </row>
    <row r="126" spans="1:65" s="2" customFormat="1" ht="29.25">
      <c r="A126" s="31"/>
      <c r="B126" s="32"/>
      <c r="C126" s="33"/>
      <c r="D126" s="192" t="s">
        <v>144</v>
      </c>
      <c r="E126" s="33"/>
      <c r="F126" s="193" t="s">
        <v>252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82</v>
      </c>
    </row>
    <row r="127" spans="1:65" s="2" customFormat="1" ht="21.75" customHeight="1">
      <c r="A127" s="31"/>
      <c r="B127" s="32"/>
      <c r="C127" s="222" t="s">
        <v>152</v>
      </c>
      <c r="D127" s="222" t="s">
        <v>240</v>
      </c>
      <c r="E127" s="223" t="s">
        <v>253</v>
      </c>
      <c r="F127" s="224" t="s">
        <v>254</v>
      </c>
      <c r="G127" s="225" t="s">
        <v>141</v>
      </c>
      <c r="H127" s="226">
        <v>448</v>
      </c>
      <c r="I127" s="227"/>
      <c r="J127" s="227"/>
      <c r="K127" s="228">
        <f>ROUND(P127*H127,2)</f>
        <v>0</v>
      </c>
      <c r="L127" s="229"/>
      <c r="M127" s="36"/>
      <c r="N127" s="230" t="s">
        <v>1</v>
      </c>
      <c r="O127" s="186" t="s">
        <v>37</v>
      </c>
      <c r="P127" s="187">
        <f>I127+J127</f>
        <v>0</v>
      </c>
      <c r="Q127" s="187">
        <f>ROUND(I127*H127,2)</f>
        <v>0</v>
      </c>
      <c r="R127" s="187">
        <f>ROUND(J127*H127,2)</f>
        <v>0</v>
      </c>
      <c r="S127" s="67"/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9">
        <f>W127*H127</f>
        <v>0</v>
      </c>
      <c r="Y127" s="31"/>
      <c r="Z127" s="31"/>
      <c r="AA127" s="31"/>
      <c r="AB127" s="31"/>
      <c r="AC127" s="31"/>
      <c r="AD127" s="31"/>
      <c r="AE127" s="31"/>
      <c r="AR127" s="190" t="s">
        <v>82</v>
      </c>
      <c r="AT127" s="190" t="s">
        <v>240</v>
      </c>
      <c r="AU127" s="190" t="s">
        <v>82</v>
      </c>
      <c r="AY127" s="15" t="s">
        <v>142</v>
      </c>
      <c r="BE127" s="191">
        <f>IF(O127="základní",K127,0)</f>
        <v>0</v>
      </c>
      <c r="BF127" s="191">
        <f>IF(O127="snížená",K127,0)</f>
        <v>0</v>
      </c>
      <c r="BG127" s="191">
        <f>IF(O127="zákl. přenesená",K127,0)</f>
        <v>0</v>
      </c>
      <c r="BH127" s="191">
        <f>IF(O127="sníž. přenesená",K127,0)</f>
        <v>0</v>
      </c>
      <c r="BI127" s="191">
        <f>IF(O127="nulová",K127,0)</f>
        <v>0</v>
      </c>
      <c r="BJ127" s="15" t="s">
        <v>82</v>
      </c>
      <c r="BK127" s="191">
        <f>ROUND(P127*H127,2)</f>
        <v>0</v>
      </c>
      <c r="BL127" s="15" t="s">
        <v>82</v>
      </c>
      <c r="BM127" s="190" t="s">
        <v>255</v>
      </c>
    </row>
    <row r="128" spans="1:65" s="2" customFormat="1" ht="19.5">
      <c r="A128" s="31"/>
      <c r="B128" s="32"/>
      <c r="C128" s="33"/>
      <c r="D128" s="192" t="s">
        <v>144</v>
      </c>
      <c r="E128" s="33"/>
      <c r="F128" s="193" t="s">
        <v>254</v>
      </c>
      <c r="G128" s="33"/>
      <c r="H128" s="33"/>
      <c r="I128" s="112"/>
      <c r="J128" s="112"/>
      <c r="K128" s="33"/>
      <c r="L128" s="33"/>
      <c r="M128" s="36"/>
      <c r="N128" s="194"/>
      <c r="O128" s="195"/>
      <c r="P128" s="67"/>
      <c r="Q128" s="67"/>
      <c r="R128" s="67"/>
      <c r="S128" s="67"/>
      <c r="T128" s="67"/>
      <c r="U128" s="67"/>
      <c r="V128" s="67"/>
      <c r="W128" s="67"/>
      <c r="X128" s="68"/>
      <c r="Y128" s="31"/>
      <c r="Z128" s="31"/>
      <c r="AA128" s="31"/>
      <c r="AB128" s="31"/>
      <c r="AC128" s="31"/>
      <c r="AD128" s="31"/>
      <c r="AE128" s="31"/>
      <c r="AT128" s="15" t="s">
        <v>144</v>
      </c>
      <c r="AU128" s="15" t="s">
        <v>82</v>
      </c>
    </row>
    <row r="129" spans="1:65" s="2" customFormat="1" ht="21.75" customHeight="1">
      <c r="A129" s="31"/>
      <c r="B129" s="32"/>
      <c r="C129" s="222" t="s">
        <v>156</v>
      </c>
      <c r="D129" s="222" t="s">
        <v>240</v>
      </c>
      <c r="E129" s="223" t="s">
        <v>256</v>
      </c>
      <c r="F129" s="224" t="s">
        <v>257</v>
      </c>
      <c r="G129" s="225" t="s">
        <v>141</v>
      </c>
      <c r="H129" s="226">
        <v>44</v>
      </c>
      <c r="I129" s="227"/>
      <c r="J129" s="227"/>
      <c r="K129" s="228">
        <f>ROUND(P129*H129,2)</f>
        <v>0</v>
      </c>
      <c r="L129" s="229"/>
      <c r="M129" s="36"/>
      <c r="N129" s="230" t="s">
        <v>1</v>
      </c>
      <c r="O129" s="186" t="s">
        <v>37</v>
      </c>
      <c r="P129" s="187">
        <f>I129+J129</f>
        <v>0</v>
      </c>
      <c r="Q129" s="187">
        <f>ROUND(I129*H129,2)</f>
        <v>0</v>
      </c>
      <c r="R129" s="187">
        <f>ROUND(J129*H129,2)</f>
        <v>0</v>
      </c>
      <c r="S129" s="67"/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9">
        <f>W129*H129</f>
        <v>0</v>
      </c>
      <c r="Y129" s="31"/>
      <c r="Z129" s="31"/>
      <c r="AA129" s="31"/>
      <c r="AB129" s="31"/>
      <c r="AC129" s="31"/>
      <c r="AD129" s="31"/>
      <c r="AE129" s="31"/>
      <c r="AR129" s="190" t="s">
        <v>82</v>
      </c>
      <c r="AT129" s="190" t="s">
        <v>240</v>
      </c>
      <c r="AU129" s="190" t="s">
        <v>82</v>
      </c>
      <c r="AY129" s="15" t="s">
        <v>142</v>
      </c>
      <c r="BE129" s="191">
        <f>IF(O129="základní",K129,0)</f>
        <v>0</v>
      </c>
      <c r="BF129" s="191">
        <f>IF(O129="snížená",K129,0)</f>
        <v>0</v>
      </c>
      <c r="BG129" s="191">
        <f>IF(O129="zákl. přenesená",K129,0)</f>
        <v>0</v>
      </c>
      <c r="BH129" s="191">
        <f>IF(O129="sníž. přenesená",K129,0)</f>
        <v>0</v>
      </c>
      <c r="BI129" s="191">
        <f>IF(O129="nulová",K129,0)</f>
        <v>0</v>
      </c>
      <c r="BJ129" s="15" t="s">
        <v>82</v>
      </c>
      <c r="BK129" s="191">
        <f>ROUND(P129*H129,2)</f>
        <v>0</v>
      </c>
      <c r="BL129" s="15" t="s">
        <v>82</v>
      </c>
      <c r="BM129" s="190" t="s">
        <v>258</v>
      </c>
    </row>
    <row r="130" spans="1:65" s="2" customFormat="1" ht="58.5">
      <c r="A130" s="31"/>
      <c r="B130" s="32"/>
      <c r="C130" s="33"/>
      <c r="D130" s="192" t="s">
        <v>144</v>
      </c>
      <c r="E130" s="33"/>
      <c r="F130" s="193" t="s">
        <v>259</v>
      </c>
      <c r="G130" s="33"/>
      <c r="H130" s="33"/>
      <c r="I130" s="112"/>
      <c r="J130" s="112"/>
      <c r="K130" s="33"/>
      <c r="L130" s="33"/>
      <c r="M130" s="36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1"/>
      <c r="Z130" s="31"/>
      <c r="AA130" s="31"/>
      <c r="AB130" s="31"/>
      <c r="AC130" s="31"/>
      <c r="AD130" s="31"/>
      <c r="AE130" s="31"/>
      <c r="AT130" s="15" t="s">
        <v>144</v>
      </c>
      <c r="AU130" s="15" t="s">
        <v>82</v>
      </c>
    </row>
    <row r="131" spans="1:65" s="2" customFormat="1" ht="21.75" customHeight="1">
      <c r="A131" s="31"/>
      <c r="B131" s="32"/>
      <c r="C131" s="222" t="s">
        <v>160</v>
      </c>
      <c r="D131" s="222" t="s">
        <v>240</v>
      </c>
      <c r="E131" s="223" t="s">
        <v>260</v>
      </c>
      <c r="F131" s="224" t="s">
        <v>261</v>
      </c>
      <c r="G131" s="225" t="s">
        <v>141</v>
      </c>
      <c r="H131" s="226">
        <v>22</v>
      </c>
      <c r="I131" s="227"/>
      <c r="J131" s="227"/>
      <c r="K131" s="228">
        <f>ROUND(P131*H131,2)</f>
        <v>0</v>
      </c>
      <c r="L131" s="229"/>
      <c r="M131" s="36"/>
      <c r="N131" s="230" t="s">
        <v>1</v>
      </c>
      <c r="O131" s="186" t="s">
        <v>37</v>
      </c>
      <c r="P131" s="187">
        <f>I131+J131</f>
        <v>0</v>
      </c>
      <c r="Q131" s="187">
        <f>ROUND(I131*H131,2)</f>
        <v>0</v>
      </c>
      <c r="R131" s="187">
        <f>ROUND(J131*H131,2)</f>
        <v>0</v>
      </c>
      <c r="S131" s="67"/>
      <c r="T131" s="188">
        <f>S131*H131</f>
        <v>0</v>
      </c>
      <c r="U131" s="188">
        <v>0</v>
      </c>
      <c r="V131" s="188">
        <f>U131*H131</f>
        <v>0</v>
      </c>
      <c r="W131" s="188">
        <v>0</v>
      </c>
      <c r="X131" s="189">
        <f>W131*H131</f>
        <v>0</v>
      </c>
      <c r="Y131" s="31"/>
      <c r="Z131" s="31"/>
      <c r="AA131" s="31"/>
      <c r="AB131" s="31"/>
      <c r="AC131" s="31"/>
      <c r="AD131" s="31"/>
      <c r="AE131" s="31"/>
      <c r="AR131" s="190" t="s">
        <v>82</v>
      </c>
      <c r="AT131" s="190" t="s">
        <v>240</v>
      </c>
      <c r="AU131" s="190" t="s">
        <v>82</v>
      </c>
      <c r="AY131" s="15" t="s">
        <v>142</v>
      </c>
      <c r="BE131" s="191">
        <f>IF(O131="základní",K131,0)</f>
        <v>0</v>
      </c>
      <c r="BF131" s="191">
        <f>IF(O131="snížená",K131,0)</f>
        <v>0</v>
      </c>
      <c r="BG131" s="191">
        <f>IF(O131="zákl. přenesená",K131,0)</f>
        <v>0</v>
      </c>
      <c r="BH131" s="191">
        <f>IF(O131="sníž. přenesená",K131,0)</f>
        <v>0</v>
      </c>
      <c r="BI131" s="191">
        <f>IF(O131="nulová",K131,0)</f>
        <v>0</v>
      </c>
      <c r="BJ131" s="15" t="s">
        <v>82</v>
      </c>
      <c r="BK131" s="191">
        <f>ROUND(P131*H131,2)</f>
        <v>0</v>
      </c>
      <c r="BL131" s="15" t="s">
        <v>82</v>
      </c>
      <c r="BM131" s="190" t="s">
        <v>262</v>
      </c>
    </row>
    <row r="132" spans="1:65" s="2" customFormat="1" ht="58.5">
      <c r="A132" s="31"/>
      <c r="B132" s="32"/>
      <c r="C132" s="33"/>
      <c r="D132" s="192" t="s">
        <v>144</v>
      </c>
      <c r="E132" s="33"/>
      <c r="F132" s="193" t="s">
        <v>263</v>
      </c>
      <c r="G132" s="33"/>
      <c r="H132" s="33"/>
      <c r="I132" s="112"/>
      <c r="J132" s="112"/>
      <c r="K132" s="33"/>
      <c r="L132" s="33"/>
      <c r="M132" s="36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1"/>
      <c r="Z132" s="31"/>
      <c r="AA132" s="31"/>
      <c r="AB132" s="31"/>
      <c r="AC132" s="31"/>
      <c r="AD132" s="31"/>
      <c r="AE132" s="31"/>
      <c r="AT132" s="15" t="s">
        <v>144</v>
      </c>
      <c r="AU132" s="15" t="s">
        <v>82</v>
      </c>
    </row>
    <row r="133" spans="1:65" s="2" customFormat="1" ht="21.75" customHeight="1">
      <c r="A133" s="31"/>
      <c r="B133" s="32"/>
      <c r="C133" s="222" t="s">
        <v>164</v>
      </c>
      <c r="D133" s="222" t="s">
        <v>240</v>
      </c>
      <c r="E133" s="223" t="s">
        <v>264</v>
      </c>
      <c r="F133" s="224" t="s">
        <v>265</v>
      </c>
      <c r="G133" s="225" t="s">
        <v>141</v>
      </c>
      <c r="H133" s="226">
        <v>4</v>
      </c>
      <c r="I133" s="227"/>
      <c r="J133" s="227"/>
      <c r="K133" s="228">
        <f>ROUND(P133*H133,2)</f>
        <v>0</v>
      </c>
      <c r="L133" s="229"/>
      <c r="M133" s="36"/>
      <c r="N133" s="230" t="s">
        <v>1</v>
      </c>
      <c r="O133" s="186" t="s">
        <v>37</v>
      </c>
      <c r="P133" s="187">
        <f>I133+J133</f>
        <v>0</v>
      </c>
      <c r="Q133" s="187">
        <f>ROUND(I133*H133,2)</f>
        <v>0</v>
      </c>
      <c r="R133" s="187">
        <f>ROUND(J133*H133,2)</f>
        <v>0</v>
      </c>
      <c r="S133" s="67"/>
      <c r="T133" s="188">
        <f>S133*H133</f>
        <v>0</v>
      </c>
      <c r="U133" s="188">
        <v>0</v>
      </c>
      <c r="V133" s="188">
        <f>U133*H133</f>
        <v>0</v>
      </c>
      <c r="W133" s="188">
        <v>0</v>
      </c>
      <c r="X133" s="189">
        <f>W133*H133</f>
        <v>0</v>
      </c>
      <c r="Y133" s="31"/>
      <c r="Z133" s="31"/>
      <c r="AA133" s="31"/>
      <c r="AB133" s="31"/>
      <c r="AC133" s="31"/>
      <c r="AD133" s="31"/>
      <c r="AE133" s="31"/>
      <c r="AR133" s="190" t="s">
        <v>82</v>
      </c>
      <c r="AT133" s="190" t="s">
        <v>240</v>
      </c>
      <c r="AU133" s="190" t="s">
        <v>82</v>
      </c>
      <c r="AY133" s="15" t="s">
        <v>142</v>
      </c>
      <c r="BE133" s="191">
        <f>IF(O133="základní",K133,0)</f>
        <v>0</v>
      </c>
      <c r="BF133" s="191">
        <f>IF(O133="snížená",K133,0)</f>
        <v>0</v>
      </c>
      <c r="BG133" s="191">
        <f>IF(O133="zákl. přenesená",K133,0)</f>
        <v>0</v>
      </c>
      <c r="BH133" s="191">
        <f>IF(O133="sníž. přenesená",K133,0)</f>
        <v>0</v>
      </c>
      <c r="BI133" s="191">
        <f>IF(O133="nulová",K133,0)</f>
        <v>0</v>
      </c>
      <c r="BJ133" s="15" t="s">
        <v>82</v>
      </c>
      <c r="BK133" s="191">
        <f>ROUND(P133*H133,2)</f>
        <v>0</v>
      </c>
      <c r="BL133" s="15" t="s">
        <v>82</v>
      </c>
      <c r="BM133" s="190" t="s">
        <v>266</v>
      </c>
    </row>
    <row r="134" spans="1:65" s="2" customFormat="1" ht="58.5">
      <c r="A134" s="31"/>
      <c r="B134" s="32"/>
      <c r="C134" s="33"/>
      <c r="D134" s="192" t="s">
        <v>144</v>
      </c>
      <c r="E134" s="33"/>
      <c r="F134" s="193" t="s">
        <v>267</v>
      </c>
      <c r="G134" s="33"/>
      <c r="H134" s="33"/>
      <c r="I134" s="112"/>
      <c r="J134" s="112"/>
      <c r="K134" s="33"/>
      <c r="L134" s="33"/>
      <c r="M134" s="36"/>
      <c r="N134" s="194"/>
      <c r="O134" s="195"/>
      <c r="P134" s="67"/>
      <c r="Q134" s="67"/>
      <c r="R134" s="67"/>
      <c r="S134" s="67"/>
      <c r="T134" s="67"/>
      <c r="U134" s="67"/>
      <c r="V134" s="67"/>
      <c r="W134" s="67"/>
      <c r="X134" s="68"/>
      <c r="Y134" s="31"/>
      <c r="Z134" s="31"/>
      <c r="AA134" s="31"/>
      <c r="AB134" s="31"/>
      <c r="AC134" s="31"/>
      <c r="AD134" s="31"/>
      <c r="AE134" s="31"/>
      <c r="AT134" s="15" t="s">
        <v>144</v>
      </c>
      <c r="AU134" s="15" t="s">
        <v>82</v>
      </c>
    </row>
    <row r="135" spans="1:65" s="2" customFormat="1" ht="21.75" customHeight="1">
      <c r="A135" s="31"/>
      <c r="B135" s="32"/>
      <c r="C135" s="222" t="s">
        <v>168</v>
      </c>
      <c r="D135" s="222" t="s">
        <v>240</v>
      </c>
      <c r="E135" s="223" t="s">
        <v>268</v>
      </c>
      <c r="F135" s="224" t="s">
        <v>269</v>
      </c>
      <c r="G135" s="225" t="s">
        <v>141</v>
      </c>
      <c r="H135" s="226">
        <v>4</v>
      </c>
      <c r="I135" s="227"/>
      <c r="J135" s="227"/>
      <c r="K135" s="228">
        <f>ROUND(P135*H135,2)</f>
        <v>0</v>
      </c>
      <c r="L135" s="229"/>
      <c r="M135" s="36"/>
      <c r="N135" s="230" t="s">
        <v>1</v>
      </c>
      <c r="O135" s="186" t="s">
        <v>37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67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1"/>
      <c r="Z135" s="31"/>
      <c r="AA135" s="31"/>
      <c r="AB135" s="31"/>
      <c r="AC135" s="31"/>
      <c r="AD135" s="31"/>
      <c r="AE135" s="31"/>
      <c r="AR135" s="190" t="s">
        <v>82</v>
      </c>
      <c r="AT135" s="190" t="s">
        <v>240</v>
      </c>
      <c r="AU135" s="190" t="s">
        <v>82</v>
      </c>
      <c r="AY135" s="15" t="s">
        <v>142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15" t="s">
        <v>82</v>
      </c>
      <c r="BK135" s="191">
        <f>ROUND(P135*H135,2)</f>
        <v>0</v>
      </c>
      <c r="BL135" s="15" t="s">
        <v>82</v>
      </c>
      <c r="BM135" s="190" t="s">
        <v>270</v>
      </c>
    </row>
    <row r="136" spans="1:65" s="2" customFormat="1" ht="58.5">
      <c r="A136" s="31"/>
      <c r="B136" s="32"/>
      <c r="C136" s="33"/>
      <c r="D136" s="192" t="s">
        <v>144</v>
      </c>
      <c r="E136" s="33"/>
      <c r="F136" s="193" t="s">
        <v>271</v>
      </c>
      <c r="G136" s="33"/>
      <c r="H136" s="33"/>
      <c r="I136" s="112"/>
      <c r="J136" s="112"/>
      <c r="K136" s="33"/>
      <c r="L136" s="33"/>
      <c r="M136" s="36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1"/>
      <c r="Z136" s="31"/>
      <c r="AA136" s="31"/>
      <c r="AB136" s="31"/>
      <c r="AC136" s="31"/>
      <c r="AD136" s="31"/>
      <c r="AE136" s="31"/>
      <c r="AT136" s="15" t="s">
        <v>144</v>
      </c>
      <c r="AU136" s="15" t="s">
        <v>82</v>
      </c>
    </row>
    <row r="137" spans="1:65" s="2" customFormat="1" ht="21.75" customHeight="1">
      <c r="A137" s="31"/>
      <c r="B137" s="32"/>
      <c r="C137" s="222" t="s">
        <v>173</v>
      </c>
      <c r="D137" s="222" t="s">
        <v>240</v>
      </c>
      <c r="E137" s="223" t="s">
        <v>272</v>
      </c>
      <c r="F137" s="224" t="s">
        <v>273</v>
      </c>
      <c r="G137" s="225" t="s">
        <v>141</v>
      </c>
      <c r="H137" s="226">
        <v>1</v>
      </c>
      <c r="I137" s="227"/>
      <c r="J137" s="227"/>
      <c r="K137" s="228">
        <f>ROUND(P137*H137,2)</f>
        <v>0</v>
      </c>
      <c r="L137" s="229"/>
      <c r="M137" s="36"/>
      <c r="N137" s="230" t="s">
        <v>1</v>
      </c>
      <c r="O137" s="186" t="s">
        <v>37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67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1"/>
      <c r="Z137" s="31"/>
      <c r="AA137" s="31"/>
      <c r="AB137" s="31"/>
      <c r="AC137" s="31"/>
      <c r="AD137" s="31"/>
      <c r="AE137" s="31"/>
      <c r="AR137" s="190" t="s">
        <v>82</v>
      </c>
      <c r="AT137" s="190" t="s">
        <v>240</v>
      </c>
      <c r="AU137" s="190" t="s">
        <v>82</v>
      </c>
      <c r="AY137" s="15" t="s">
        <v>142</v>
      </c>
      <c r="BE137" s="191">
        <f>IF(O137="základní",K137,0)</f>
        <v>0</v>
      </c>
      <c r="BF137" s="191">
        <f>IF(O137="snížená",K137,0)</f>
        <v>0</v>
      </c>
      <c r="BG137" s="191">
        <f>IF(O137="zákl. přenesená",K137,0)</f>
        <v>0</v>
      </c>
      <c r="BH137" s="191">
        <f>IF(O137="sníž. přenesená",K137,0)</f>
        <v>0</v>
      </c>
      <c r="BI137" s="191">
        <f>IF(O137="nulová",K137,0)</f>
        <v>0</v>
      </c>
      <c r="BJ137" s="15" t="s">
        <v>82</v>
      </c>
      <c r="BK137" s="191">
        <f>ROUND(P137*H137,2)</f>
        <v>0</v>
      </c>
      <c r="BL137" s="15" t="s">
        <v>82</v>
      </c>
      <c r="BM137" s="190" t="s">
        <v>274</v>
      </c>
    </row>
    <row r="138" spans="1:65" s="2" customFormat="1" ht="68.25">
      <c r="A138" s="31"/>
      <c r="B138" s="32"/>
      <c r="C138" s="33"/>
      <c r="D138" s="192" t="s">
        <v>144</v>
      </c>
      <c r="E138" s="33"/>
      <c r="F138" s="193" t="s">
        <v>275</v>
      </c>
      <c r="G138" s="33"/>
      <c r="H138" s="33"/>
      <c r="I138" s="112"/>
      <c r="J138" s="112"/>
      <c r="K138" s="33"/>
      <c r="L138" s="33"/>
      <c r="M138" s="36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1"/>
      <c r="Z138" s="31"/>
      <c r="AA138" s="31"/>
      <c r="AB138" s="31"/>
      <c r="AC138" s="31"/>
      <c r="AD138" s="31"/>
      <c r="AE138" s="31"/>
      <c r="AT138" s="15" t="s">
        <v>144</v>
      </c>
      <c r="AU138" s="15" t="s">
        <v>82</v>
      </c>
    </row>
    <row r="139" spans="1:65" s="2" customFormat="1" ht="21.75" customHeight="1">
      <c r="A139" s="31"/>
      <c r="B139" s="32"/>
      <c r="C139" s="222" t="s">
        <v>177</v>
      </c>
      <c r="D139" s="222" t="s">
        <v>240</v>
      </c>
      <c r="E139" s="223" t="s">
        <v>276</v>
      </c>
      <c r="F139" s="224" t="s">
        <v>277</v>
      </c>
      <c r="G139" s="225" t="s">
        <v>141</v>
      </c>
      <c r="H139" s="226">
        <v>3</v>
      </c>
      <c r="I139" s="227"/>
      <c r="J139" s="227"/>
      <c r="K139" s="228">
        <f>ROUND(P139*H139,2)</f>
        <v>0</v>
      </c>
      <c r="L139" s="229"/>
      <c r="M139" s="36"/>
      <c r="N139" s="230" t="s">
        <v>1</v>
      </c>
      <c r="O139" s="186" t="s">
        <v>37</v>
      </c>
      <c r="P139" s="187">
        <f>I139+J139</f>
        <v>0</v>
      </c>
      <c r="Q139" s="187">
        <f>ROUND(I139*H139,2)</f>
        <v>0</v>
      </c>
      <c r="R139" s="187">
        <f>ROUND(J139*H139,2)</f>
        <v>0</v>
      </c>
      <c r="S139" s="67"/>
      <c r="T139" s="188">
        <f>S139*H139</f>
        <v>0</v>
      </c>
      <c r="U139" s="188">
        <v>0</v>
      </c>
      <c r="V139" s="188">
        <f>U139*H139</f>
        <v>0</v>
      </c>
      <c r="W139" s="188">
        <v>0</v>
      </c>
      <c r="X139" s="189">
        <f>W139*H139</f>
        <v>0</v>
      </c>
      <c r="Y139" s="31"/>
      <c r="Z139" s="31"/>
      <c r="AA139" s="31"/>
      <c r="AB139" s="31"/>
      <c r="AC139" s="31"/>
      <c r="AD139" s="31"/>
      <c r="AE139" s="31"/>
      <c r="AR139" s="190" t="s">
        <v>82</v>
      </c>
      <c r="AT139" s="190" t="s">
        <v>240</v>
      </c>
      <c r="AU139" s="190" t="s">
        <v>82</v>
      </c>
      <c r="AY139" s="15" t="s">
        <v>142</v>
      </c>
      <c r="BE139" s="191">
        <f>IF(O139="základní",K139,0)</f>
        <v>0</v>
      </c>
      <c r="BF139" s="191">
        <f>IF(O139="snížená",K139,0)</f>
        <v>0</v>
      </c>
      <c r="BG139" s="191">
        <f>IF(O139="zákl. přenesená",K139,0)</f>
        <v>0</v>
      </c>
      <c r="BH139" s="191">
        <f>IF(O139="sníž. přenesená",K139,0)</f>
        <v>0</v>
      </c>
      <c r="BI139" s="191">
        <f>IF(O139="nulová",K139,0)</f>
        <v>0</v>
      </c>
      <c r="BJ139" s="15" t="s">
        <v>82</v>
      </c>
      <c r="BK139" s="191">
        <f>ROUND(P139*H139,2)</f>
        <v>0</v>
      </c>
      <c r="BL139" s="15" t="s">
        <v>82</v>
      </c>
      <c r="BM139" s="190" t="s">
        <v>278</v>
      </c>
    </row>
    <row r="140" spans="1:65" s="2" customFormat="1" ht="68.25">
      <c r="A140" s="31"/>
      <c r="B140" s="32"/>
      <c r="C140" s="33"/>
      <c r="D140" s="192" t="s">
        <v>144</v>
      </c>
      <c r="E140" s="33"/>
      <c r="F140" s="193" t="s">
        <v>279</v>
      </c>
      <c r="G140" s="33"/>
      <c r="H140" s="33"/>
      <c r="I140" s="112"/>
      <c r="J140" s="112"/>
      <c r="K140" s="33"/>
      <c r="L140" s="33"/>
      <c r="M140" s="36"/>
      <c r="N140" s="194"/>
      <c r="O140" s="195"/>
      <c r="P140" s="67"/>
      <c r="Q140" s="67"/>
      <c r="R140" s="67"/>
      <c r="S140" s="67"/>
      <c r="T140" s="67"/>
      <c r="U140" s="67"/>
      <c r="V140" s="67"/>
      <c r="W140" s="67"/>
      <c r="X140" s="68"/>
      <c r="Y140" s="31"/>
      <c r="Z140" s="31"/>
      <c r="AA140" s="31"/>
      <c r="AB140" s="31"/>
      <c r="AC140" s="31"/>
      <c r="AD140" s="31"/>
      <c r="AE140" s="31"/>
      <c r="AT140" s="15" t="s">
        <v>144</v>
      </c>
      <c r="AU140" s="15" t="s">
        <v>82</v>
      </c>
    </row>
    <row r="141" spans="1:65" s="2" customFormat="1" ht="21.75" customHeight="1">
      <c r="A141" s="31"/>
      <c r="B141" s="32"/>
      <c r="C141" s="222" t="s">
        <v>181</v>
      </c>
      <c r="D141" s="222" t="s">
        <v>240</v>
      </c>
      <c r="E141" s="223" t="s">
        <v>280</v>
      </c>
      <c r="F141" s="224" t="s">
        <v>281</v>
      </c>
      <c r="G141" s="225" t="s">
        <v>141</v>
      </c>
      <c r="H141" s="226">
        <v>2</v>
      </c>
      <c r="I141" s="227"/>
      <c r="J141" s="227"/>
      <c r="K141" s="228">
        <f>ROUND(P141*H141,2)</f>
        <v>0</v>
      </c>
      <c r="L141" s="229"/>
      <c r="M141" s="36"/>
      <c r="N141" s="230" t="s">
        <v>1</v>
      </c>
      <c r="O141" s="186" t="s">
        <v>37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67"/>
      <c r="T141" s="188">
        <f>S141*H141</f>
        <v>0</v>
      </c>
      <c r="U141" s="188">
        <v>0</v>
      </c>
      <c r="V141" s="188">
        <f>U141*H141</f>
        <v>0</v>
      </c>
      <c r="W141" s="188">
        <v>0</v>
      </c>
      <c r="X141" s="189">
        <f>W141*H141</f>
        <v>0</v>
      </c>
      <c r="Y141" s="31"/>
      <c r="Z141" s="31"/>
      <c r="AA141" s="31"/>
      <c r="AB141" s="31"/>
      <c r="AC141" s="31"/>
      <c r="AD141" s="31"/>
      <c r="AE141" s="31"/>
      <c r="AR141" s="190" t="s">
        <v>82</v>
      </c>
      <c r="AT141" s="190" t="s">
        <v>240</v>
      </c>
      <c r="AU141" s="190" t="s">
        <v>82</v>
      </c>
      <c r="AY141" s="15" t="s">
        <v>142</v>
      </c>
      <c r="BE141" s="191">
        <f>IF(O141="základní",K141,0)</f>
        <v>0</v>
      </c>
      <c r="BF141" s="191">
        <f>IF(O141="snížená",K141,0)</f>
        <v>0</v>
      </c>
      <c r="BG141" s="191">
        <f>IF(O141="zákl. přenesená",K141,0)</f>
        <v>0</v>
      </c>
      <c r="BH141" s="191">
        <f>IF(O141="sníž. přenesená",K141,0)</f>
        <v>0</v>
      </c>
      <c r="BI141" s="191">
        <f>IF(O141="nulová",K141,0)</f>
        <v>0</v>
      </c>
      <c r="BJ141" s="15" t="s">
        <v>82</v>
      </c>
      <c r="BK141" s="191">
        <f>ROUND(P141*H141,2)</f>
        <v>0</v>
      </c>
      <c r="BL141" s="15" t="s">
        <v>82</v>
      </c>
      <c r="BM141" s="190" t="s">
        <v>282</v>
      </c>
    </row>
    <row r="142" spans="1:65" s="2" customFormat="1" ht="68.25">
      <c r="A142" s="31"/>
      <c r="B142" s="32"/>
      <c r="C142" s="33"/>
      <c r="D142" s="192" t="s">
        <v>144</v>
      </c>
      <c r="E142" s="33"/>
      <c r="F142" s="193" t="s">
        <v>283</v>
      </c>
      <c r="G142" s="33"/>
      <c r="H142" s="33"/>
      <c r="I142" s="112"/>
      <c r="J142" s="112"/>
      <c r="K142" s="33"/>
      <c r="L142" s="33"/>
      <c r="M142" s="36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1"/>
      <c r="Z142" s="31"/>
      <c r="AA142" s="31"/>
      <c r="AB142" s="31"/>
      <c r="AC142" s="31"/>
      <c r="AD142" s="31"/>
      <c r="AE142" s="31"/>
      <c r="AT142" s="15" t="s">
        <v>144</v>
      </c>
      <c r="AU142" s="15" t="s">
        <v>82</v>
      </c>
    </row>
    <row r="143" spans="1:65" s="2" customFormat="1" ht="21.75" customHeight="1">
      <c r="A143" s="31"/>
      <c r="B143" s="32"/>
      <c r="C143" s="222" t="s">
        <v>185</v>
      </c>
      <c r="D143" s="222" t="s">
        <v>240</v>
      </c>
      <c r="E143" s="223" t="s">
        <v>284</v>
      </c>
      <c r="F143" s="224" t="s">
        <v>285</v>
      </c>
      <c r="G143" s="225" t="s">
        <v>141</v>
      </c>
      <c r="H143" s="226">
        <v>1</v>
      </c>
      <c r="I143" s="227"/>
      <c r="J143" s="227"/>
      <c r="K143" s="228">
        <f>ROUND(P143*H143,2)</f>
        <v>0</v>
      </c>
      <c r="L143" s="229"/>
      <c r="M143" s="36"/>
      <c r="N143" s="230" t="s">
        <v>1</v>
      </c>
      <c r="O143" s="186" t="s">
        <v>37</v>
      </c>
      <c r="P143" s="187">
        <f>I143+J143</f>
        <v>0</v>
      </c>
      <c r="Q143" s="187">
        <f>ROUND(I143*H143,2)</f>
        <v>0</v>
      </c>
      <c r="R143" s="187">
        <f>ROUND(J143*H143,2)</f>
        <v>0</v>
      </c>
      <c r="S143" s="67"/>
      <c r="T143" s="188">
        <f>S143*H143</f>
        <v>0</v>
      </c>
      <c r="U143" s="188">
        <v>0</v>
      </c>
      <c r="V143" s="188">
        <f>U143*H143</f>
        <v>0</v>
      </c>
      <c r="W143" s="188">
        <v>0</v>
      </c>
      <c r="X143" s="189">
        <f>W143*H143</f>
        <v>0</v>
      </c>
      <c r="Y143" s="31"/>
      <c r="Z143" s="31"/>
      <c r="AA143" s="31"/>
      <c r="AB143" s="31"/>
      <c r="AC143" s="31"/>
      <c r="AD143" s="31"/>
      <c r="AE143" s="31"/>
      <c r="AR143" s="190" t="s">
        <v>82</v>
      </c>
      <c r="AT143" s="190" t="s">
        <v>240</v>
      </c>
      <c r="AU143" s="190" t="s">
        <v>82</v>
      </c>
      <c r="AY143" s="15" t="s">
        <v>142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15" t="s">
        <v>82</v>
      </c>
      <c r="BK143" s="191">
        <f>ROUND(P143*H143,2)</f>
        <v>0</v>
      </c>
      <c r="BL143" s="15" t="s">
        <v>82</v>
      </c>
      <c r="BM143" s="190" t="s">
        <v>286</v>
      </c>
    </row>
    <row r="144" spans="1:65" s="2" customFormat="1" ht="19.5">
      <c r="A144" s="31"/>
      <c r="B144" s="32"/>
      <c r="C144" s="33"/>
      <c r="D144" s="192" t="s">
        <v>144</v>
      </c>
      <c r="E144" s="33"/>
      <c r="F144" s="193" t="s">
        <v>287</v>
      </c>
      <c r="G144" s="33"/>
      <c r="H144" s="33"/>
      <c r="I144" s="112"/>
      <c r="J144" s="112"/>
      <c r="K144" s="33"/>
      <c r="L144" s="33"/>
      <c r="M144" s="36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1"/>
      <c r="Z144" s="31"/>
      <c r="AA144" s="31"/>
      <c r="AB144" s="31"/>
      <c r="AC144" s="31"/>
      <c r="AD144" s="31"/>
      <c r="AE144" s="31"/>
      <c r="AT144" s="15" t="s">
        <v>144</v>
      </c>
      <c r="AU144" s="15" t="s">
        <v>82</v>
      </c>
    </row>
    <row r="145" spans="1:65" s="2" customFormat="1" ht="21.75" customHeight="1">
      <c r="A145" s="31"/>
      <c r="B145" s="32"/>
      <c r="C145" s="222" t="s">
        <v>189</v>
      </c>
      <c r="D145" s="222" t="s">
        <v>240</v>
      </c>
      <c r="E145" s="223" t="s">
        <v>288</v>
      </c>
      <c r="F145" s="224" t="s">
        <v>289</v>
      </c>
      <c r="G145" s="225" t="s">
        <v>141</v>
      </c>
      <c r="H145" s="226">
        <v>3</v>
      </c>
      <c r="I145" s="227"/>
      <c r="J145" s="227"/>
      <c r="K145" s="228">
        <f>ROUND(P145*H145,2)</f>
        <v>0</v>
      </c>
      <c r="L145" s="229"/>
      <c r="M145" s="36"/>
      <c r="N145" s="230" t="s">
        <v>1</v>
      </c>
      <c r="O145" s="186" t="s">
        <v>37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67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1"/>
      <c r="Z145" s="31"/>
      <c r="AA145" s="31"/>
      <c r="AB145" s="31"/>
      <c r="AC145" s="31"/>
      <c r="AD145" s="31"/>
      <c r="AE145" s="31"/>
      <c r="AR145" s="190" t="s">
        <v>82</v>
      </c>
      <c r="AT145" s="190" t="s">
        <v>240</v>
      </c>
      <c r="AU145" s="190" t="s">
        <v>82</v>
      </c>
      <c r="AY145" s="15" t="s">
        <v>142</v>
      </c>
      <c r="BE145" s="191">
        <f>IF(O145="základní",K145,0)</f>
        <v>0</v>
      </c>
      <c r="BF145" s="191">
        <f>IF(O145="snížená",K145,0)</f>
        <v>0</v>
      </c>
      <c r="BG145" s="191">
        <f>IF(O145="zákl. přenesená",K145,0)</f>
        <v>0</v>
      </c>
      <c r="BH145" s="191">
        <f>IF(O145="sníž. přenesená",K145,0)</f>
        <v>0</v>
      </c>
      <c r="BI145" s="191">
        <f>IF(O145="nulová",K145,0)</f>
        <v>0</v>
      </c>
      <c r="BJ145" s="15" t="s">
        <v>82</v>
      </c>
      <c r="BK145" s="191">
        <f>ROUND(P145*H145,2)</f>
        <v>0</v>
      </c>
      <c r="BL145" s="15" t="s">
        <v>82</v>
      </c>
      <c r="BM145" s="190" t="s">
        <v>290</v>
      </c>
    </row>
    <row r="146" spans="1:65" s="2" customFormat="1" ht="19.5">
      <c r="A146" s="31"/>
      <c r="B146" s="32"/>
      <c r="C146" s="33"/>
      <c r="D146" s="192" t="s">
        <v>144</v>
      </c>
      <c r="E146" s="33"/>
      <c r="F146" s="193" t="s">
        <v>291</v>
      </c>
      <c r="G146" s="33"/>
      <c r="H146" s="33"/>
      <c r="I146" s="112"/>
      <c r="J146" s="112"/>
      <c r="K146" s="33"/>
      <c r="L146" s="33"/>
      <c r="M146" s="36"/>
      <c r="N146" s="194"/>
      <c r="O146" s="195"/>
      <c r="P146" s="67"/>
      <c r="Q146" s="67"/>
      <c r="R146" s="67"/>
      <c r="S146" s="67"/>
      <c r="T146" s="67"/>
      <c r="U146" s="67"/>
      <c r="V146" s="67"/>
      <c r="W146" s="67"/>
      <c r="X146" s="68"/>
      <c r="Y146" s="31"/>
      <c r="Z146" s="31"/>
      <c r="AA146" s="31"/>
      <c r="AB146" s="31"/>
      <c r="AC146" s="31"/>
      <c r="AD146" s="31"/>
      <c r="AE146" s="31"/>
      <c r="AT146" s="15" t="s">
        <v>144</v>
      </c>
      <c r="AU146" s="15" t="s">
        <v>82</v>
      </c>
    </row>
    <row r="147" spans="1:65" s="2" customFormat="1" ht="21.75" customHeight="1">
      <c r="A147" s="31"/>
      <c r="B147" s="32"/>
      <c r="C147" s="222" t="s">
        <v>193</v>
      </c>
      <c r="D147" s="222" t="s">
        <v>240</v>
      </c>
      <c r="E147" s="223" t="s">
        <v>292</v>
      </c>
      <c r="F147" s="224" t="s">
        <v>293</v>
      </c>
      <c r="G147" s="225" t="s">
        <v>141</v>
      </c>
      <c r="H147" s="226">
        <v>2</v>
      </c>
      <c r="I147" s="227"/>
      <c r="J147" s="227"/>
      <c r="K147" s="228">
        <f>ROUND(P147*H147,2)</f>
        <v>0</v>
      </c>
      <c r="L147" s="229"/>
      <c r="M147" s="36"/>
      <c r="N147" s="230" t="s">
        <v>1</v>
      </c>
      <c r="O147" s="186" t="s">
        <v>37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67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1"/>
      <c r="Z147" s="31"/>
      <c r="AA147" s="31"/>
      <c r="AB147" s="31"/>
      <c r="AC147" s="31"/>
      <c r="AD147" s="31"/>
      <c r="AE147" s="31"/>
      <c r="AR147" s="190" t="s">
        <v>82</v>
      </c>
      <c r="AT147" s="190" t="s">
        <v>240</v>
      </c>
      <c r="AU147" s="190" t="s">
        <v>82</v>
      </c>
      <c r="AY147" s="15" t="s">
        <v>142</v>
      </c>
      <c r="BE147" s="191">
        <f>IF(O147="základní",K147,0)</f>
        <v>0</v>
      </c>
      <c r="BF147" s="191">
        <f>IF(O147="snížená",K147,0)</f>
        <v>0</v>
      </c>
      <c r="BG147" s="191">
        <f>IF(O147="zákl. přenesená",K147,0)</f>
        <v>0</v>
      </c>
      <c r="BH147" s="191">
        <f>IF(O147="sníž. přenesená",K147,0)</f>
        <v>0</v>
      </c>
      <c r="BI147" s="191">
        <f>IF(O147="nulová",K147,0)</f>
        <v>0</v>
      </c>
      <c r="BJ147" s="15" t="s">
        <v>82</v>
      </c>
      <c r="BK147" s="191">
        <f>ROUND(P147*H147,2)</f>
        <v>0</v>
      </c>
      <c r="BL147" s="15" t="s">
        <v>82</v>
      </c>
      <c r="BM147" s="190" t="s">
        <v>294</v>
      </c>
    </row>
    <row r="148" spans="1:65" s="2" customFormat="1" ht="19.5">
      <c r="A148" s="31"/>
      <c r="B148" s="32"/>
      <c r="C148" s="33"/>
      <c r="D148" s="192" t="s">
        <v>144</v>
      </c>
      <c r="E148" s="33"/>
      <c r="F148" s="193" t="s">
        <v>295</v>
      </c>
      <c r="G148" s="33"/>
      <c r="H148" s="33"/>
      <c r="I148" s="112"/>
      <c r="J148" s="112"/>
      <c r="K148" s="33"/>
      <c r="L148" s="33"/>
      <c r="M148" s="36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1"/>
      <c r="Z148" s="31"/>
      <c r="AA148" s="31"/>
      <c r="AB148" s="31"/>
      <c r="AC148" s="31"/>
      <c r="AD148" s="31"/>
      <c r="AE148" s="31"/>
      <c r="AT148" s="15" t="s">
        <v>144</v>
      </c>
      <c r="AU148" s="15" t="s">
        <v>82</v>
      </c>
    </row>
    <row r="149" spans="1:65" s="2" customFormat="1" ht="21.75" customHeight="1">
      <c r="A149" s="31"/>
      <c r="B149" s="32"/>
      <c r="C149" s="222" t="s">
        <v>9</v>
      </c>
      <c r="D149" s="222" t="s">
        <v>240</v>
      </c>
      <c r="E149" s="223" t="s">
        <v>296</v>
      </c>
      <c r="F149" s="224" t="s">
        <v>297</v>
      </c>
      <c r="G149" s="225" t="s">
        <v>141</v>
      </c>
      <c r="H149" s="226">
        <v>3</v>
      </c>
      <c r="I149" s="227"/>
      <c r="J149" s="227"/>
      <c r="K149" s="228">
        <f>ROUND(P149*H149,2)</f>
        <v>0</v>
      </c>
      <c r="L149" s="229"/>
      <c r="M149" s="36"/>
      <c r="N149" s="230" t="s">
        <v>1</v>
      </c>
      <c r="O149" s="186" t="s">
        <v>37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67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1"/>
      <c r="Z149" s="31"/>
      <c r="AA149" s="31"/>
      <c r="AB149" s="31"/>
      <c r="AC149" s="31"/>
      <c r="AD149" s="31"/>
      <c r="AE149" s="31"/>
      <c r="AR149" s="190" t="s">
        <v>82</v>
      </c>
      <c r="AT149" s="190" t="s">
        <v>240</v>
      </c>
      <c r="AU149" s="190" t="s">
        <v>82</v>
      </c>
      <c r="AY149" s="15" t="s">
        <v>142</v>
      </c>
      <c r="BE149" s="191">
        <f>IF(O149="základní",K149,0)</f>
        <v>0</v>
      </c>
      <c r="BF149" s="191">
        <f>IF(O149="snížená",K149,0)</f>
        <v>0</v>
      </c>
      <c r="BG149" s="191">
        <f>IF(O149="zákl. přenesená",K149,0)</f>
        <v>0</v>
      </c>
      <c r="BH149" s="191">
        <f>IF(O149="sníž. přenesená",K149,0)</f>
        <v>0</v>
      </c>
      <c r="BI149" s="191">
        <f>IF(O149="nulová",K149,0)</f>
        <v>0</v>
      </c>
      <c r="BJ149" s="15" t="s">
        <v>82</v>
      </c>
      <c r="BK149" s="191">
        <f>ROUND(P149*H149,2)</f>
        <v>0</v>
      </c>
      <c r="BL149" s="15" t="s">
        <v>82</v>
      </c>
      <c r="BM149" s="190" t="s">
        <v>298</v>
      </c>
    </row>
    <row r="150" spans="1:65" s="2" customFormat="1" ht="48.75">
      <c r="A150" s="31"/>
      <c r="B150" s="32"/>
      <c r="C150" s="33"/>
      <c r="D150" s="192" t="s">
        <v>144</v>
      </c>
      <c r="E150" s="33"/>
      <c r="F150" s="193" t="s">
        <v>299</v>
      </c>
      <c r="G150" s="33"/>
      <c r="H150" s="33"/>
      <c r="I150" s="112"/>
      <c r="J150" s="112"/>
      <c r="K150" s="33"/>
      <c r="L150" s="33"/>
      <c r="M150" s="36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1"/>
      <c r="Z150" s="31"/>
      <c r="AA150" s="31"/>
      <c r="AB150" s="31"/>
      <c r="AC150" s="31"/>
      <c r="AD150" s="31"/>
      <c r="AE150" s="31"/>
      <c r="AT150" s="15" t="s">
        <v>144</v>
      </c>
      <c r="AU150" s="15" t="s">
        <v>82</v>
      </c>
    </row>
    <row r="151" spans="1:65" s="2" customFormat="1" ht="21.75" customHeight="1">
      <c r="A151" s="31"/>
      <c r="B151" s="32"/>
      <c r="C151" s="222" t="s">
        <v>202</v>
      </c>
      <c r="D151" s="222" t="s">
        <v>240</v>
      </c>
      <c r="E151" s="223" t="s">
        <v>300</v>
      </c>
      <c r="F151" s="224" t="s">
        <v>301</v>
      </c>
      <c r="G151" s="225" t="s">
        <v>141</v>
      </c>
      <c r="H151" s="226">
        <v>3</v>
      </c>
      <c r="I151" s="227"/>
      <c r="J151" s="227"/>
      <c r="K151" s="228">
        <f>ROUND(P151*H151,2)</f>
        <v>0</v>
      </c>
      <c r="L151" s="229"/>
      <c r="M151" s="36"/>
      <c r="N151" s="230" t="s">
        <v>1</v>
      </c>
      <c r="O151" s="186" t="s">
        <v>37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67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1"/>
      <c r="Z151" s="31"/>
      <c r="AA151" s="31"/>
      <c r="AB151" s="31"/>
      <c r="AC151" s="31"/>
      <c r="AD151" s="31"/>
      <c r="AE151" s="31"/>
      <c r="AR151" s="190" t="s">
        <v>82</v>
      </c>
      <c r="AT151" s="190" t="s">
        <v>240</v>
      </c>
      <c r="AU151" s="190" t="s">
        <v>82</v>
      </c>
      <c r="AY151" s="15" t="s">
        <v>142</v>
      </c>
      <c r="BE151" s="191">
        <f>IF(O151="základní",K151,0)</f>
        <v>0</v>
      </c>
      <c r="BF151" s="191">
        <f>IF(O151="snížená",K151,0)</f>
        <v>0</v>
      </c>
      <c r="BG151" s="191">
        <f>IF(O151="zákl. přenesená",K151,0)</f>
        <v>0</v>
      </c>
      <c r="BH151" s="191">
        <f>IF(O151="sníž. přenesená",K151,0)</f>
        <v>0</v>
      </c>
      <c r="BI151" s="191">
        <f>IF(O151="nulová",K151,0)</f>
        <v>0</v>
      </c>
      <c r="BJ151" s="15" t="s">
        <v>82</v>
      </c>
      <c r="BK151" s="191">
        <f>ROUND(P151*H151,2)</f>
        <v>0</v>
      </c>
      <c r="BL151" s="15" t="s">
        <v>82</v>
      </c>
      <c r="BM151" s="190" t="s">
        <v>302</v>
      </c>
    </row>
    <row r="152" spans="1:65" s="2" customFormat="1" ht="29.25">
      <c r="A152" s="31"/>
      <c r="B152" s="32"/>
      <c r="C152" s="33"/>
      <c r="D152" s="192" t="s">
        <v>144</v>
      </c>
      <c r="E152" s="33"/>
      <c r="F152" s="193" t="s">
        <v>303</v>
      </c>
      <c r="G152" s="33"/>
      <c r="H152" s="33"/>
      <c r="I152" s="112"/>
      <c r="J152" s="112"/>
      <c r="K152" s="33"/>
      <c r="L152" s="33"/>
      <c r="M152" s="36"/>
      <c r="N152" s="194"/>
      <c r="O152" s="195"/>
      <c r="P152" s="67"/>
      <c r="Q152" s="67"/>
      <c r="R152" s="67"/>
      <c r="S152" s="67"/>
      <c r="T152" s="67"/>
      <c r="U152" s="67"/>
      <c r="V152" s="67"/>
      <c r="W152" s="67"/>
      <c r="X152" s="68"/>
      <c r="Y152" s="31"/>
      <c r="Z152" s="31"/>
      <c r="AA152" s="31"/>
      <c r="AB152" s="31"/>
      <c r="AC152" s="31"/>
      <c r="AD152" s="31"/>
      <c r="AE152" s="31"/>
      <c r="AT152" s="15" t="s">
        <v>144</v>
      </c>
      <c r="AU152" s="15" t="s">
        <v>82</v>
      </c>
    </row>
    <row r="153" spans="1:65" s="2" customFormat="1" ht="21.75" customHeight="1">
      <c r="A153" s="31"/>
      <c r="B153" s="32"/>
      <c r="C153" s="222" t="s">
        <v>206</v>
      </c>
      <c r="D153" s="222" t="s">
        <v>240</v>
      </c>
      <c r="E153" s="223" t="s">
        <v>304</v>
      </c>
      <c r="F153" s="224" t="s">
        <v>305</v>
      </c>
      <c r="G153" s="225" t="s">
        <v>141</v>
      </c>
      <c r="H153" s="226">
        <v>3</v>
      </c>
      <c r="I153" s="227"/>
      <c r="J153" s="227"/>
      <c r="K153" s="228">
        <f>ROUND(P153*H153,2)</f>
        <v>0</v>
      </c>
      <c r="L153" s="229"/>
      <c r="M153" s="36"/>
      <c r="N153" s="230" t="s">
        <v>1</v>
      </c>
      <c r="O153" s="186" t="s">
        <v>37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67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1"/>
      <c r="Z153" s="31"/>
      <c r="AA153" s="31"/>
      <c r="AB153" s="31"/>
      <c r="AC153" s="31"/>
      <c r="AD153" s="31"/>
      <c r="AE153" s="31"/>
      <c r="AR153" s="190" t="s">
        <v>82</v>
      </c>
      <c r="AT153" s="190" t="s">
        <v>240</v>
      </c>
      <c r="AU153" s="190" t="s">
        <v>82</v>
      </c>
      <c r="AY153" s="15" t="s">
        <v>142</v>
      </c>
      <c r="BE153" s="191">
        <f>IF(O153="základní",K153,0)</f>
        <v>0</v>
      </c>
      <c r="BF153" s="191">
        <f>IF(O153="snížená",K153,0)</f>
        <v>0</v>
      </c>
      <c r="BG153" s="191">
        <f>IF(O153="zákl. přenesená",K153,0)</f>
        <v>0</v>
      </c>
      <c r="BH153" s="191">
        <f>IF(O153="sníž. přenesená",K153,0)</f>
        <v>0</v>
      </c>
      <c r="BI153" s="191">
        <f>IF(O153="nulová",K153,0)</f>
        <v>0</v>
      </c>
      <c r="BJ153" s="15" t="s">
        <v>82</v>
      </c>
      <c r="BK153" s="191">
        <f>ROUND(P153*H153,2)</f>
        <v>0</v>
      </c>
      <c r="BL153" s="15" t="s">
        <v>82</v>
      </c>
      <c r="BM153" s="190" t="s">
        <v>306</v>
      </c>
    </row>
    <row r="154" spans="1:65" s="2" customFormat="1" ht="19.5">
      <c r="A154" s="31"/>
      <c r="B154" s="32"/>
      <c r="C154" s="33"/>
      <c r="D154" s="192" t="s">
        <v>144</v>
      </c>
      <c r="E154" s="33"/>
      <c r="F154" s="193" t="s">
        <v>305</v>
      </c>
      <c r="G154" s="33"/>
      <c r="H154" s="33"/>
      <c r="I154" s="112"/>
      <c r="J154" s="112"/>
      <c r="K154" s="33"/>
      <c r="L154" s="33"/>
      <c r="M154" s="36"/>
      <c r="N154" s="194"/>
      <c r="O154" s="195"/>
      <c r="P154" s="67"/>
      <c r="Q154" s="67"/>
      <c r="R154" s="67"/>
      <c r="S154" s="67"/>
      <c r="T154" s="67"/>
      <c r="U154" s="67"/>
      <c r="V154" s="67"/>
      <c r="W154" s="67"/>
      <c r="X154" s="68"/>
      <c r="Y154" s="31"/>
      <c r="Z154" s="31"/>
      <c r="AA154" s="31"/>
      <c r="AB154" s="31"/>
      <c r="AC154" s="31"/>
      <c r="AD154" s="31"/>
      <c r="AE154" s="31"/>
      <c r="AT154" s="15" t="s">
        <v>144</v>
      </c>
      <c r="AU154" s="15" t="s">
        <v>82</v>
      </c>
    </row>
    <row r="155" spans="1:65" s="2" customFormat="1" ht="16.5" customHeight="1">
      <c r="A155" s="31"/>
      <c r="B155" s="32"/>
      <c r="C155" s="222" t="s">
        <v>210</v>
      </c>
      <c r="D155" s="222" t="s">
        <v>240</v>
      </c>
      <c r="E155" s="223" t="s">
        <v>307</v>
      </c>
      <c r="F155" s="224" t="s">
        <v>308</v>
      </c>
      <c r="G155" s="225" t="s">
        <v>141</v>
      </c>
      <c r="H155" s="226">
        <v>3</v>
      </c>
      <c r="I155" s="227"/>
      <c r="J155" s="227"/>
      <c r="K155" s="228">
        <f>ROUND(P155*H155,2)</f>
        <v>0</v>
      </c>
      <c r="L155" s="229"/>
      <c r="M155" s="36"/>
      <c r="N155" s="230" t="s">
        <v>1</v>
      </c>
      <c r="O155" s="186" t="s">
        <v>37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67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1"/>
      <c r="Z155" s="31"/>
      <c r="AA155" s="31"/>
      <c r="AB155" s="31"/>
      <c r="AC155" s="31"/>
      <c r="AD155" s="31"/>
      <c r="AE155" s="31"/>
      <c r="AR155" s="190" t="s">
        <v>82</v>
      </c>
      <c r="AT155" s="190" t="s">
        <v>240</v>
      </c>
      <c r="AU155" s="190" t="s">
        <v>82</v>
      </c>
      <c r="AY155" s="15" t="s">
        <v>142</v>
      </c>
      <c r="BE155" s="191">
        <f>IF(O155="základní",K155,0)</f>
        <v>0</v>
      </c>
      <c r="BF155" s="191">
        <f>IF(O155="snížená",K155,0)</f>
        <v>0</v>
      </c>
      <c r="BG155" s="191">
        <f>IF(O155="zákl. přenesená",K155,0)</f>
        <v>0</v>
      </c>
      <c r="BH155" s="191">
        <f>IF(O155="sníž. přenesená",K155,0)</f>
        <v>0</v>
      </c>
      <c r="BI155" s="191">
        <f>IF(O155="nulová",K155,0)</f>
        <v>0</v>
      </c>
      <c r="BJ155" s="15" t="s">
        <v>82</v>
      </c>
      <c r="BK155" s="191">
        <f>ROUND(P155*H155,2)</f>
        <v>0</v>
      </c>
      <c r="BL155" s="15" t="s">
        <v>82</v>
      </c>
      <c r="BM155" s="190" t="s">
        <v>309</v>
      </c>
    </row>
    <row r="156" spans="1:65" s="2" customFormat="1" ht="11.25">
      <c r="A156" s="31"/>
      <c r="B156" s="32"/>
      <c r="C156" s="33"/>
      <c r="D156" s="192" t="s">
        <v>144</v>
      </c>
      <c r="E156" s="33"/>
      <c r="F156" s="193" t="s">
        <v>308</v>
      </c>
      <c r="G156" s="33"/>
      <c r="H156" s="33"/>
      <c r="I156" s="112"/>
      <c r="J156" s="112"/>
      <c r="K156" s="33"/>
      <c r="L156" s="33"/>
      <c r="M156" s="36"/>
      <c r="N156" s="194"/>
      <c r="O156" s="195"/>
      <c r="P156" s="67"/>
      <c r="Q156" s="67"/>
      <c r="R156" s="67"/>
      <c r="S156" s="67"/>
      <c r="T156" s="67"/>
      <c r="U156" s="67"/>
      <c r="V156" s="67"/>
      <c r="W156" s="67"/>
      <c r="X156" s="68"/>
      <c r="Y156" s="31"/>
      <c r="Z156" s="31"/>
      <c r="AA156" s="31"/>
      <c r="AB156" s="31"/>
      <c r="AC156" s="31"/>
      <c r="AD156" s="31"/>
      <c r="AE156" s="31"/>
      <c r="AT156" s="15" t="s">
        <v>144</v>
      </c>
      <c r="AU156" s="15" t="s">
        <v>82</v>
      </c>
    </row>
    <row r="157" spans="1:65" s="2" customFormat="1" ht="16.5" customHeight="1">
      <c r="A157" s="31"/>
      <c r="B157" s="32"/>
      <c r="C157" s="222" t="s">
        <v>310</v>
      </c>
      <c r="D157" s="222" t="s">
        <v>240</v>
      </c>
      <c r="E157" s="223" t="s">
        <v>311</v>
      </c>
      <c r="F157" s="224" t="s">
        <v>312</v>
      </c>
      <c r="G157" s="225" t="s">
        <v>141</v>
      </c>
      <c r="H157" s="226">
        <v>3</v>
      </c>
      <c r="I157" s="227"/>
      <c r="J157" s="227"/>
      <c r="K157" s="228">
        <f>ROUND(P157*H157,2)</f>
        <v>0</v>
      </c>
      <c r="L157" s="229"/>
      <c r="M157" s="36"/>
      <c r="N157" s="230" t="s">
        <v>1</v>
      </c>
      <c r="O157" s="186" t="s">
        <v>37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67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1"/>
      <c r="Z157" s="31"/>
      <c r="AA157" s="31"/>
      <c r="AB157" s="31"/>
      <c r="AC157" s="31"/>
      <c r="AD157" s="31"/>
      <c r="AE157" s="31"/>
      <c r="AR157" s="190" t="s">
        <v>82</v>
      </c>
      <c r="AT157" s="190" t="s">
        <v>240</v>
      </c>
      <c r="AU157" s="190" t="s">
        <v>82</v>
      </c>
      <c r="AY157" s="15" t="s">
        <v>142</v>
      </c>
      <c r="BE157" s="191">
        <f>IF(O157="základní",K157,0)</f>
        <v>0</v>
      </c>
      <c r="BF157" s="191">
        <f>IF(O157="snížená",K157,0)</f>
        <v>0</v>
      </c>
      <c r="BG157" s="191">
        <f>IF(O157="zákl. přenesená",K157,0)</f>
        <v>0</v>
      </c>
      <c r="BH157" s="191">
        <f>IF(O157="sníž. přenesená",K157,0)</f>
        <v>0</v>
      </c>
      <c r="BI157" s="191">
        <f>IF(O157="nulová",K157,0)</f>
        <v>0</v>
      </c>
      <c r="BJ157" s="15" t="s">
        <v>82</v>
      </c>
      <c r="BK157" s="191">
        <f>ROUND(P157*H157,2)</f>
        <v>0</v>
      </c>
      <c r="BL157" s="15" t="s">
        <v>82</v>
      </c>
      <c r="BM157" s="190" t="s">
        <v>313</v>
      </c>
    </row>
    <row r="158" spans="1:65" s="2" customFormat="1" ht="11.25">
      <c r="A158" s="31"/>
      <c r="B158" s="32"/>
      <c r="C158" s="33"/>
      <c r="D158" s="192" t="s">
        <v>144</v>
      </c>
      <c r="E158" s="33"/>
      <c r="F158" s="193" t="s">
        <v>312</v>
      </c>
      <c r="G158" s="33"/>
      <c r="H158" s="33"/>
      <c r="I158" s="112"/>
      <c r="J158" s="112"/>
      <c r="K158" s="33"/>
      <c r="L158" s="33"/>
      <c r="M158" s="36"/>
      <c r="N158" s="194"/>
      <c r="O158" s="195"/>
      <c r="P158" s="67"/>
      <c r="Q158" s="67"/>
      <c r="R158" s="67"/>
      <c r="S158" s="67"/>
      <c r="T158" s="67"/>
      <c r="U158" s="67"/>
      <c r="V158" s="67"/>
      <c r="W158" s="67"/>
      <c r="X158" s="68"/>
      <c r="Y158" s="31"/>
      <c r="Z158" s="31"/>
      <c r="AA158" s="31"/>
      <c r="AB158" s="31"/>
      <c r="AC158" s="31"/>
      <c r="AD158" s="31"/>
      <c r="AE158" s="31"/>
      <c r="AT158" s="15" t="s">
        <v>144</v>
      </c>
      <c r="AU158" s="15" t="s">
        <v>82</v>
      </c>
    </row>
    <row r="159" spans="1:65" s="2" customFormat="1" ht="16.5" customHeight="1">
      <c r="A159" s="31"/>
      <c r="B159" s="32"/>
      <c r="C159" s="222" t="s">
        <v>314</v>
      </c>
      <c r="D159" s="222" t="s">
        <v>240</v>
      </c>
      <c r="E159" s="223" t="s">
        <v>315</v>
      </c>
      <c r="F159" s="224" t="s">
        <v>316</v>
      </c>
      <c r="G159" s="225" t="s">
        <v>141</v>
      </c>
      <c r="H159" s="226">
        <v>3</v>
      </c>
      <c r="I159" s="227"/>
      <c r="J159" s="227"/>
      <c r="K159" s="228">
        <f>ROUND(P159*H159,2)</f>
        <v>0</v>
      </c>
      <c r="L159" s="229"/>
      <c r="M159" s="36"/>
      <c r="N159" s="230" t="s">
        <v>1</v>
      </c>
      <c r="O159" s="186" t="s">
        <v>37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67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1"/>
      <c r="Z159" s="31"/>
      <c r="AA159" s="31"/>
      <c r="AB159" s="31"/>
      <c r="AC159" s="31"/>
      <c r="AD159" s="31"/>
      <c r="AE159" s="31"/>
      <c r="AR159" s="190" t="s">
        <v>82</v>
      </c>
      <c r="AT159" s="190" t="s">
        <v>240</v>
      </c>
      <c r="AU159" s="190" t="s">
        <v>82</v>
      </c>
      <c r="AY159" s="15" t="s">
        <v>142</v>
      </c>
      <c r="BE159" s="191">
        <f>IF(O159="základní",K159,0)</f>
        <v>0</v>
      </c>
      <c r="BF159" s="191">
        <f>IF(O159="snížená",K159,0)</f>
        <v>0</v>
      </c>
      <c r="BG159" s="191">
        <f>IF(O159="zákl. přenesená",K159,0)</f>
        <v>0</v>
      </c>
      <c r="BH159" s="191">
        <f>IF(O159="sníž. přenesená",K159,0)</f>
        <v>0</v>
      </c>
      <c r="BI159" s="191">
        <f>IF(O159="nulová",K159,0)</f>
        <v>0</v>
      </c>
      <c r="BJ159" s="15" t="s">
        <v>82</v>
      </c>
      <c r="BK159" s="191">
        <f>ROUND(P159*H159,2)</f>
        <v>0</v>
      </c>
      <c r="BL159" s="15" t="s">
        <v>82</v>
      </c>
      <c r="BM159" s="190" t="s">
        <v>317</v>
      </c>
    </row>
    <row r="160" spans="1:65" s="2" customFormat="1" ht="11.25">
      <c r="A160" s="31"/>
      <c r="B160" s="32"/>
      <c r="C160" s="33"/>
      <c r="D160" s="192" t="s">
        <v>144</v>
      </c>
      <c r="E160" s="33"/>
      <c r="F160" s="193" t="s">
        <v>316</v>
      </c>
      <c r="G160" s="33"/>
      <c r="H160" s="33"/>
      <c r="I160" s="112"/>
      <c r="J160" s="112"/>
      <c r="K160" s="33"/>
      <c r="L160" s="33"/>
      <c r="M160" s="36"/>
      <c r="N160" s="194"/>
      <c r="O160" s="195"/>
      <c r="P160" s="67"/>
      <c r="Q160" s="67"/>
      <c r="R160" s="67"/>
      <c r="S160" s="67"/>
      <c r="T160" s="67"/>
      <c r="U160" s="67"/>
      <c r="V160" s="67"/>
      <c r="W160" s="67"/>
      <c r="X160" s="68"/>
      <c r="Y160" s="31"/>
      <c r="Z160" s="31"/>
      <c r="AA160" s="31"/>
      <c r="AB160" s="31"/>
      <c r="AC160" s="31"/>
      <c r="AD160" s="31"/>
      <c r="AE160" s="31"/>
      <c r="AT160" s="15" t="s">
        <v>144</v>
      </c>
      <c r="AU160" s="15" t="s">
        <v>82</v>
      </c>
    </row>
    <row r="161" spans="1:65" s="2" customFormat="1" ht="16.5" customHeight="1">
      <c r="A161" s="31"/>
      <c r="B161" s="32"/>
      <c r="C161" s="222" t="s">
        <v>8</v>
      </c>
      <c r="D161" s="222" t="s">
        <v>240</v>
      </c>
      <c r="E161" s="223" t="s">
        <v>318</v>
      </c>
      <c r="F161" s="224" t="s">
        <v>319</v>
      </c>
      <c r="G161" s="225" t="s">
        <v>141</v>
      </c>
      <c r="H161" s="226">
        <v>3</v>
      </c>
      <c r="I161" s="227"/>
      <c r="J161" s="227"/>
      <c r="K161" s="228">
        <f>ROUND(P161*H161,2)</f>
        <v>0</v>
      </c>
      <c r="L161" s="229"/>
      <c r="M161" s="36"/>
      <c r="N161" s="230" t="s">
        <v>1</v>
      </c>
      <c r="O161" s="186" t="s">
        <v>37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67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1"/>
      <c r="Z161" s="31"/>
      <c r="AA161" s="31"/>
      <c r="AB161" s="31"/>
      <c r="AC161" s="31"/>
      <c r="AD161" s="31"/>
      <c r="AE161" s="31"/>
      <c r="AR161" s="190" t="s">
        <v>82</v>
      </c>
      <c r="AT161" s="190" t="s">
        <v>240</v>
      </c>
      <c r="AU161" s="190" t="s">
        <v>82</v>
      </c>
      <c r="AY161" s="15" t="s">
        <v>142</v>
      </c>
      <c r="BE161" s="191">
        <f>IF(O161="základní",K161,0)</f>
        <v>0</v>
      </c>
      <c r="BF161" s="191">
        <f>IF(O161="snížená",K161,0)</f>
        <v>0</v>
      </c>
      <c r="BG161" s="191">
        <f>IF(O161="zákl. přenesená",K161,0)</f>
        <v>0</v>
      </c>
      <c r="BH161" s="191">
        <f>IF(O161="sníž. přenesená",K161,0)</f>
        <v>0</v>
      </c>
      <c r="BI161" s="191">
        <f>IF(O161="nulová",K161,0)</f>
        <v>0</v>
      </c>
      <c r="BJ161" s="15" t="s">
        <v>82</v>
      </c>
      <c r="BK161" s="191">
        <f>ROUND(P161*H161,2)</f>
        <v>0</v>
      </c>
      <c r="BL161" s="15" t="s">
        <v>82</v>
      </c>
      <c r="BM161" s="190" t="s">
        <v>320</v>
      </c>
    </row>
    <row r="162" spans="1:65" s="2" customFormat="1" ht="11.25">
      <c r="A162" s="31"/>
      <c r="B162" s="32"/>
      <c r="C162" s="33"/>
      <c r="D162" s="192" t="s">
        <v>144</v>
      </c>
      <c r="E162" s="33"/>
      <c r="F162" s="193" t="s">
        <v>319</v>
      </c>
      <c r="G162" s="33"/>
      <c r="H162" s="33"/>
      <c r="I162" s="112"/>
      <c r="J162" s="112"/>
      <c r="K162" s="33"/>
      <c r="L162" s="33"/>
      <c r="M162" s="36"/>
      <c r="N162" s="194"/>
      <c r="O162" s="195"/>
      <c r="P162" s="67"/>
      <c r="Q162" s="67"/>
      <c r="R162" s="67"/>
      <c r="S162" s="67"/>
      <c r="T162" s="67"/>
      <c r="U162" s="67"/>
      <c r="V162" s="67"/>
      <c r="W162" s="67"/>
      <c r="X162" s="68"/>
      <c r="Y162" s="31"/>
      <c r="Z162" s="31"/>
      <c r="AA162" s="31"/>
      <c r="AB162" s="31"/>
      <c r="AC162" s="31"/>
      <c r="AD162" s="31"/>
      <c r="AE162" s="31"/>
      <c r="AT162" s="15" t="s">
        <v>144</v>
      </c>
      <c r="AU162" s="15" t="s">
        <v>82</v>
      </c>
    </row>
    <row r="163" spans="1:65" s="2" customFormat="1" ht="21.75" customHeight="1">
      <c r="A163" s="31"/>
      <c r="B163" s="32"/>
      <c r="C163" s="222" t="s">
        <v>321</v>
      </c>
      <c r="D163" s="222" t="s">
        <v>240</v>
      </c>
      <c r="E163" s="223" t="s">
        <v>322</v>
      </c>
      <c r="F163" s="224" t="s">
        <v>323</v>
      </c>
      <c r="G163" s="225" t="s">
        <v>141</v>
      </c>
      <c r="H163" s="226">
        <v>3</v>
      </c>
      <c r="I163" s="227"/>
      <c r="J163" s="227"/>
      <c r="K163" s="228">
        <f>ROUND(P163*H163,2)</f>
        <v>0</v>
      </c>
      <c r="L163" s="229"/>
      <c r="M163" s="36"/>
      <c r="N163" s="230" t="s">
        <v>1</v>
      </c>
      <c r="O163" s="186" t="s">
        <v>37</v>
      </c>
      <c r="P163" s="187">
        <f>I163+J163</f>
        <v>0</v>
      </c>
      <c r="Q163" s="187">
        <f>ROUND(I163*H163,2)</f>
        <v>0</v>
      </c>
      <c r="R163" s="187">
        <f>ROUND(J163*H163,2)</f>
        <v>0</v>
      </c>
      <c r="S163" s="67"/>
      <c r="T163" s="188">
        <f>S163*H163</f>
        <v>0</v>
      </c>
      <c r="U163" s="188">
        <v>0</v>
      </c>
      <c r="V163" s="188">
        <f>U163*H163</f>
        <v>0</v>
      </c>
      <c r="W163" s="188">
        <v>0</v>
      </c>
      <c r="X163" s="189">
        <f>W163*H163</f>
        <v>0</v>
      </c>
      <c r="Y163" s="31"/>
      <c r="Z163" s="31"/>
      <c r="AA163" s="31"/>
      <c r="AB163" s="31"/>
      <c r="AC163" s="31"/>
      <c r="AD163" s="31"/>
      <c r="AE163" s="31"/>
      <c r="AR163" s="190" t="s">
        <v>82</v>
      </c>
      <c r="AT163" s="190" t="s">
        <v>240</v>
      </c>
      <c r="AU163" s="190" t="s">
        <v>82</v>
      </c>
      <c r="AY163" s="15" t="s">
        <v>142</v>
      </c>
      <c r="BE163" s="191">
        <f>IF(O163="základní",K163,0)</f>
        <v>0</v>
      </c>
      <c r="BF163" s="191">
        <f>IF(O163="snížená",K163,0)</f>
        <v>0</v>
      </c>
      <c r="BG163" s="191">
        <f>IF(O163="zákl. přenesená",K163,0)</f>
        <v>0</v>
      </c>
      <c r="BH163" s="191">
        <f>IF(O163="sníž. přenesená",K163,0)</f>
        <v>0</v>
      </c>
      <c r="BI163" s="191">
        <f>IF(O163="nulová",K163,0)</f>
        <v>0</v>
      </c>
      <c r="BJ163" s="15" t="s">
        <v>82</v>
      </c>
      <c r="BK163" s="191">
        <f>ROUND(P163*H163,2)</f>
        <v>0</v>
      </c>
      <c r="BL163" s="15" t="s">
        <v>82</v>
      </c>
      <c r="BM163" s="190" t="s">
        <v>324</v>
      </c>
    </row>
    <row r="164" spans="1:65" s="2" customFormat="1" ht="19.5">
      <c r="A164" s="31"/>
      <c r="B164" s="32"/>
      <c r="C164" s="33"/>
      <c r="D164" s="192" t="s">
        <v>144</v>
      </c>
      <c r="E164" s="33"/>
      <c r="F164" s="193" t="s">
        <v>323</v>
      </c>
      <c r="G164" s="33"/>
      <c r="H164" s="33"/>
      <c r="I164" s="112"/>
      <c r="J164" s="112"/>
      <c r="K164" s="33"/>
      <c r="L164" s="33"/>
      <c r="M164" s="36"/>
      <c r="N164" s="194"/>
      <c r="O164" s="195"/>
      <c r="P164" s="67"/>
      <c r="Q164" s="67"/>
      <c r="R164" s="67"/>
      <c r="S164" s="67"/>
      <c r="T164" s="67"/>
      <c r="U164" s="67"/>
      <c r="V164" s="67"/>
      <c r="W164" s="67"/>
      <c r="X164" s="68"/>
      <c r="Y164" s="31"/>
      <c r="Z164" s="31"/>
      <c r="AA164" s="31"/>
      <c r="AB164" s="31"/>
      <c r="AC164" s="31"/>
      <c r="AD164" s="31"/>
      <c r="AE164" s="31"/>
      <c r="AT164" s="15" t="s">
        <v>144</v>
      </c>
      <c r="AU164" s="15" t="s">
        <v>82</v>
      </c>
    </row>
    <row r="165" spans="1:65" s="2" customFormat="1" ht="21.75" customHeight="1">
      <c r="A165" s="31"/>
      <c r="B165" s="32"/>
      <c r="C165" s="222" t="s">
        <v>325</v>
      </c>
      <c r="D165" s="222" t="s">
        <v>240</v>
      </c>
      <c r="E165" s="223" t="s">
        <v>326</v>
      </c>
      <c r="F165" s="224" t="s">
        <v>327</v>
      </c>
      <c r="G165" s="225" t="s">
        <v>141</v>
      </c>
      <c r="H165" s="226">
        <v>3</v>
      </c>
      <c r="I165" s="227"/>
      <c r="J165" s="227"/>
      <c r="K165" s="228">
        <f>ROUND(P165*H165,2)</f>
        <v>0</v>
      </c>
      <c r="L165" s="229"/>
      <c r="M165" s="36"/>
      <c r="N165" s="230" t="s">
        <v>1</v>
      </c>
      <c r="O165" s="186" t="s">
        <v>37</v>
      </c>
      <c r="P165" s="187">
        <f>I165+J165</f>
        <v>0</v>
      </c>
      <c r="Q165" s="187">
        <f>ROUND(I165*H165,2)</f>
        <v>0</v>
      </c>
      <c r="R165" s="187">
        <f>ROUND(J165*H165,2)</f>
        <v>0</v>
      </c>
      <c r="S165" s="67"/>
      <c r="T165" s="188">
        <f>S165*H165</f>
        <v>0</v>
      </c>
      <c r="U165" s="188">
        <v>0</v>
      </c>
      <c r="V165" s="188">
        <f>U165*H165</f>
        <v>0</v>
      </c>
      <c r="W165" s="188">
        <v>0</v>
      </c>
      <c r="X165" s="189">
        <f>W165*H165</f>
        <v>0</v>
      </c>
      <c r="Y165" s="31"/>
      <c r="Z165" s="31"/>
      <c r="AA165" s="31"/>
      <c r="AB165" s="31"/>
      <c r="AC165" s="31"/>
      <c r="AD165" s="31"/>
      <c r="AE165" s="31"/>
      <c r="AR165" s="190" t="s">
        <v>82</v>
      </c>
      <c r="AT165" s="190" t="s">
        <v>240</v>
      </c>
      <c r="AU165" s="190" t="s">
        <v>82</v>
      </c>
      <c r="AY165" s="15" t="s">
        <v>142</v>
      </c>
      <c r="BE165" s="191">
        <f>IF(O165="základní",K165,0)</f>
        <v>0</v>
      </c>
      <c r="BF165" s="191">
        <f>IF(O165="snížená",K165,0)</f>
        <v>0</v>
      </c>
      <c r="BG165" s="191">
        <f>IF(O165="zákl. přenesená",K165,0)</f>
        <v>0</v>
      </c>
      <c r="BH165" s="191">
        <f>IF(O165="sníž. přenesená",K165,0)</f>
        <v>0</v>
      </c>
      <c r="BI165" s="191">
        <f>IF(O165="nulová",K165,0)</f>
        <v>0</v>
      </c>
      <c r="BJ165" s="15" t="s">
        <v>82</v>
      </c>
      <c r="BK165" s="191">
        <f>ROUND(P165*H165,2)</f>
        <v>0</v>
      </c>
      <c r="BL165" s="15" t="s">
        <v>82</v>
      </c>
      <c r="BM165" s="190" t="s">
        <v>328</v>
      </c>
    </row>
    <row r="166" spans="1:65" s="2" customFormat="1" ht="19.5">
      <c r="A166" s="31"/>
      <c r="B166" s="32"/>
      <c r="C166" s="33"/>
      <c r="D166" s="192" t="s">
        <v>144</v>
      </c>
      <c r="E166" s="33"/>
      <c r="F166" s="193" t="s">
        <v>327</v>
      </c>
      <c r="G166" s="33"/>
      <c r="H166" s="33"/>
      <c r="I166" s="112"/>
      <c r="J166" s="112"/>
      <c r="K166" s="33"/>
      <c r="L166" s="33"/>
      <c r="M166" s="36"/>
      <c r="N166" s="194"/>
      <c r="O166" s="195"/>
      <c r="P166" s="67"/>
      <c r="Q166" s="67"/>
      <c r="R166" s="67"/>
      <c r="S166" s="67"/>
      <c r="T166" s="67"/>
      <c r="U166" s="67"/>
      <c r="V166" s="67"/>
      <c r="W166" s="67"/>
      <c r="X166" s="68"/>
      <c r="Y166" s="31"/>
      <c r="Z166" s="31"/>
      <c r="AA166" s="31"/>
      <c r="AB166" s="31"/>
      <c r="AC166" s="31"/>
      <c r="AD166" s="31"/>
      <c r="AE166" s="31"/>
      <c r="AT166" s="15" t="s">
        <v>144</v>
      </c>
      <c r="AU166" s="15" t="s">
        <v>82</v>
      </c>
    </row>
    <row r="167" spans="1:65" s="2" customFormat="1" ht="16.5" customHeight="1">
      <c r="A167" s="31"/>
      <c r="B167" s="32"/>
      <c r="C167" s="222" t="s">
        <v>329</v>
      </c>
      <c r="D167" s="222" t="s">
        <v>240</v>
      </c>
      <c r="E167" s="223" t="s">
        <v>330</v>
      </c>
      <c r="F167" s="224" t="s">
        <v>331</v>
      </c>
      <c r="G167" s="225" t="s">
        <v>141</v>
      </c>
      <c r="H167" s="226">
        <v>1</v>
      </c>
      <c r="I167" s="227"/>
      <c r="J167" s="227"/>
      <c r="K167" s="228">
        <f>ROUND(P167*H167,2)</f>
        <v>0</v>
      </c>
      <c r="L167" s="229"/>
      <c r="M167" s="36"/>
      <c r="N167" s="230" t="s">
        <v>1</v>
      </c>
      <c r="O167" s="186" t="s">
        <v>37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67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1"/>
      <c r="Z167" s="31"/>
      <c r="AA167" s="31"/>
      <c r="AB167" s="31"/>
      <c r="AC167" s="31"/>
      <c r="AD167" s="31"/>
      <c r="AE167" s="31"/>
      <c r="AR167" s="190" t="s">
        <v>82</v>
      </c>
      <c r="AT167" s="190" t="s">
        <v>240</v>
      </c>
      <c r="AU167" s="190" t="s">
        <v>82</v>
      </c>
      <c r="AY167" s="15" t="s">
        <v>142</v>
      </c>
      <c r="BE167" s="191">
        <f>IF(O167="základní",K167,0)</f>
        <v>0</v>
      </c>
      <c r="BF167" s="191">
        <f>IF(O167="snížená",K167,0)</f>
        <v>0</v>
      </c>
      <c r="BG167" s="191">
        <f>IF(O167="zákl. přenesená",K167,0)</f>
        <v>0</v>
      </c>
      <c r="BH167" s="191">
        <f>IF(O167="sníž. přenesená",K167,0)</f>
        <v>0</v>
      </c>
      <c r="BI167" s="191">
        <f>IF(O167="nulová",K167,0)</f>
        <v>0</v>
      </c>
      <c r="BJ167" s="15" t="s">
        <v>82</v>
      </c>
      <c r="BK167" s="191">
        <f>ROUND(P167*H167,2)</f>
        <v>0</v>
      </c>
      <c r="BL167" s="15" t="s">
        <v>82</v>
      </c>
      <c r="BM167" s="190" t="s">
        <v>332</v>
      </c>
    </row>
    <row r="168" spans="1:65" s="2" customFormat="1" ht="11.25">
      <c r="A168" s="31"/>
      <c r="B168" s="32"/>
      <c r="C168" s="33"/>
      <c r="D168" s="192" t="s">
        <v>144</v>
      </c>
      <c r="E168" s="33"/>
      <c r="F168" s="193" t="s">
        <v>331</v>
      </c>
      <c r="G168" s="33"/>
      <c r="H168" s="33"/>
      <c r="I168" s="112"/>
      <c r="J168" s="112"/>
      <c r="K168" s="33"/>
      <c r="L168" s="33"/>
      <c r="M168" s="36"/>
      <c r="N168" s="194"/>
      <c r="O168" s="195"/>
      <c r="P168" s="67"/>
      <c r="Q168" s="67"/>
      <c r="R168" s="67"/>
      <c r="S168" s="67"/>
      <c r="T168" s="67"/>
      <c r="U168" s="67"/>
      <c r="V168" s="67"/>
      <c r="W168" s="67"/>
      <c r="X168" s="68"/>
      <c r="Y168" s="31"/>
      <c r="Z168" s="31"/>
      <c r="AA168" s="31"/>
      <c r="AB168" s="31"/>
      <c r="AC168" s="31"/>
      <c r="AD168" s="31"/>
      <c r="AE168" s="31"/>
      <c r="AT168" s="15" t="s">
        <v>144</v>
      </c>
      <c r="AU168" s="15" t="s">
        <v>82</v>
      </c>
    </row>
    <row r="169" spans="1:65" s="2" customFormat="1" ht="21.75" customHeight="1">
      <c r="A169" s="31"/>
      <c r="B169" s="32"/>
      <c r="C169" s="222" t="s">
        <v>333</v>
      </c>
      <c r="D169" s="222" t="s">
        <v>240</v>
      </c>
      <c r="E169" s="223" t="s">
        <v>334</v>
      </c>
      <c r="F169" s="224" t="s">
        <v>335</v>
      </c>
      <c r="G169" s="225" t="s">
        <v>336</v>
      </c>
      <c r="H169" s="226">
        <v>1</v>
      </c>
      <c r="I169" s="227"/>
      <c r="J169" s="227"/>
      <c r="K169" s="228">
        <f>ROUND(P169*H169,2)</f>
        <v>0</v>
      </c>
      <c r="L169" s="229"/>
      <c r="M169" s="36"/>
      <c r="N169" s="230" t="s">
        <v>1</v>
      </c>
      <c r="O169" s="186" t="s">
        <v>37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67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1"/>
      <c r="Z169" s="31"/>
      <c r="AA169" s="31"/>
      <c r="AB169" s="31"/>
      <c r="AC169" s="31"/>
      <c r="AD169" s="31"/>
      <c r="AE169" s="31"/>
      <c r="AR169" s="190" t="s">
        <v>82</v>
      </c>
      <c r="AT169" s="190" t="s">
        <v>240</v>
      </c>
      <c r="AU169" s="190" t="s">
        <v>82</v>
      </c>
      <c r="AY169" s="15" t="s">
        <v>142</v>
      </c>
      <c r="BE169" s="191">
        <f>IF(O169="základní",K169,0)</f>
        <v>0</v>
      </c>
      <c r="BF169" s="191">
        <f>IF(O169="snížená",K169,0)</f>
        <v>0</v>
      </c>
      <c r="BG169" s="191">
        <f>IF(O169="zákl. přenesená",K169,0)</f>
        <v>0</v>
      </c>
      <c r="BH169" s="191">
        <f>IF(O169="sníž. přenesená",K169,0)</f>
        <v>0</v>
      </c>
      <c r="BI169" s="191">
        <f>IF(O169="nulová",K169,0)</f>
        <v>0</v>
      </c>
      <c r="BJ169" s="15" t="s">
        <v>82</v>
      </c>
      <c r="BK169" s="191">
        <f>ROUND(P169*H169,2)</f>
        <v>0</v>
      </c>
      <c r="BL169" s="15" t="s">
        <v>82</v>
      </c>
      <c r="BM169" s="190" t="s">
        <v>337</v>
      </c>
    </row>
    <row r="170" spans="1:65" s="2" customFormat="1" ht="58.5">
      <c r="A170" s="31"/>
      <c r="B170" s="32"/>
      <c r="C170" s="33"/>
      <c r="D170" s="192" t="s">
        <v>144</v>
      </c>
      <c r="E170" s="33"/>
      <c r="F170" s="193" t="s">
        <v>338</v>
      </c>
      <c r="G170" s="33"/>
      <c r="H170" s="33"/>
      <c r="I170" s="112"/>
      <c r="J170" s="112"/>
      <c r="K170" s="33"/>
      <c r="L170" s="33"/>
      <c r="M170" s="36"/>
      <c r="N170" s="194"/>
      <c r="O170" s="195"/>
      <c r="P170" s="67"/>
      <c r="Q170" s="67"/>
      <c r="R170" s="67"/>
      <c r="S170" s="67"/>
      <c r="T170" s="67"/>
      <c r="U170" s="67"/>
      <c r="V170" s="67"/>
      <c r="W170" s="67"/>
      <c r="X170" s="68"/>
      <c r="Y170" s="31"/>
      <c r="Z170" s="31"/>
      <c r="AA170" s="31"/>
      <c r="AB170" s="31"/>
      <c r="AC170" s="31"/>
      <c r="AD170" s="31"/>
      <c r="AE170" s="31"/>
      <c r="AT170" s="15" t="s">
        <v>144</v>
      </c>
      <c r="AU170" s="15" t="s">
        <v>82</v>
      </c>
    </row>
    <row r="171" spans="1:65" s="2" customFormat="1" ht="21.75" customHeight="1">
      <c r="A171" s="31"/>
      <c r="B171" s="32"/>
      <c r="C171" s="222" t="s">
        <v>339</v>
      </c>
      <c r="D171" s="222" t="s">
        <v>240</v>
      </c>
      <c r="E171" s="223" t="s">
        <v>340</v>
      </c>
      <c r="F171" s="224" t="s">
        <v>341</v>
      </c>
      <c r="G171" s="225" t="s">
        <v>141</v>
      </c>
      <c r="H171" s="226">
        <v>32</v>
      </c>
      <c r="I171" s="227"/>
      <c r="J171" s="227"/>
      <c r="K171" s="228">
        <f>ROUND(P171*H171,2)</f>
        <v>0</v>
      </c>
      <c r="L171" s="229"/>
      <c r="M171" s="36"/>
      <c r="N171" s="230" t="s">
        <v>1</v>
      </c>
      <c r="O171" s="186" t="s">
        <v>37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67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1"/>
      <c r="Z171" s="31"/>
      <c r="AA171" s="31"/>
      <c r="AB171" s="31"/>
      <c r="AC171" s="31"/>
      <c r="AD171" s="31"/>
      <c r="AE171" s="31"/>
      <c r="AR171" s="190" t="s">
        <v>82</v>
      </c>
      <c r="AT171" s="190" t="s">
        <v>240</v>
      </c>
      <c r="AU171" s="190" t="s">
        <v>82</v>
      </c>
      <c r="AY171" s="15" t="s">
        <v>142</v>
      </c>
      <c r="BE171" s="191">
        <f>IF(O171="základní",K171,0)</f>
        <v>0</v>
      </c>
      <c r="BF171" s="191">
        <f>IF(O171="snížená",K171,0)</f>
        <v>0</v>
      </c>
      <c r="BG171" s="191">
        <f>IF(O171="zákl. přenesená",K171,0)</f>
        <v>0</v>
      </c>
      <c r="BH171" s="191">
        <f>IF(O171="sníž. přenesená",K171,0)</f>
        <v>0</v>
      </c>
      <c r="BI171" s="191">
        <f>IF(O171="nulová",K171,0)</f>
        <v>0</v>
      </c>
      <c r="BJ171" s="15" t="s">
        <v>82</v>
      </c>
      <c r="BK171" s="191">
        <f>ROUND(P171*H171,2)</f>
        <v>0</v>
      </c>
      <c r="BL171" s="15" t="s">
        <v>82</v>
      </c>
      <c r="BM171" s="190" t="s">
        <v>342</v>
      </c>
    </row>
    <row r="172" spans="1:65" s="2" customFormat="1" ht="48.75">
      <c r="A172" s="31"/>
      <c r="B172" s="32"/>
      <c r="C172" s="33"/>
      <c r="D172" s="192" t="s">
        <v>144</v>
      </c>
      <c r="E172" s="33"/>
      <c r="F172" s="193" t="s">
        <v>343</v>
      </c>
      <c r="G172" s="33"/>
      <c r="H172" s="33"/>
      <c r="I172" s="112"/>
      <c r="J172" s="112"/>
      <c r="K172" s="33"/>
      <c r="L172" s="33"/>
      <c r="M172" s="36"/>
      <c r="N172" s="194"/>
      <c r="O172" s="195"/>
      <c r="P172" s="67"/>
      <c r="Q172" s="67"/>
      <c r="R172" s="67"/>
      <c r="S172" s="67"/>
      <c r="T172" s="67"/>
      <c r="U172" s="67"/>
      <c r="V172" s="67"/>
      <c r="W172" s="67"/>
      <c r="X172" s="68"/>
      <c r="Y172" s="31"/>
      <c r="Z172" s="31"/>
      <c r="AA172" s="31"/>
      <c r="AB172" s="31"/>
      <c r="AC172" s="31"/>
      <c r="AD172" s="31"/>
      <c r="AE172" s="31"/>
      <c r="AT172" s="15" t="s">
        <v>144</v>
      </c>
      <c r="AU172" s="15" t="s">
        <v>82</v>
      </c>
    </row>
    <row r="173" spans="1:65" s="2" customFormat="1" ht="21.75" customHeight="1">
      <c r="A173" s="31"/>
      <c r="B173" s="32"/>
      <c r="C173" s="222" t="s">
        <v>344</v>
      </c>
      <c r="D173" s="222" t="s">
        <v>240</v>
      </c>
      <c r="E173" s="223" t="s">
        <v>345</v>
      </c>
      <c r="F173" s="224" t="s">
        <v>346</v>
      </c>
      <c r="G173" s="225" t="s">
        <v>141</v>
      </c>
      <c r="H173" s="226">
        <v>32</v>
      </c>
      <c r="I173" s="227"/>
      <c r="J173" s="227"/>
      <c r="K173" s="228">
        <f>ROUND(P173*H173,2)</f>
        <v>0</v>
      </c>
      <c r="L173" s="229"/>
      <c r="M173" s="36"/>
      <c r="N173" s="230" t="s">
        <v>1</v>
      </c>
      <c r="O173" s="186" t="s">
        <v>37</v>
      </c>
      <c r="P173" s="187">
        <f>I173+J173</f>
        <v>0</v>
      </c>
      <c r="Q173" s="187">
        <f>ROUND(I173*H173,2)</f>
        <v>0</v>
      </c>
      <c r="R173" s="187">
        <f>ROUND(J173*H173,2)</f>
        <v>0</v>
      </c>
      <c r="S173" s="67"/>
      <c r="T173" s="188">
        <f>S173*H173</f>
        <v>0</v>
      </c>
      <c r="U173" s="188">
        <v>0</v>
      </c>
      <c r="V173" s="188">
        <f>U173*H173</f>
        <v>0</v>
      </c>
      <c r="W173" s="188">
        <v>0</v>
      </c>
      <c r="X173" s="189">
        <f>W173*H173</f>
        <v>0</v>
      </c>
      <c r="Y173" s="31"/>
      <c r="Z173" s="31"/>
      <c r="AA173" s="31"/>
      <c r="AB173" s="31"/>
      <c r="AC173" s="31"/>
      <c r="AD173" s="31"/>
      <c r="AE173" s="31"/>
      <c r="AR173" s="190" t="s">
        <v>82</v>
      </c>
      <c r="AT173" s="190" t="s">
        <v>240</v>
      </c>
      <c r="AU173" s="190" t="s">
        <v>82</v>
      </c>
      <c r="AY173" s="15" t="s">
        <v>142</v>
      </c>
      <c r="BE173" s="191">
        <f>IF(O173="základní",K173,0)</f>
        <v>0</v>
      </c>
      <c r="BF173" s="191">
        <f>IF(O173="snížená",K173,0)</f>
        <v>0</v>
      </c>
      <c r="BG173" s="191">
        <f>IF(O173="zákl. přenesená",K173,0)</f>
        <v>0</v>
      </c>
      <c r="BH173" s="191">
        <f>IF(O173="sníž. přenesená",K173,0)</f>
        <v>0</v>
      </c>
      <c r="BI173" s="191">
        <f>IF(O173="nulová",K173,0)</f>
        <v>0</v>
      </c>
      <c r="BJ173" s="15" t="s">
        <v>82</v>
      </c>
      <c r="BK173" s="191">
        <f>ROUND(P173*H173,2)</f>
        <v>0</v>
      </c>
      <c r="BL173" s="15" t="s">
        <v>82</v>
      </c>
      <c r="BM173" s="190" t="s">
        <v>347</v>
      </c>
    </row>
    <row r="174" spans="1:65" s="2" customFormat="1" ht="11.25">
      <c r="A174" s="31"/>
      <c r="B174" s="32"/>
      <c r="C174" s="33"/>
      <c r="D174" s="192" t="s">
        <v>144</v>
      </c>
      <c r="E174" s="33"/>
      <c r="F174" s="193" t="s">
        <v>346</v>
      </c>
      <c r="G174" s="33"/>
      <c r="H174" s="33"/>
      <c r="I174" s="112"/>
      <c r="J174" s="112"/>
      <c r="K174" s="33"/>
      <c r="L174" s="33"/>
      <c r="M174" s="36"/>
      <c r="N174" s="194"/>
      <c r="O174" s="195"/>
      <c r="P174" s="67"/>
      <c r="Q174" s="67"/>
      <c r="R174" s="67"/>
      <c r="S174" s="67"/>
      <c r="T174" s="67"/>
      <c r="U174" s="67"/>
      <c r="V174" s="67"/>
      <c r="W174" s="67"/>
      <c r="X174" s="68"/>
      <c r="Y174" s="31"/>
      <c r="Z174" s="31"/>
      <c r="AA174" s="31"/>
      <c r="AB174" s="31"/>
      <c r="AC174" s="31"/>
      <c r="AD174" s="31"/>
      <c r="AE174" s="31"/>
      <c r="AT174" s="15" t="s">
        <v>144</v>
      </c>
      <c r="AU174" s="15" t="s">
        <v>82</v>
      </c>
    </row>
    <row r="175" spans="1:65" s="2" customFormat="1" ht="16.5" customHeight="1">
      <c r="A175" s="31"/>
      <c r="B175" s="32"/>
      <c r="C175" s="222" t="s">
        <v>348</v>
      </c>
      <c r="D175" s="222" t="s">
        <v>240</v>
      </c>
      <c r="E175" s="223" t="s">
        <v>349</v>
      </c>
      <c r="F175" s="224" t="s">
        <v>350</v>
      </c>
      <c r="G175" s="225" t="s">
        <v>141</v>
      </c>
      <c r="H175" s="226">
        <v>4</v>
      </c>
      <c r="I175" s="227"/>
      <c r="J175" s="227"/>
      <c r="K175" s="228">
        <f>ROUND(P175*H175,2)</f>
        <v>0</v>
      </c>
      <c r="L175" s="229"/>
      <c r="M175" s="36"/>
      <c r="N175" s="230" t="s">
        <v>1</v>
      </c>
      <c r="O175" s="186" t="s">
        <v>37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67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1"/>
      <c r="Z175" s="31"/>
      <c r="AA175" s="31"/>
      <c r="AB175" s="31"/>
      <c r="AC175" s="31"/>
      <c r="AD175" s="31"/>
      <c r="AE175" s="31"/>
      <c r="AR175" s="190" t="s">
        <v>82</v>
      </c>
      <c r="AT175" s="190" t="s">
        <v>240</v>
      </c>
      <c r="AU175" s="190" t="s">
        <v>82</v>
      </c>
      <c r="AY175" s="15" t="s">
        <v>142</v>
      </c>
      <c r="BE175" s="191">
        <f>IF(O175="základní",K175,0)</f>
        <v>0</v>
      </c>
      <c r="BF175" s="191">
        <f>IF(O175="snížená",K175,0)</f>
        <v>0</v>
      </c>
      <c r="BG175" s="191">
        <f>IF(O175="zákl. přenesená",K175,0)</f>
        <v>0</v>
      </c>
      <c r="BH175" s="191">
        <f>IF(O175="sníž. přenesená",K175,0)</f>
        <v>0</v>
      </c>
      <c r="BI175" s="191">
        <f>IF(O175="nulová",K175,0)</f>
        <v>0</v>
      </c>
      <c r="BJ175" s="15" t="s">
        <v>82</v>
      </c>
      <c r="BK175" s="191">
        <f>ROUND(P175*H175,2)</f>
        <v>0</v>
      </c>
      <c r="BL175" s="15" t="s">
        <v>82</v>
      </c>
      <c r="BM175" s="190" t="s">
        <v>351</v>
      </c>
    </row>
    <row r="176" spans="1:65" s="2" customFormat="1" ht="78">
      <c r="A176" s="31"/>
      <c r="B176" s="32"/>
      <c r="C176" s="33"/>
      <c r="D176" s="192" t="s">
        <v>144</v>
      </c>
      <c r="E176" s="33"/>
      <c r="F176" s="193" t="s">
        <v>352</v>
      </c>
      <c r="G176" s="33"/>
      <c r="H176" s="33"/>
      <c r="I176" s="112"/>
      <c r="J176" s="112"/>
      <c r="K176" s="33"/>
      <c r="L176" s="33"/>
      <c r="M176" s="36"/>
      <c r="N176" s="194"/>
      <c r="O176" s="195"/>
      <c r="P176" s="67"/>
      <c r="Q176" s="67"/>
      <c r="R176" s="67"/>
      <c r="S176" s="67"/>
      <c r="T176" s="67"/>
      <c r="U176" s="67"/>
      <c r="V176" s="67"/>
      <c r="W176" s="67"/>
      <c r="X176" s="68"/>
      <c r="Y176" s="31"/>
      <c r="Z176" s="31"/>
      <c r="AA176" s="31"/>
      <c r="AB176" s="31"/>
      <c r="AC176" s="31"/>
      <c r="AD176" s="31"/>
      <c r="AE176" s="31"/>
      <c r="AT176" s="15" t="s">
        <v>144</v>
      </c>
      <c r="AU176" s="15" t="s">
        <v>82</v>
      </c>
    </row>
    <row r="177" spans="1:65" s="2" customFormat="1" ht="16.5" customHeight="1">
      <c r="A177" s="31"/>
      <c r="B177" s="32"/>
      <c r="C177" s="222" t="s">
        <v>353</v>
      </c>
      <c r="D177" s="222" t="s">
        <v>240</v>
      </c>
      <c r="E177" s="223" t="s">
        <v>354</v>
      </c>
      <c r="F177" s="224" t="s">
        <v>355</v>
      </c>
      <c r="G177" s="225" t="s">
        <v>141</v>
      </c>
      <c r="H177" s="226">
        <v>2</v>
      </c>
      <c r="I177" s="227"/>
      <c r="J177" s="227"/>
      <c r="K177" s="228">
        <f>ROUND(P177*H177,2)</f>
        <v>0</v>
      </c>
      <c r="L177" s="229"/>
      <c r="M177" s="36"/>
      <c r="N177" s="230" t="s">
        <v>1</v>
      </c>
      <c r="O177" s="186" t="s">
        <v>37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67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1"/>
      <c r="Z177" s="31"/>
      <c r="AA177" s="31"/>
      <c r="AB177" s="31"/>
      <c r="AC177" s="31"/>
      <c r="AD177" s="31"/>
      <c r="AE177" s="31"/>
      <c r="AR177" s="190" t="s">
        <v>82</v>
      </c>
      <c r="AT177" s="190" t="s">
        <v>240</v>
      </c>
      <c r="AU177" s="190" t="s">
        <v>82</v>
      </c>
      <c r="AY177" s="15" t="s">
        <v>142</v>
      </c>
      <c r="BE177" s="191">
        <f>IF(O177="základní",K177,0)</f>
        <v>0</v>
      </c>
      <c r="BF177" s="191">
        <f>IF(O177="snížená",K177,0)</f>
        <v>0</v>
      </c>
      <c r="BG177" s="191">
        <f>IF(O177="zákl. přenesená",K177,0)</f>
        <v>0</v>
      </c>
      <c r="BH177" s="191">
        <f>IF(O177="sníž. přenesená",K177,0)</f>
        <v>0</v>
      </c>
      <c r="BI177" s="191">
        <f>IF(O177="nulová",K177,0)</f>
        <v>0</v>
      </c>
      <c r="BJ177" s="15" t="s">
        <v>82</v>
      </c>
      <c r="BK177" s="191">
        <f>ROUND(P177*H177,2)</f>
        <v>0</v>
      </c>
      <c r="BL177" s="15" t="s">
        <v>82</v>
      </c>
      <c r="BM177" s="190" t="s">
        <v>356</v>
      </c>
    </row>
    <row r="178" spans="1:65" s="2" customFormat="1" ht="78">
      <c r="A178" s="31"/>
      <c r="B178" s="32"/>
      <c r="C178" s="33"/>
      <c r="D178" s="192" t="s">
        <v>144</v>
      </c>
      <c r="E178" s="33"/>
      <c r="F178" s="193" t="s">
        <v>357</v>
      </c>
      <c r="G178" s="33"/>
      <c r="H178" s="33"/>
      <c r="I178" s="112"/>
      <c r="J178" s="112"/>
      <c r="K178" s="33"/>
      <c r="L178" s="33"/>
      <c r="M178" s="36"/>
      <c r="N178" s="194"/>
      <c r="O178" s="195"/>
      <c r="P178" s="67"/>
      <c r="Q178" s="67"/>
      <c r="R178" s="67"/>
      <c r="S178" s="67"/>
      <c r="T178" s="67"/>
      <c r="U178" s="67"/>
      <c r="V178" s="67"/>
      <c r="W178" s="67"/>
      <c r="X178" s="68"/>
      <c r="Y178" s="31"/>
      <c r="Z178" s="31"/>
      <c r="AA178" s="31"/>
      <c r="AB178" s="31"/>
      <c r="AC178" s="31"/>
      <c r="AD178" s="31"/>
      <c r="AE178" s="31"/>
      <c r="AT178" s="15" t="s">
        <v>144</v>
      </c>
      <c r="AU178" s="15" t="s">
        <v>82</v>
      </c>
    </row>
    <row r="179" spans="1:65" s="2" customFormat="1" ht="16.5" customHeight="1">
      <c r="A179" s="31"/>
      <c r="B179" s="32"/>
      <c r="C179" s="222" t="s">
        <v>358</v>
      </c>
      <c r="D179" s="222" t="s">
        <v>240</v>
      </c>
      <c r="E179" s="223" t="s">
        <v>359</v>
      </c>
      <c r="F179" s="224" t="s">
        <v>360</v>
      </c>
      <c r="G179" s="225" t="s">
        <v>141</v>
      </c>
      <c r="H179" s="226">
        <v>8</v>
      </c>
      <c r="I179" s="227"/>
      <c r="J179" s="227"/>
      <c r="K179" s="228">
        <f>ROUND(P179*H179,2)</f>
        <v>0</v>
      </c>
      <c r="L179" s="229"/>
      <c r="M179" s="36"/>
      <c r="N179" s="230" t="s">
        <v>1</v>
      </c>
      <c r="O179" s="186" t="s">
        <v>37</v>
      </c>
      <c r="P179" s="187">
        <f>I179+J179</f>
        <v>0</v>
      </c>
      <c r="Q179" s="187">
        <f>ROUND(I179*H179,2)</f>
        <v>0</v>
      </c>
      <c r="R179" s="187">
        <f>ROUND(J179*H179,2)</f>
        <v>0</v>
      </c>
      <c r="S179" s="67"/>
      <c r="T179" s="188">
        <f>S179*H179</f>
        <v>0</v>
      </c>
      <c r="U179" s="188">
        <v>0</v>
      </c>
      <c r="V179" s="188">
        <f>U179*H179</f>
        <v>0</v>
      </c>
      <c r="W179" s="188">
        <v>0</v>
      </c>
      <c r="X179" s="189">
        <f>W179*H179</f>
        <v>0</v>
      </c>
      <c r="Y179" s="31"/>
      <c r="Z179" s="31"/>
      <c r="AA179" s="31"/>
      <c r="AB179" s="31"/>
      <c r="AC179" s="31"/>
      <c r="AD179" s="31"/>
      <c r="AE179" s="31"/>
      <c r="AR179" s="190" t="s">
        <v>82</v>
      </c>
      <c r="AT179" s="190" t="s">
        <v>240</v>
      </c>
      <c r="AU179" s="190" t="s">
        <v>82</v>
      </c>
      <c r="AY179" s="15" t="s">
        <v>142</v>
      </c>
      <c r="BE179" s="191">
        <f>IF(O179="základní",K179,0)</f>
        <v>0</v>
      </c>
      <c r="BF179" s="191">
        <f>IF(O179="snížená",K179,0)</f>
        <v>0</v>
      </c>
      <c r="BG179" s="191">
        <f>IF(O179="zákl. přenesená",K179,0)</f>
        <v>0</v>
      </c>
      <c r="BH179" s="191">
        <f>IF(O179="sníž. přenesená",K179,0)</f>
        <v>0</v>
      </c>
      <c r="BI179" s="191">
        <f>IF(O179="nulová",K179,0)</f>
        <v>0</v>
      </c>
      <c r="BJ179" s="15" t="s">
        <v>82</v>
      </c>
      <c r="BK179" s="191">
        <f>ROUND(P179*H179,2)</f>
        <v>0</v>
      </c>
      <c r="BL179" s="15" t="s">
        <v>82</v>
      </c>
      <c r="BM179" s="190" t="s">
        <v>361</v>
      </c>
    </row>
    <row r="180" spans="1:65" s="2" customFormat="1" ht="11.25">
      <c r="A180" s="31"/>
      <c r="B180" s="32"/>
      <c r="C180" s="33"/>
      <c r="D180" s="192" t="s">
        <v>144</v>
      </c>
      <c r="E180" s="33"/>
      <c r="F180" s="193" t="s">
        <v>360</v>
      </c>
      <c r="G180" s="33"/>
      <c r="H180" s="33"/>
      <c r="I180" s="112"/>
      <c r="J180" s="112"/>
      <c r="K180" s="33"/>
      <c r="L180" s="33"/>
      <c r="M180" s="36"/>
      <c r="N180" s="194"/>
      <c r="O180" s="195"/>
      <c r="P180" s="67"/>
      <c r="Q180" s="67"/>
      <c r="R180" s="67"/>
      <c r="S180" s="67"/>
      <c r="T180" s="67"/>
      <c r="U180" s="67"/>
      <c r="V180" s="67"/>
      <c r="W180" s="67"/>
      <c r="X180" s="68"/>
      <c r="Y180" s="31"/>
      <c r="Z180" s="31"/>
      <c r="AA180" s="31"/>
      <c r="AB180" s="31"/>
      <c r="AC180" s="31"/>
      <c r="AD180" s="31"/>
      <c r="AE180" s="31"/>
      <c r="AT180" s="15" t="s">
        <v>144</v>
      </c>
      <c r="AU180" s="15" t="s">
        <v>82</v>
      </c>
    </row>
    <row r="181" spans="1:65" s="2" customFormat="1" ht="16.5" customHeight="1">
      <c r="A181" s="31"/>
      <c r="B181" s="32"/>
      <c r="C181" s="222" t="s">
        <v>362</v>
      </c>
      <c r="D181" s="222" t="s">
        <v>240</v>
      </c>
      <c r="E181" s="223" t="s">
        <v>363</v>
      </c>
      <c r="F181" s="224" t="s">
        <v>364</v>
      </c>
      <c r="G181" s="225" t="s">
        <v>141</v>
      </c>
      <c r="H181" s="226">
        <v>2</v>
      </c>
      <c r="I181" s="227"/>
      <c r="J181" s="227"/>
      <c r="K181" s="228">
        <f>ROUND(P181*H181,2)</f>
        <v>0</v>
      </c>
      <c r="L181" s="229"/>
      <c r="M181" s="36"/>
      <c r="N181" s="230" t="s">
        <v>1</v>
      </c>
      <c r="O181" s="186" t="s">
        <v>37</v>
      </c>
      <c r="P181" s="187">
        <f>I181+J181</f>
        <v>0</v>
      </c>
      <c r="Q181" s="187">
        <f>ROUND(I181*H181,2)</f>
        <v>0</v>
      </c>
      <c r="R181" s="187">
        <f>ROUND(J181*H181,2)</f>
        <v>0</v>
      </c>
      <c r="S181" s="67"/>
      <c r="T181" s="188">
        <f>S181*H181</f>
        <v>0</v>
      </c>
      <c r="U181" s="188">
        <v>0</v>
      </c>
      <c r="V181" s="188">
        <f>U181*H181</f>
        <v>0</v>
      </c>
      <c r="W181" s="188">
        <v>0</v>
      </c>
      <c r="X181" s="189">
        <f>W181*H181</f>
        <v>0</v>
      </c>
      <c r="Y181" s="31"/>
      <c r="Z181" s="31"/>
      <c r="AA181" s="31"/>
      <c r="AB181" s="31"/>
      <c r="AC181" s="31"/>
      <c r="AD181" s="31"/>
      <c r="AE181" s="31"/>
      <c r="AR181" s="190" t="s">
        <v>82</v>
      </c>
      <c r="AT181" s="190" t="s">
        <v>240</v>
      </c>
      <c r="AU181" s="190" t="s">
        <v>82</v>
      </c>
      <c r="AY181" s="15" t="s">
        <v>142</v>
      </c>
      <c r="BE181" s="191">
        <f>IF(O181="základní",K181,0)</f>
        <v>0</v>
      </c>
      <c r="BF181" s="191">
        <f>IF(O181="snížená",K181,0)</f>
        <v>0</v>
      </c>
      <c r="BG181" s="191">
        <f>IF(O181="zákl. přenesená",K181,0)</f>
        <v>0</v>
      </c>
      <c r="BH181" s="191">
        <f>IF(O181="sníž. přenesená",K181,0)</f>
        <v>0</v>
      </c>
      <c r="BI181" s="191">
        <f>IF(O181="nulová",K181,0)</f>
        <v>0</v>
      </c>
      <c r="BJ181" s="15" t="s">
        <v>82</v>
      </c>
      <c r="BK181" s="191">
        <f>ROUND(P181*H181,2)</f>
        <v>0</v>
      </c>
      <c r="BL181" s="15" t="s">
        <v>82</v>
      </c>
      <c r="BM181" s="190" t="s">
        <v>365</v>
      </c>
    </row>
    <row r="182" spans="1:65" s="2" customFormat="1" ht="58.5">
      <c r="A182" s="31"/>
      <c r="B182" s="32"/>
      <c r="C182" s="33"/>
      <c r="D182" s="192" t="s">
        <v>144</v>
      </c>
      <c r="E182" s="33"/>
      <c r="F182" s="193" t="s">
        <v>366</v>
      </c>
      <c r="G182" s="33"/>
      <c r="H182" s="33"/>
      <c r="I182" s="112"/>
      <c r="J182" s="112"/>
      <c r="K182" s="33"/>
      <c r="L182" s="33"/>
      <c r="M182" s="36"/>
      <c r="N182" s="194"/>
      <c r="O182" s="195"/>
      <c r="P182" s="67"/>
      <c r="Q182" s="67"/>
      <c r="R182" s="67"/>
      <c r="S182" s="67"/>
      <c r="T182" s="67"/>
      <c r="U182" s="67"/>
      <c r="V182" s="67"/>
      <c r="W182" s="67"/>
      <c r="X182" s="68"/>
      <c r="Y182" s="31"/>
      <c r="Z182" s="31"/>
      <c r="AA182" s="31"/>
      <c r="AB182" s="31"/>
      <c r="AC182" s="31"/>
      <c r="AD182" s="31"/>
      <c r="AE182" s="31"/>
      <c r="AT182" s="15" t="s">
        <v>144</v>
      </c>
      <c r="AU182" s="15" t="s">
        <v>82</v>
      </c>
    </row>
    <row r="183" spans="1:65" s="2" customFormat="1" ht="16.5" customHeight="1">
      <c r="A183" s="31"/>
      <c r="B183" s="32"/>
      <c r="C183" s="222" t="s">
        <v>367</v>
      </c>
      <c r="D183" s="222" t="s">
        <v>240</v>
      </c>
      <c r="E183" s="223" t="s">
        <v>368</v>
      </c>
      <c r="F183" s="224" t="s">
        <v>369</v>
      </c>
      <c r="G183" s="225" t="s">
        <v>141</v>
      </c>
      <c r="H183" s="226">
        <v>2</v>
      </c>
      <c r="I183" s="227"/>
      <c r="J183" s="227"/>
      <c r="K183" s="228">
        <f>ROUND(P183*H183,2)</f>
        <v>0</v>
      </c>
      <c r="L183" s="229"/>
      <c r="M183" s="36"/>
      <c r="N183" s="230" t="s">
        <v>1</v>
      </c>
      <c r="O183" s="186" t="s">
        <v>37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67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1"/>
      <c r="Z183" s="31"/>
      <c r="AA183" s="31"/>
      <c r="AB183" s="31"/>
      <c r="AC183" s="31"/>
      <c r="AD183" s="31"/>
      <c r="AE183" s="31"/>
      <c r="AR183" s="190" t="s">
        <v>82</v>
      </c>
      <c r="AT183" s="190" t="s">
        <v>240</v>
      </c>
      <c r="AU183" s="190" t="s">
        <v>82</v>
      </c>
      <c r="AY183" s="15" t="s">
        <v>142</v>
      </c>
      <c r="BE183" s="191">
        <f>IF(O183="základní",K183,0)</f>
        <v>0</v>
      </c>
      <c r="BF183" s="191">
        <f>IF(O183="snížená",K183,0)</f>
        <v>0</v>
      </c>
      <c r="BG183" s="191">
        <f>IF(O183="zákl. přenesená",K183,0)</f>
        <v>0</v>
      </c>
      <c r="BH183" s="191">
        <f>IF(O183="sníž. přenesená",K183,0)</f>
        <v>0</v>
      </c>
      <c r="BI183" s="191">
        <f>IF(O183="nulová",K183,0)</f>
        <v>0</v>
      </c>
      <c r="BJ183" s="15" t="s">
        <v>82</v>
      </c>
      <c r="BK183" s="191">
        <f>ROUND(P183*H183,2)</f>
        <v>0</v>
      </c>
      <c r="BL183" s="15" t="s">
        <v>82</v>
      </c>
      <c r="BM183" s="190" t="s">
        <v>370</v>
      </c>
    </row>
    <row r="184" spans="1:65" s="2" customFormat="1" ht="11.25">
      <c r="A184" s="31"/>
      <c r="B184" s="32"/>
      <c r="C184" s="33"/>
      <c r="D184" s="192" t="s">
        <v>144</v>
      </c>
      <c r="E184" s="33"/>
      <c r="F184" s="193" t="s">
        <v>369</v>
      </c>
      <c r="G184" s="33"/>
      <c r="H184" s="33"/>
      <c r="I184" s="112"/>
      <c r="J184" s="112"/>
      <c r="K184" s="33"/>
      <c r="L184" s="33"/>
      <c r="M184" s="36"/>
      <c r="N184" s="194"/>
      <c r="O184" s="195"/>
      <c r="P184" s="67"/>
      <c r="Q184" s="67"/>
      <c r="R184" s="67"/>
      <c r="S184" s="67"/>
      <c r="T184" s="67"/>
      <c r="U184" s="67"/>
      <c r="V184" s="67"/>
      <c r="W184" s="67"/>
      <c r="X184" s="68"/>
      <c r="Y184" s="31"/>
      <c r="Z184" s="31"/>
      <c r="AA184" s="31"/>
      <c r="AB184" s="31"/>
      <c r="AC184" s="31"/>
      <c r="AD184" s="31"/>
      <c r="AE184" s="31"/>
      <c r="AT184" s="15" t="s">
        <v>144</v>
      </c>
      <c r="AU184" s="15" t="s">
        <v>82</v>
      </c>
    </row>
    <row r="185" spans="1:65" s="2" customFormat="1" ht="21.75" customHeight="1">
      <c r="A185" s="31"/>
      <c r="B185" s="32"/>
      <c r="C185" s="222" t="s">
        <v>371</v>
      </c>
      <c r="D185" s="222" t="s">
        <v>240</v>
      </c>
      <c r="E185" s="223" t="s">
        <v>372</v>
      </c>
      <c r="F185" s="224" t="s">
        <v>373</v>
      </c>
      <c r="G185" s="225" t="s">
        <v>336</v>
      </c>
      <c r="H185" s="226">
        <v>1</v>
      </c>
      <c r="I185" s="227"/>
      <c r="J185" s="227"/>
      <c r="K185" s="228">
        <f>ROUND(P185*H185,2)</f>
        <v>0</v>
      </c>
      <c r="L185" s="229"/>
      <c r="M185" s="36"/>
      <c r="N185" s="230" t="s">
        <v>1</v>
      </c>
      <c r="O185" s="186" t="s">
        <v>37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67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1"/>
      <c r="Z185" s="31"/>
      <c r="AA185" s="31"/>
      <c r="AB185" s="31"/>
      <c r="AC185" s="31"/>
      <c r="AD185" s="31"/>
      <c r="AE185" s="31"/>
      <c r="AR185" s="190" t="s">
        <v>82</v>
      </c>
      <c r="AT185" s="190" t="s">
        <v>240</v>
      </c>
      <c r="AU185" s="190" t="s">
        <v>82</v>
      </c>
      <c r="AY185" s="15" t="s">
        <v>142</v>
      </c>
      <c r="BE185" s="191">
        <f>IF(O185="základní",K185,0)</f>
        <v>0</v>
      </c>
      <c r="BF185" s="191">
        <f>IF(O185="snížená",K185,0)</f>
        <v>0</v>
      </c>
      <c r="BG185" s="191">
        <f>IF(O185="zákl. přenesená",K185,0)</f>
        <v>0</v>
      </c>
      <c r="BH185" s="191">
        <f>IF(O185="sníž. přenesená",K185,0)</f>
        <v>0</v>
      </c>
      <c r="BI185" s="191">
        <f>IF(O185="nulová",K185,0)</f>
        <v>0</v>
      </c>
      <c r="BJ185" s="15" t="s">
        <v>82</v>
      </c>
      <c r="BK185" s="191">
        <f>ROUND(P185*H185,2)</f>
        <v>0</v>
      </c>
      <c r="BL185" s="15" t="s">
        <v>82</v>
      </c>
      <c r="BM185" s="190" t="s">
        <v>374</v>
      </c>
    </row>
    <row r="186" spans="1:65" s="2" customFormat="1" ht="29.25">
      <c r="A186" s="31"/>
      <c r="B186" s="32"/>
      <c r="C186" s="33"/>
      <c r="D186" s="192" t="s">
        <v>144</v>
      </c>
      <c r="E186" s="33"/>
      <c r="F186" s="193" t="s">
        <v>375</v>
      </c>
      <c r="G186" s="33"/>
      <c r="H186" s="33"/>
      <c r="I186" s="112"/>
      <c r="J186" s="112"/>
      <c r="K186" s="33"/>
      <c r="L186" s="33"/>
      <c r="M186" s="36"/>
      <c r="N186" s="194"/>
      <c r="O186" s="195"/>
      <c r="P186" s="67"/>
      <c r="Q186" s="67"/>
      <c r="R186" s="67"/>
      <c r="S186" s="67"/>
      <c r="T186" s="67"/>
      <c r="U186" s="67"/>
      <c r="V186" s="67"/>
      <c r="W186" s="67"/>
      <c r="X186" s="68"/>
      <c r="Y186" s="31"/>
      <c r="Z186" s="31"/>
      <c r="AA186" s="31"/>
      <c r="AB186" s="31"/>
      <c r="AC186" s="31"/>
      <c r="AD186" s="31"/>
      <c r="AE186" s="31"/>
      <c r="AT186" s="15" t="s">
        <v>144</v>
      </c>
      <c r="AU186" s="15" t="s">
        <v>82</v>
      </c>
    </row>
    <row r="187" spans="1:65" s="2" customFormat="1" ht="16.5" customHeight="1">
      <c r="A187" s="31"/>
      <c r="B187" s="32"/>
      <c r="C187" s="222" t="s">
        <v>376</v>
      </c>
      <c r="D187" s="222" t="s">
        <v>240</v>
      </c>
      <c r="E187" s="223" t="s">
        <v>377</v>
      </c>
      <c r="F187" s="224" t="s">
        <v>378</v>
      </c>
      <c r="G187" s="225" t="s">
        <v>141</v>
      </c>
      <c r="H187" s="226">
        <v>3</v>
      </c>
      <c r="I187" s="227"/>
      <c r="J187" s="227"/>
      <c r="K187" s="228">
        <f>ROUND(P187*H187,2)</f>
        <v>0</v>
      </c>
      <c r="L187" s="229"/>
      <c r="M187" s="36"/>
      <c r="N187" s="230" t="s">
        <v>1</v>
      </c>
      <c r="O187" s="186" t="s">
        <v>37</v>
      </c>
      <c r="P187" s="187">
        <f>I187+J187</f>
        <v>0</v>
      </c>
      <c r="Q187" s="187">
        <f>ROUND(I187*H187,2)</f>
        <v>0</v>
      </c>
      <c r="R187" s="187">
        <f>ROUND(J187*H187,2)</f>
        <v>0</v>
      </c>
      <c r="S187" s="67"/>
      <c r="T187" s="188">
        <f>S187*H187</f>
        <v>0</v>
      </c>
      <c r="U187" s="188">
        <v>0</v>
      </c>
      <c r="V187" s="188">
        <f>U187*H187</f>
        <v>0</v>
      </c>
      <c r="W187" s="188">
        <v>0</v>
      </c>
      <c r="X187" s="189">
        <f>W187*H187</f>
        <v>0</v>
      </c>
      <c r="Y187" s="31"/>
      <c r="Z187" s="31"/>
      <c r="AA187" s="31"/>
      <c r="AB187" s="31"/>
      <c r="AC187" s="31"/>
      <c r="AD187" s="31"/>
      <c r="AE187" s="31"/>
      <c r="AR187" s="190" t="s">
        <v>82</v>
      </c>
      <c r="AT187" s="190" t="s">
        <v>240</v>
      </c>
      <c r="AU187" s="190" t="s">
        <v>82</v>
      </c>
      <c r="AY187" s="15" t="s">
        <v>142</v>
      </c>
      <c r="BE187" s="191">
        <f>IF(O187="základní",K187,0)</f>
        <v>0</v>
      </c>
      <c r="BF187" s="191">
        <f>IF(O187="snížená",K187,0)</f>
        <v>0</v>
      </c>
      <c r="BG187" s="191">
        <f>IF(O187="zákl. přenesená",K187,0)</f>
        <v>0</v>
      </c>
      <c r="BH187" s="191">
        <f>IF(O187="sníž. přenesená",K187,0)</f>
        <v>0</v>
      </c>
      <c r="BI187" s="191">
        <f>IF(O187="nulová",K187,0)</f>
        <v>0</v>
      </c>
      <c r="BJ187" s="15" t="s">
        <v>82</v>
      </c>
      <c r="BK187" s="191">
        <f>ROUND(P187*H187,2)</f>
        <v>0</v>
      </c>
      <c r="BL187" s="15" t="s">
        <v>82</v>
      </c>
      <c r="BM187" s="190" t="s">
        <v>379</v>
      </c>
    </row>
    <row r="188" spans="1:65" s="2" customFormat="1" ht="58.5">
      <c r="A188" s="31"/>
      <c r="B188" s="32"/>
      <c r="C188" s="33"/>
      <c r="D188" s="192" t="s">
        <v>144</v>
      </c>
      <c r="E188" s="33"/>
      <c r="F188" s="193" t="s">
        <v>380</v>
      </c>
      <c r="G188" s="33"/>
      <c r="H188" s="33"/>
      <c r="I188" s="112"/>
      <c r="J188" s="112"/>
      <c r="K188" s="33"/>
      <c r="L188" s="33"/>
      <c r="M188" s="36"/>
      <c r="N188" s="194"/>
      <c r="O188" s="195"/>
      <c r="P188" s="67"/>
      <c r="Q188" s="67"/>
      <c r="R188" s="67"/>
      <c r="S188" s="67"/>
      <c r="T188" s="67"/>
      <c r="U188" s="67"/>
      <c r="V188" s="67"/>
      <c r="W188" s="67"/>
      <c r="X188" s="68"/>
      <c r="Y188" s="31"/>
      <c r="Z188" s="31"/>
      <c r="AA188" s="31"/>
      <c r="AB188" s="31"/>
      <c r="AC188" s="31"/>
      <c r="AD188" s="31"/>
      <c r="AE188" s="31"/>
      <c r="AT188" s="15" t="s">
        <v>144</v>
      </c>
      <c r="AU188" s="15" t="s">
        <v>82</v>
      </c>
    </row>
    <row r="189" spans="1:65" s="2" customFormat="1" ht="21.75" customHeight="1">
      <c r="A189" s="31"/>
      <c r="B189" s="32"/>
      <c r="C189" s="222" t="s">
        <v>381</v>
      </c>
      <c r="D189" s="222" t="s">
        <v>240</v>
      </c>
      <c r="E189" s="223" t="s">
        <v>382</v>
      </c>
      <c r="F189" s="224" t="s">
        <v>383</v>
      </c>
      <c r="G189" s="225" t="s">
        <v>141</v>
      </c>
      <c r="H189" s="226">
        <v>6</v>
      </c>
      <c r="I189" s="227"/>
      <c r="J189" s="227"/>
      <c r="K189" s="228">
        <f>ROUND(P189*H189,2)</f>
        <v>0</v>
      </c>
      <c r="L189" s="229"/>
      <c r="M189" s="36"/>
      <c r="N189" s="230" t="s">
        <v>1</v>
      </c>
      <c r="O189" s="186" t="s">
        <v>37</v>
      </c>
      <c r="P189" s="187">
        <f>I189+J189</f>
        <v>0</v>
      </c>
      <c r="Q189" s="187">
        <f>ROUND(I189*H189,2)</f>
        <v>0</v>
      </c>
      <c r="R189" s="187">
        <f>ROUND(J189*H189,2)</f>
        <v>0</v>
      </c>
      <c r="S189" s="67"/>
      <c r="T189" s="188">
        <f>S189*H189</f>
        <v>0</v>
      </c>
      <c r="U189" s="188">
        <v>0</v>
      </c>
      <c r="V189" s="188">
        <f>U189*H189</f>
        <v>0</v>
      </c>
      <c r="W189" s="188">
        <v>0</v>
      </c>
      <c r="X189" s="189">
        <f>W189*H189</f>
        <v>0</v>
      </c>
      <c r="Y189" s="31"/>
      <c r="Z189" s="31"/>
      <c r="AA189" s="31"/>
      <c r="AB189" s="31"/>
      <c r="AC189" s="31"/>
      <c r="AD189" s="31"/>
      <c r="AE189" s="31"/>
      <c r="AR189" s="190" t="s">
        <v>82</v>
      </c>
      <c r="AT189" s="190" t="s">
        <v>240</v>
      </c>
      <c r="AU189" s="190" t="s">
        <v>82</v>
      </c>
      <c r="AY189" s="15" t="s">
        <v>142</v>
      </c>
      <c r="BE189" s="191">
        <f>IF(O189="základní",K189,0)</f>
        <v>0</v>
      </c>
      <c r="BF189" s="191">
        <f>IF(O189="snížená",K189,0)</f>
        <v>0</v>
      </c>
      <c r="BG189" s="191">
        <f>IF(O189="zákl. přenesená",K189,0)</f>
        <v>0</v>
      </c>
      <c r="BH189" s="191">
        <f>IF(O189="sníž. přenesená",K189,0)</f>
        <v>0</v>
      </c>
      <c r="BI189" s="191">
        <f>IF(O189="nulová",K189,0)</f>
        <v>0</v>
      </c>
      <c r="BJ189" s="15" t="s">
        <v>82</v>
      </c>
      <c r="BK189" s="191">
        <f>ROUND(P189*H189,2)</f>
        <v>0</v>
      </c>
      <c r="BL189" s="15" t="s">
        <v>82</v>
      </c>
      <c r="BM189" s="190" t="s">
        <v>384</v>
      </c>
    </row>
    <row r="190" spans="1:65" s="2" customFormat="1" ht="39">
      <c r="A190" s="31"/>
      <c r="B190" s="32"/>
      <c r="C190" s="33"/>
      <c r="D190" s="192" t="s">
        <v>144</v>
      </c>
      <c r="E190" s="33"/>
      <c r="F190" s="193" t="s">
        <v>385</v>
      </c>
      <c r="G190" s="33"/>
      <c r="H190" s="33"/>
      <c r="I190" s="112"/>
      <c r="J190" s="112"/>
      <c r="K190" s="33"/>
      <c r="L190" s="33"/>
      <c r="M190" s="36"/>
      <c r="N190" s="194"/>
      <c r="O190" s="195"/>
      <c r="P190" s="67"/>
      <c r="Q190" s="67"/>
      <c r="R190" s="67"/>
      <c r="S190" s="67"/>
      <c r="T190" s="67"/>
      <c r="U190" s="67"/>
      <c r="V190" s="67"/>
      <c r="W190" s="67"/>
      <c r="X190" s="68"/>
      <c r="Y190" s="31"/>
      <c r="Z190" s="31"/>
      <c r="AA190" s="31"/>
      <c r="AB190" s="31"/>
      <c r="AC190" s="31"/>
      <c r="AD190" s="31"/>
      <c r="AE190" s="31"/>
      <c r="AT190" s="15" t="s">
        <v>144</v>
      </c>
      <c r="AU190" s="15" t="s">
        <v>82</v>
      </c>
    </row>
    <row r="191" spans="1:65" s="2" customFormat="1" ht="16.5" customHeight="1">
      <c r="A191" s="31"/>
      <c r="B191" s="32"/>
      <c r="C191" s="222" t="s">
        <v>386</v>
      </c>
      <c r="D191" s="222" t="s">
        <v>240</v>
      </c>
      <c r="E191" s="223" t="s">
        <v>387</v>
      </c>
      <c r="F191" s="224" t="s">
        <v>388</v>
      </c>
      <c r="G191" s="225" t="s">
        <v>141</v>
      </c>
      <c r="H191" s="226">
        <v>10</v>
      </c>
      <c r="I191" s="227"/>
      <c r="J191" s="227"/>
      <c r="K191" s="228">
        <f>ROUND(P191*H191,2)</f>
        <v>0</v>
      </c>
      <c r="L191" s="229"/>
      <c r="M191" s="36"/>
      <c r="N191" s="230" t="s">
        <v>1</v>
      </c>
      <c r="O191" s="186" t="s">
        <v>37</v>
      </c>
      <c r="P191" s="187">
        <f>I191+J191</f>
        <v>0</v>
      </c>
      <c r="Q191" s="187">
        <f>ROUND(I191*H191,2)</f>
        <v>0</v>
      </c>
      <c r="R191" s="187">
        <f>ROUND(J191*H191,2)</f>
        <v>0</v>
      </c>
      <c r="S191" s="67"/>
      <c r="T191" s="188">
        <f>S191*H191</f>
        <v>0</v>
      </c>
      <c r="U191" s="188">
        <v>0</v>
      </c>
      <c r="V191" s="188">
        <f>U191*H191</f>
        <v>0</v>
      </c>
      <c r="W191" s="188">
        <v>0</v>
      </c>
      <c r="X191" s="189">
        <f>W191*H191</f>
        <v>0</v>
      </c>
      <c r="Y191" s="31"/>
      <c r="Z191" s="31"/>
      <c r="AA191" s="31"/>
      <c r="AB191" s="31"/>
      <c r="AC191" s="31"/>
      <c r="AD191" s="31"/>
      <c r="AE191" s="31"/>
      <c r="AR191" s="190" t="s">
        <v>82</v>
      </c>
      <c r="AT191" s="190" t="s">
        <v>240</v>
      </c>
      <c r="AU191" s="190" t="s">
        <v>82</v>
      </c>
      <c r="AY191" s="15" t="s">
        <v>142</v>
      </c>
      <c r="BE191" s="191">
        <f>IF(O191="základní",K191,0)</f>
        <v>0</v>
      </c>
      <c r="BF191" s="191">
        <f>IF(O191="snížená",K191,0)</f>
        <v>0</v>
      </c>
      <c r="BG191" s="191">
        <f>IF(O191="zákl. přenesená",K191,0)</f>
        <v>0</v>
      </c>
      <c r="BH191" s="191">
        <f>IF(O191="sníž. přenesená",K191,0)</f>
        <v>0</v>
      </c>
      <c r="BI191" s="191">
        <f>IF(O191="nulová",K191,0)</f>
        <v>0</v>
      </c>
      <c r="BJ191" s="15" t="s">
        <v>82</v>
      </c>
      <c r="BK191" s="191">
        <f>ROUND(P191*H191,2)</f>
        <v>0</v>
      </c>
      <c r="BL191" s="15" t="s">
        <v>82</v>
      </c>
      <c r="BM191" s="190" t="s">
        <v>389</v>
      </c>
    </row>
    <row r="192" spans="1:65" s="2" customFormat="1" ht="39">
      <c r="A192" s="31"/>
      <c r="B192" s="32"/>
      <c r="C192" s="33"/>
      <c r="D192" s="192" t="s">
        <v>144</v>
      </c>
      <c r="E192" s="33"/>
      <c r="F192" s="193" t="s">
        <v>390</v>
      </c>
      <c r="G192" s="33"/>
      <c r="H192" s="33"/>
      <c r="I192" s="112"/>
      <c r="J192" s="112"/>
      <c r="K192" s="33"/>
      <c r="L192" s="33"/>
      <c r="M192" s="36"/>
      <c r="N192" s="194"/>
      <c r="O192" s="195"/>
      <c r="P192" s="67"/>
      <c r="Q192" s="67"/>
      <c r="R192" s="67"/>
      <c r="S192" s="67"/>
      <c r="T192" s="67"/>
      <c r="U192" s="67"/>
      <c r="V192" s="67"/>
      <c r="W192" s="67"/>
      <c r="X192" s="68"/>
      <c r="Y192" s="31"/>
      <c r="Z192" s="31"/>
      <c r="AA192" s="31"/>
      <c r="AB192" s="31"/>
      <c r="AC192" s="31"/>
      <c r="AD192" s="31"/>
      <c r="AE192" s="31"/>
      <c r="AT192" s="15" t="s">
        <v>144</v>
      </c>
      <c r="AU192" s="15" t="s">
        <v>82</v>
      </c>
    </row>
    <row r="193" spans="1:65" s="2" customFormat="1" ht="21.75" customHeight="1">
      <c r="A193" s="31"/>
      <c r="B193" s="32"/>
      <c r="C193" s="222" t="s">
        <v>391</v>
      </c>
      <c r="D193" s="222" t="s">
        <v>240</v>
      </c>
      <c r="E193" s="223" t="s">
        <v>392</v>
      </c>
      <c r="F193" s="224" t="s">
        <v>393</v>
      </c>
      <c r="G193" s="225" t="s">
        <v>141</v>
      </c>
      <c r="H193" s="226">
        <v>8</v>
      </c>
      <c r="I193" s="227"/>
      <c r="J193" s="227"/>
      <c r="K193" s="228">
        <f>ROUND(P193*H193,2)</f>
        <v>0</v>
      </c>
      <c r="L193" s="229"/>
      <c r="M193" s="36"/>
      <c r="N193" s="230" t="s">
        <v>1</v>
      </c>
      <c r="O193" s="186" t="s">
        <v>37</v>
      </c>
      <c r="P193" s="187">
        <f>I193+J193</f>
        <v>0</v>
      </c>
      <c r="Q193" s="187">
        <f>ROUND(I193*H193,2)</f>
        <v>0</v>
      </c>
      <c r="R193" s="187">
        <f>ROUND(J193*H193,2)</f>
        <v>0</v>
      </c>
      <c r="S193" s="67"/>
      <c r="T193" s="188">
        <f>S193*H193</f>
        <v>0</v>
      </c>
      <c r="U193" s="188">
        <v>0</v>
      </c>
      <c r="V193" s="188">
        <f>U193*H193</f>
        <v>0</v>
      </c>
      <c r="W193" s="188">
        <v>0</v>
      </c>
      <c r="X193" s="189">
        <f>W193*H193</f>
        <v>0</v>
      </c>
      <c r="Y193" s="31"/>
      <c r="Z193" s="31"/>
      <c r="AA193" s="31"/>
      <c r="AB193" s="31"/>
      <c r="AC193" s="31"/>
      <c r="AD193" s="31"/>
      <c r="AE193" s="31"/>
      <c r="AR193" s="190" t="s">
        <v>82</v>
      </c>
      <c r="AT193" s="190" t="s">
        <v>240</v>
      </c>
      <c r="AU193" s="190" t="s">
        <v>82</v>
      </c>
      <c r="AY193" s="15" t="s">
        <v>142</v>
      </c>
      <c r="BE193" s="191">
        <f>IF(O193="základní",K193,0)</f>
        <v>0</v>
      </c>
      <c r="BF193" s="191">
        <f>IF(O193="snížená",K193,0)</f>
        <v>0</v>
      </c>
      <c r="BG193" s="191">
        <f>IF(O193="zákl. přenesená",K193,0)</f>
        <v>0</v>
      </c>
      <c r="BH193" s="191">
        <f>IF(O193="sníž. přenesená",K193,0)</f>
        <v>0</v>
      </c>
      <c r="BI193" s="191">
        <f>IF(O193="nulová",K193,0)</f>
        <v>0</v>
      </c>
      <c r="BJ193" s="15" t="s">
        <v>82</v>
      </c>
      <c r="BK193" s="191">
        <f>ROUND(P193*H193,2)</f>
        <v>0</v>
      </c>
      <c r="BL193" s="15" t="s">
        <v>82</v>
      </c>
      <c r="BM193" s="190" t="s">
        <v>394</v>
      </c>
    </row>
    <row r="194" spans="1:65" s="2" customFormat="1" ht="29.25">
      <c r="A194" s="31"/>
      <c r="B194" s="32"/>
      <c r="C194" s="33"/>
      <c r="D194" s="192" t="s">
        <v>144</v>
      </c>
      <c r="E194" s="33"/>
      <c r="F194" s="193" t="s">
        <v>395</v>
      </c>
      <c r="G194" s="33"/>
      <c r="H194" s="33"/>
      <c r="I194" s="112"/>
      <c r="J194" s="112"/>
      <c r="K194" s="33"/>
      <c r="L194" s="33"/>
      <c r="M194" s="36"/>
      <c r="N194" s="194"/>
      <c r="O194" s="195"/>
      <c r="P194" s="67"/>
      <c r="Q194" s="67"/>
      <c r="R194" s="67"/>
      <c r="S194" s="67"/>
      <c r="T194" s="67"/>
      <c r="U194" s="67"/>
      <c r="V194" s="67"/>
      <c r="W194" s="67"/>
      <c r="X194" s="68"/>
      <c r="Y194" s="31"/>
      <c r="Z194" s="31"/>
      <c r="AA194" s="31"/>
      <c r="AB194" s="31"/>
      <c r="AC194" s="31"/>
      <c r="AD194" s="31"/>
      <c r="AE194" s="31"/>
      <c r="AT194" s="15" t="s">
        <v>144</v>
      </c>
      <c r="AU194" s="15" t="s">
        <v>82</v>
      </c>
    </row>
    <row r="195" spans="1:65" s="2" customFormat="1" ht="16.5" customHeight="1">
      <c r="A195" s="31"/>
      <c r="B195" s="32"/>
      <c r="C195" s="222" t="s">
        <v>396</v>
      </c>
      <c r="D195" s="222" t="s">
        <v>240</v>
      </c>
      <c r="E195" s="223" t="s">
        <v>397</v>
      </c>
      <c r="F195" s="224" t="s">
        <v>398</v>
      </c>
      <c r="G195" s="225" t="s">
        <v>141</v>
      </c>
      <c r="H195" s="226">
        <v>8</v>
      </c>
      <c r="I195" s="227"/>
      <c r="J195" s="227"/>
      <c r="K195" s="228">
        <f>ROUND(P195*H195,2)</f>
        <v>0</v>
      </c>
      <c r="L195" s="229"/>
      <c r="M195" s="36"/>
      <c r="N195" s="230" t="s">
        <v>1</v>
      </c>
      <c r="O195" s="186" t="s">
        <v>37</v>
      </c>
      <c r="P195" s="187">
        <f>I195+J195</f>
        <v>0</v>
      </c>
      <c r="Q195" s="187">
        <f>ROUND(I195*H195,2)</f>
        <v>0</v>
      </c>
      <c r="R195" s="187">
        <f>ROUND(J195*H195,2)</f>
        <v>0</v>
      </c>
      <c r="S195" s="67"/>
      <c r="T195" s="188">
        <f>S195*H195</f>
        <v>0</v>
      </c>
      <c r="U195" s="188">
        <v>0</v>
      </c>
      <c r="V195" s="188">
        <f>U195*H195</f>
        <v>0</v>
      </c>
      <c r="W195" s="188">
        <v>0</v>
      </c>
      <c r="X195" s="189">
        <f>W195*H195</f>
        <v>0</v>
      </c>
      <c r="Y195" s="31"/>
      <c r="Z195" s="31"/>
      <c r="AA195" s="31"/>
      <c r="AB195" s="31"/>
      <c r="AC195" s="31"/>
      <c r="AD195" s="31"/>
      <c r="AE195" s="31"/>
      <c r="AR195" s="190" t="s">
        <v>82</v>
      </c>
      <c r="AT195" s="190" t="s">
        <v>240</v>
      </c>
      <c r="AU195" s="190" t="s">
        <v>82</v>
      </c>
      <c r="AY195" s="15" t="s">
        <v>142</v>
      </c>
      <c r="BE195" s="191">
        <f>IF(O195="základní",K195,0)</f>
        <v>0</v>
      </c>
      <c r="BF195" s="191">
        <f>IF(O195="snížená",K195,0)</f>
        <v>0</v>
      </c>
      <c r="BG195" s="191">
        <f>IF(O195="zákl. přenesená",K195,0)</f>
        <v>0</v>
      </c>
      <c r="BH195" s="191">
        <f>IF(O195="sníž. přenesená",K195,0)</f>
        <v>0</v>
      </c>
      <c r="BI195" s="191">
        <f>IF(O195="nulová",K195,0)</f>
        <v>0</v>
      </c>
      <c r="BJ195" s="15" t="s">
        <v>82</v>
      </c>
      <c r="BK195" s="191">
        <f>ROUND(P195*H195,2)</f>
        <v>0</v>
      </c>
      <c r="BL195" s="15" t="s">
        <v>82</v>
      </c>
      <c r="BM195" s="190" t="s">
        <v>399</v>
      </c>
    </row>
    <row r="196" spans="1:65" s="2" customFormat="1" ht="78">
      <c r="A196" s="31"/>
      <c r="B196" s="32"/>
      <c r="C196" s="33"/>
      <c r="D196" s="192" t="s">
        <v>144</v>
      </c>
      <c r="E196" s="33"/>
      <c r="F196" s="193" t="s">
        <v>400</v>
      </c>
      <c r="G196" s="33"/>
      <c r="H196" s="33"/>
      <c r="I196" s="112"/>
      <c r="J196" s="112"/>
      <c r="K196" s="33"/>
      <c r="L196" s="33"/>
      <c r="M196" s="36"/>
      <c r="N196" s="194"/>
      <c r="O196" s="195"/>
      <c r="P196" s="67"/>
      <c r="Q196" s="67"/>
      <c r="R196" s="67"/>
      <c r="S196" s="67"/>
      <c r="T196" s="67"/>
      <c r="U196" s="67"/>
      <c r="V196" s="67"/>
      <c r="W196" s="67"/>
      <c r="X196" s="68"/>
      <c r="Y196" s="31"/>
      <c r="Z196" s="31"/>
      <c r="AA196" s="31"/>
      <c r="AB196" s="31"/>
      <c r="AC196" s="31"/>
      <c r="AD196" s="31"/>
      <c r="AE196" s="31"/>
      <c r="AT196" s="15" t="s">
        <v>144</v>
      </c>
      <c r="AU196" s="15" t="s">
        <v>82</v>
      </c>
    </row>
    <row r="197" spans="1:65" s="2" customFormat="1" ht="21.75" customHeight="1">
      <c r="A197" s="31"/>
      <c r="B197" s="32"/>
      <c r="C197" s="222" t="s">
        <v>401</v>
      </c>
      <c r="D197" s="222" t="s">
        <v>240</v>
      </c>
      <c r="E197" s="223" t="s">
        <v>402</v>
      </c>
      <c r="F197" s="224" t="s">
        <v>403</v>
      </c>
      <c r="G197" s="225" t="s">
        <v>141</v>
      </c>
      <c r="H197" s="226">
        <v>1</v>
      </c>
      <c r="I197" s="227"/>
      <c r="J197" s="227"/>
      <c r="K197" s="228">
        <f>ROUND(P197*H197,2)</f>
        <v>0</v>
      </c>
      <c r="L197" s="229"/>
      <c r="M197" s="36"/>
      <c r="N197" s="230" t="s">
        <v>1</v>
      </c>
      <c r="O197" s="186" t="s">
        <v>37</v>
      </c>
      <c r="P197" s="187">
        <f>I197+J197</f>
        <v>0</v>
      </c>
      <c r="Q197" s="187">
        <f>ROUND(I197*H197,2)</f>
        <v>0</v>
      </c>
      <c r="R197" s="187">
        <f>ROUND(J197*H197,2)</f>
        <v>0</v>
      </c>
      <c r="S197" s="67"/>
      <c r="T197" s="188">
        <f>S197*H197</f>
        <v>0</v>
      </c>
      <c r="U197" s="188">
        <v>0</v>
      </c>
      <c r="V197" s="188">
        <f>U197*H197</f>
        <v>0</v>
      </c>
      <c r="W197" s="188">
        <v>0</v>
      </c>
      <c r="X197" s="189">
        <f>W197*H197</f>
        <v>0</v>
      </c>
      <c r="Y197" s="31"/>
      <c r="Z197" s="31"/>
      <c r="AA197" s="31"/>
      <c r="AB197" s="31"/>
      <c r="AC197" s="31"/>
      <c r="AD197" s="31"/>
      <c r="AE197" s="31"/>
      <c r="AR197" s="190" t="s">
        <v>82</v>
      </c>
      <c r="AT197" s="190" t="s">
        <v>240</v>
      </c>
      <c r="AU197" s="190" t="s">
        <v>82</v>
      </c>
      <c r="AY197" s="15" t="s">
        <v>142</v>
      </c>
      <c r="BE197" s="191">
        <f>IF(O197="základní",K197,0)</f>
        <v>0</v>
      </c>
      <c r="BF197" s="191">
        <f>IF(O197="snížená",K197,0)</f>
        <v>0</v>
      </c>
      <c r="BG197" s="191">
        <f>IF(O197="zákl. přenesená",K197,0)</f>
        <v>0</v>
      </c>
      <c r="BH197" s="191">
        <f>IF(O197="sníž. přenesená",K197,0)</f>
        <v>0</v>
      </c>
      <c r="BI197" s="191">
        <f>IF(O197="nulová",K197,0)</f>
        <v>0</v>
      </c>
      <c r="BJ197" s="15" t="s">
        <v>82</v>
      </c>
      <c r="BK197" s="191">
        <f>ROUND(P197*H197,2)</f>
        <v>0</v>
      </c>
      <c r="BL197" s="15" t="s">
        <v>82</v>
      </c>
      <c r="BM197" s="190" t="s">
        <v>404</v>
      </c>
    </row>
    <row r="198" spans="1:65" s="2" customFormat="1" ht="58.5">
      <c r="A198" s="31"/>
      <c r="B198" s="32"/>
      <c r="C198" s="33"/>
      <c r="D198" s="192" t="s">
        <v>144</v>
      </c>
      <c r="E198" s="33"/>
      <c r="F198" s="193" t="s">
        <v>405</v>
      </c>
      <c r="G198" s="33"/>
      <c r="H198" s="33"/>
      <c r="I198" s="112"/>
      <c r="J198" s="112"/>
      <c r="K198" s="33"/>
      <c r="L198" s="33"/>
      <c r="M198" s="36"/>
      <c r="N198" s="194"/>
      <c r="O198" s="195"/>
      <c r="P198" s="67"/>
      <c r="Q198" s="67"/>
      <c r="R198" s="67"/>
      <c r="S198" s="67"/>
      <c r="T198" s="67"/>
      <c r="U198" s="67"/>
      <c r="V198" s="67"/>
      <c r="W198" s="67"/>
      <c r="X198" s="68"/>
      <c r="Y198" s="31"/>
      <c r="Z198" s="31"/>
      <c r="AA198" s="31"/>
      <c r="AB198" s="31"/>
      <c r="AC198" s="31"/>
      <c r="AD198" s="31"/>
      <c r="AE198" s="31"/>
      <c r="AT198" s="15" t="s">
        <v>144</v>
      </c>
      <c r="AU198" s="15" t="s">
        <v>82</v>
      </c>
    </row>
    <row r="199" spans="1:65" s="2" customFormat="1" ht="55.5" customHeight="1">
      <c r="A199" s="31"/>
      <c r="B199" s="32"/>
      <c r="C199" s="222" t="s">
        <v>406</v>
      </c>
      <c r="D199" s="222" t="s">
        <v>240</v>
      </c>
      <c r="E199" s="223" t="s">
        <v>407</v>
      </c>
      <c r="F199" s="224" t="s">
        <v>408</v>
      </c>
      <c r="G199" s="225" t="s">
        <v>141</v>
      </c>
      <c r="H199" s="226">
        <v>8</v>
      </c>
      <c r="I199" s="227"/>
      <c r="J199" s="227"/>
      <c r="K199" s="228">
        <f>ROUND(P199*H199,2)</f>
        <v>0</v>
      </c>
      <c r="L199" s="229"/>
      <c r="M199" s="36"/>
      <c r="N199" s="230" t="s">
        <v>1</v>
      </c>
      <c r="O199" s="186" t="s">
        <v>37</v>
      </c>
      <c r="P199" s="187">
        <f>I199+J199</f>
        <v>0</v>
      </c>
      <c r="Q199" s="187">
        <f>ROUND(I199*H199,2)</f>
        <v>0</v>
      </c>
      <c r="R199" s="187">
        <f>ROUND(J199*H199,2)</f>
        <v>0</v>
      </c>
      <c r="S199" s="67"/>
      <c r="T199" s="188">
        <f>S199*H199</f>
        <v>0</v>
      </c>
      <c r="U199" s="188">
        <v>0</v>
      </c>
      <c r="V199" s="188">
        <f>U199*H199</f>
        <v>0</v>
      </c>
      <c r="W199" s="188">
        <v>0</v>
      </c>
      <c r="X199" s="189">
        <f>W199*H199</f>
        <v>0</v>
      </c>
      <c r="Y199" s="31"/>
      <c r="Z199" s="31"/>
      <c r="AA199" s="31"/>
      <c r="AB199" s="31"/>
      <c r="AC199" s="31"/>
      <c r="AD199" s="31"/>
      <c r="AE199" s="31"/>
      <c r="AR199" s="190" t="s">
        <v>82</v>
      </c>
      <c r="AT199" s="190" t="s">
        <v>240</v>
      </c>
      <c r="AU199" s="190" t="s">
        <v>82</v>
      </c>
      <c r="AY199" s="15" t="s">
        <v>142</v>
      </c>
      <c r="BE199" s="191">
        <f>IF(O199="základní",K199,0)</f>
        <v>0</v>
      </c>
      <c r="BF199" s="191">
        <f>IF(O199="snížená",K199,0)</f>
        <v>0</v>
      </c>
      <c r="BG199" s="191">
        <f>IF(O199="zákl. přenesená",K199,0)</f>
        <v>0</v>
      </c>
      <c r="BH199" s="191">
        <f>IF(O199="sníž. přenesená",K199,0)</f>
        <v>0</v>
      </c>
      <c r="BI199" s="191">
        <f>IF(O199="nulová",K199,0)</f>
        <v>0</v>
      </c>
      <c r="BJ199" s="15" t="s">
        <v>82</v>
      </c>
      <c r="BK199" s="191">
        <f>ROUND(P199*H199,2)</f>
        <v>0</v>
      </c>
      <c r="BL199" s="15" t="s">
        <v>82</v>
      </c>
      <c r="BM199" s="190" t="s">
        <v>409</v>
      </c>
    </row>
    <row r="200" spans="1:65" s="2" customFormat="1" ht="136.5">
      <c r="A200" s="31"/>
      <c r="B200" s="32"/>
      <c r="C200" s="33"/>
      <c r="D200" s="192" t="s">
        <v>144</v>
      </c>
      <c r="E200" s="33"/>
      <c r="F200" s="193" t="s">
        <v>410</v>
      </c>
      <c r="G200" s="33"/>
      <c r="H200" s="33"/>
      <c r="I200" s="112"/>
      <c r="J200" s="112"/>
      <c r="K200" s="33"/>
      <c r="L200" s="33"/>
      <c r="M200" s="36"/>
      <c r="N200" s="194"/>
      <c r="O200" s="195"/>
      <c r="P200" s="67"/>
      <c r="Q200" s="67"/>
      <c r="R200" s="67"/>
      <c r="S200" s="67"/>
      <c r="T200" s="67"/>
      <c r="U200" s="67"/>
      <c r="V200" s="67"/>
      <c r="W200" s="67"/>
      <c r="X200" s="68"/>
      <c r="Y200" s="31"/>
      <c r="Z200" s="31"/>
      <c r="AA200" s="31"/>
      <c r="AB200" s="31"/>
      <c r="AC200" s="31"/>
      <c r="AD200" s="31"/>
      <c r="AE200" s="31"/>
      <c r="AT200" s="15" t="s">
        <v>144</v>
      </c>
      <c r="AU200" s="15" t="s">
        <v>82</v>
      </c>
    </row>
    <row r="201" spans="1:65" s="2" customFormat="1" ht="117">
      <c r="A201" s="31"/>
      <c r="B201" s="32"/>
      <c r="C201" s="33"/>
      <c r="D201" s="192" t="s">
        <v>411</v>
      </c>
      <c r="E201" s="33"/>
      <c r="F201" s="231" t="s">
        <v>412</v>
      </c>
      <c r="G201" s="33"/>
      <c r="H201" s="33"/>
      <c r="I201" s="112"/>
      <c r="J201" s="112"/>
      <c r="K201" s="33"/>
      <c r="L201" s="33"/>
      <c r="M201" s="36"/>
      <c r="N201" s="194"/>
      <c r="O201" s="195"/>
      <c r="P201" s="67"/>
      <c r="Q201" s="67"/>
      <c r="R201" s="67"/>
      <c r="S201" s="67"/>
      <c r="T201" s="67"/>
      <c r="U201" s="67"/>
      <c r="V201" s="67"/>
      <c r="W201" s="67"/>
      <c r="X201" s="68"/>
      <c r="Y201" s="31"/>
      <c r="Z201" s="31"/>
      <c r="AA201" s="31"/>
      <c r="AB201" s="31"/>
      <c r="AC201" s="31"/>
      <c r="AD201" s="31"/>
      <c r="AE201" s="31"/>
      <c r="AT201" s="15" t="s">
        <v>411</v>
      </c>
      <c r="AU201" s="15" t="s">
        <v>82</v>
      </c>
    </row>
    <row r="202" spans="1:65" s="2" customFormat="1" ht="44.25" customHeight="1">
      <c r="A202" s="31"/>
      <c r="B202" s="32"/>
      <c r="C202" s="222" t="s">
        <v>413</v>
      </c>
      <c r="D202" s="222" t="s">
        <v>240</v>
      </c>
      <c r="E202" s="223" t="s">
        <v>414</v>
      </c>
      <c r="F202" s="224" t="s">
        <v>415</v>
      </c>
      <c r="G202" s="225" t="s">
        <v>416</v>
      </c>
      <c r="H202" s="226">
        <v>5</v>
      </c>
      <c r="I202" s="227"/>
      <c r="J202" s="227"/>
      <c r="K202" s="228">
        <f>ROUND(P202*H202,2)</f>
        <v>0</v>
      </c>
      <c r="L202" s="229"/>
      <c r="M202" s="36"/>
      <c r="N202" s="230" t="s">
        <v>1</v>
      </c>
      <c r="O202" s="186" t="s">
        <v>37</v>
      </c>
      <c r="P202" s="187">
        <f>I202+J202</f>
        <v>0</v>
      </c>
      <c r="Q202" s="187">
        <f>ROUND(I202*H202,2)</f>
        <v>0</v>
      </c>
      <c r="R202" s="187">
        <f>ROUND(J202*H202,2)</f>
        <v>0</v>
      </c>
      <c r="S202" s="67"/>
      <c r="T202" s="188">
        <f>S202*H202</f>
        <v>0</v>
      </c>
      <c r="U202" s="188">
        <v>0</v>
      </c>
      <c r="V202" s="188">
        <f>U202*H202</f>
        <v>0</v>
      </c>
      <c r="W202" s="188">
        <v>0</v>
      </c>
      <c r="X202" s="189">
        <f>W202*H202</f>
        <v>0</v>
      </c>
      <c r="Y202" s="31"/>
      <c r="Z202" s="31"/>
      <c r="AA202" s="31"/>
      <c r="AB202" s="31"/>
      <c r="AC202" s="31"/>
      <c r="AD202" s="31"/>
      <c r="AE202" s="31"/>
      <c r="AR202" s="190" t="s">
        <v>82</v>
      </c>
      <c r="AT202" s="190" t="s">
        <v>240</v>
      </c>
      <c r="AU202" s="190" t="s">
        <v>82</v>
      </c>
      <c r="AY202" s="15" t="s">
        <v>142</v>
      </c>
      <c r="BE202" s="191">
        <f>IF(O202="základní",K202,0)</f>
        <v>0</v>
      </c>
      <c r="BF202" s="191">
        <f>IF(O202="snížená",K202,0)</f>
        <v>0</v>
      </c>
      <c r="BG202" s="191">
        <f>IF(O202="zákl. přenesená",K202,0)</f>
        <v>0</v>
      </c>
      <c r="BH202" s="191">
        <f>IF(O202="sníž. přenesená",K202,0)</f>
        <v>0</v>
      </c>
      <c r="BI202" s="191">
        <f>IF(O202="nulová",K202,0)</f>
        <v>0</v>
      </c>
      <c r="BJ202" s="15" t="s">
        <v>82</v>
      </c>
      <c r="BK202" s="191">
        <f>ROUND(P202*H202,2)</f>
        <v>0</v>
      </c>
      <c r="BL202" s="15" t="s">
        <v>82</v>
      </c>
      <c r="BM202" s="190" t="s">
        <v>417</v>
      </c>
    </row>
    <row r="203" spans="1:65" s="2" customFormat="1" ht="136.5">
      <c r="A203" s="31"/>
      <c r="B203" s="32"/>
      <c r="C203" s="33"/>
      <c r="D203" s="192" t="s">
        <v>144</v>
      </c>
      <c r="E203" s="33"/>
      <c r="F203" s="193" t="s">
        <v>418</v>
      </c>
      <c r="G203" s="33"/>
      <c r="H203" s="33"/>
      <c r="I203" s="112"/>
      <c r="J203" s="112"/>
      <c r="K203" s="33"/>
      <c r="L203" s="33"/>
      <c r="M203" s="36"/>
      <c r="N203" s="194"/>
      <c r="O203" s="195"/>
      <c r="P203" s="67"/>
      <c r="Q203" s="67"/>
      <c r="R203" s="67"/>
      <c r="S203" s="67"/>
      <c r="T203" s="67"/>
      <c r="U203" s="67"/>
      <c r="V203" s="67"/>
      <c r="W203" s="67"/>
      <c r="X203" s="68"/>
      <c r="Y203" s="31"/>
      <c r="Z203" s="31"/>
      <c r="AA203" s="31"/>
      <c r="AB203" s="31"/>
      <c r="AC203" s="31"/>
      <c r="AD203" s="31"/>
      <c r="AE203" s="31"/>
      <c r="AT203" s="15" t="s">
        <v>144</v>
      </c>
      <c r="AU203" s="15" t="s">
        <v>82</v>
      </c>
    </row>
    <row r="204" spans="1:65" s="2" customFormat="1" ht="117">
      <c r="A204" s="31"/>
      <c r="B204" s="32"/>
      <c r="C204" s="33"/>
      <c r="D204" s="192" t="s">
        <v>411</v>
      </c>
      <c r="E204" s="33"/>
      <c r="F204" s="231" t="s">
        <v>412</v>
      </c>
      <c r="G204" s="33"/>
      <c r="H204" s="33"/>
      <c r="I204" s="112"/>
      <c r="J204" s="112"/>
      <c r="K204" s="33"/>
      <c r="L204" s="33"/>
      <c r="M204" s="36"/>
      <c r="N204" s="194"/>
      <c r="O204" s="195"/>
      <c r="P204" s="67"/>
      <c r="Q204" s="67"/>
      <c r="R204" s="67"/>
      <c r="S204" s="67"/>
      <c r="T204" s="67"/>
      <c r="U204" s="67"/>
      <c r="V204" s="67"/>
      <c r="W204" s="67"/>
      <c r="X204" s="68"/>
      <c r="Y204" s="31"/>
      <c r="Z204" s="31"/>
      <c r="AA204" s="31"/>
      <c r="AB204" s="31"/>
      <c r="AC204" s="31"/>
      <c r="AD204" s="31"/>
      <c r="AE204" s="31"/>
      <c r="AT204" s="15" t="s">
        <v>411</v>
      </c>
      <c r="AU204" s="15" t="s">
        <v>82</v>
      </c>
    </row>
    <row r="205" spans="1:65" s="2" customFormat="1" ht="55.5" customHeight="1">
      <c r="A205" s="31"/>
      <c r="B205" s="32"/>
      <c r="C205" s="222" t="s">
        <v>419</v>
      </c>
      <c r="D205" s="222" t="s">
        <v>240</v>
      </c>
      <c r="E205" s="223" t="s">
        <v>420</v>
      </c>
      <c r="F205" s="224" t="s">
        <v>421</v>
      </c>
      <c r="G205" s="225" t="s">
        <v>416</v>
      </c>
      <c r="H205" s="226">
        <v>5</v>
      </c>
      <c r="I205" s="227"/>
      <c r="J205" s="227"/>
      <c r="K205" s="228">
        <f>ROUND(P205*H205,2)</f>
        <v>0</v>
      </c>
      <c r="L205" s="229"/>
      <c r="M205" s="36"/>
      <c r="N205" s="230" t="s">
        <v>1</v>
      </c>
      <c r="O205" s="186" t="s">
        <v>37</v>
      </c>
      <c r="P205" s="187">
        <f>I205+J205</f>
        <v>0</v>
      </c>
      <c r="Q205" s="187">
        <f>ROUND(I205*H205,2)</f>
        <v>0</v>
      </c>
      <c r="R205" s="187">
        <f>ROUND(J205*H205,2)</f>
        <v>0</v>
      </c>
      <c r="S205" s="67"/>
      <c r="T205" s="188">
        <f>S205*H205</f>
        <v>0</v>
      </c>
      <c r="U205" s="188">
        <v>0</v>
      </c>
      <c r="V205" s="188">
        <f>U205*H205</f>
        <v>0</v>
      </c>
      <c r="W205" s="188">
        <v>0</v>
      </c>
      <c r="X205" s="189">
        <f>W205*H205</f>
        <v>0</v>
      </c>
      <c r="Y205" s="31"/>
      <c r="Z205" s="31"/>
      <c r="AA205" s="31"/>
      <c r="AB205" s="31"/>
      <c r="AC205" s="31"/>
      <c r="AD205" s="31"/>
      <c r="AE205" s="31"/>
      <c r="AR205" s="190" t="s">
        <v>82</v>
      </c>
      <c r="AT205" s="190" t="s">
        <v>240</v>
      </c>
      <c r="AU205" s="190" t="s">
        <v>82</v>
      </c>
      <c r="AY205" s="15" t="s">
        <v>142</v>
      </c>
      <c r="BE205" s="191">
        <f>IF(O205="základní",K205,0)</f>
        <v>0</v>
      </c>
      <c r="BF205" s="191">
        <f>IF(O205="snížená",K205,0)</f>
        <v>0</v>
      </c>
      <c r="BG205" s="191">
        <f>IF(O205="zákl. přenesená",K205,0)</f>
        <v>0</v>
      </c>
      <c r="BH205" s="191">
        <f>IF(O205="sníž. přenesená",K205,0)</f>
        <v>0</v>
      </c>
      <c r="BI205" s="191">
        <f>IF(O205="nulová",K205,0)</f>
        <v>0</v>
      </c>
      <c r="BJ205" s="15" t="s">
        <v>82</v>
      </c>
      <c r="BK205" s="191">
        <f>ROUND(P205*H205,2)</f>
        <v>0</v>
      </c>
      <c r="BL205" s="15" t="s">
        <v>82</v>
      </c>
      <c r="BM205" s="190" t="s">
        <v>422</v>
      </c>
    </row>
    <row r="206" spans="1:65" s="2" customFormat="1" ht="136.5">
      <c r="A206" s="31"/>
      <c r="B206" s="32"/>
      <c r="C206" s="33"/>
      <c r="D206" s="192" t="s">
        <v>144</v>
      </c>
      <c r="E206" s="33"/>
      <c r="F206" s="193" t="s">
        <v>423</v>
      </c>
      <c r="G206" s="33"/>
      <c r="H206" s="33"/>
      <c r="I206" s="112"/>
      <c r="J206" s="112"/>
      <c r="K206" s="33"/>
      <c r="L206" s="33"/>
      <c r="M206" s="36"/>
      <c r="N206" s="194"/>
      <c r="O206" s="195"/>
      <c r="P206" s="67"/>
      <c r="Q206" s="67"/>
      <c r="R206" s="67"/>
      <c r="S206" s="67"/>
      <c r="T206" s="67"/>
      <c r="U206" s="67"/>
      <c r="V206" s="67"/>
      <c r="W206" s="67"/>
      <c r="X206" s="68"/>
      <c r="Y206" s="31"/>
      <c r="Z206" s="31"/>
      <c r="AA206" s="31"/>
      <c r="AB206" s="31"/>
      <c r="AC206" s="31"/>
      <c r="AD206" s="31"/>
      <c r="AE206" s="31"/>
      <c r="AT206" s="15" t="s">
        <v>144</v>
      </c>
      <c r="AU206" s="15" t="s">
        <v>82</v>
      </c>
    </row>
    <row r="207" spans="1:65" s="2" customFormat="1" ht="117">
      <c r="A207" s="31"/>
      <c r="B207" s="32"/>
      <c r="C207" s="33"/>
      <c r="D207" s="192" t="s">
        <v>411</v>
      </c>
      <c r="E207" s="33"/>
      <c r="F207" s="231" t="s">
        <v>412</v>
      </c>
      <c r="G207" s="33"/>
      <c r="H207" s="33"/>
      <c r="I207" s="112"/>
      <c r="J207" s="112"/>
      <c r="K207" s="33"/>
      <c r="L207" s="33"/>
      <c r="M207" s="36"/>
      <c r="N207" s="194"/>
      <c r="O207" s="195"/>
      <c r="P207" s="67"/>
      <c r="Q207" s="67"/>
      <c r="R207" s="67"/>
      <c r="S207" s="67"/>
      <c r="T207" s="67"/>
      <c r="U207" s="67"/>
      <c r="V207" s="67"/>
      <c r="W207" s="67"/>
      <c r="X207" s="68"/>
      <c r="Y207" s="31"/>
      <c r="Z207" s="31"/>
      <c r="AA207" s="31"/>
      <c r="AB207" s="31"/>
      <c r="AC207" s="31"/>
      <c r="AD207" s="31"/>
      <c r="AE207" s="31"/>
      <c r="AT207" s="15" t="s">
        <v>411</v>
      </c>
      <c r="AU207" s="15" t="s">
        <v>82</v>
      </c>
    </row>
    <row r="208" spans="1:65" s="2" customFormat="1" ht="21.75" customHeight="1">
      <c r="A208" s="31"/>
      <c r="B208" s="32"/>
      <c r="C208" s="222" t="s">
        <v>424</v>
      </c>
      <c r="D208" s="222" t="s">
        <v>240</v>
      </c>
      <c r="E208" s="223" t="s">
        <v>425</v>
      </c>
      <c r="F208" s="224" t="s">
        <v>426</v>
      </c>
      <c r="G208" s="225" t="s">
        <v>141</v>
      </c>
      <c r="H208" s="226">
        <v>3</v>
      </c>
      <c r="I208" s="227"/>
      <c r="J208" s="227"/>
      <c r="K208" s="228">
        <f>ROUND(P208*H208,2)</f>
        <v>0</v>
      </c>
      <c r="L208" s="229"/>
      <c r="M208" s="36"/>
      <c r="N208" s="230" t="s">
        <v>1</v>
      </c>
      <c r="O208" s="186" t="s">
        <v>37</v>
      </c>
      <c r="P208" s="187">
        <f>I208+J208</f>
        <v>0</v>
      </c>
      <c r="Q208" s="187">
        <f>ROUND(I208*H208,2)</f>
        <v>0</v>
      </c>
      <c r="R208" s="187">
        <f>ROUND(J208*H208,2)</f>
        <v>0</v>
      </c>
      <c r="S208" s="67"/>
      <c r="T208" s="188">
        <f>S208*H208</f>
        <v>0</v>
      </c>
      <c r="U208" s="188">
        <v>0</v>
      </c>
      <c r="V208" s="188">
        <f>U208*H208</f>
        <v>0</v>
      </c>
      <c r="W208" s="188">
        <v>0</v>
      </c>
      <c r="X208" s="189">
        <f>W208*H208</f>
        <v>0</v>
      </c>
      <c r="Y208" s="31"/>
      <c r="Z208" s="31"/>
      <c r="AA208" s="31"/>
      <c r="AB208" s="31"/>
      <c r="AC208" s="31"/>
      <c r="AD208" s="31"/>
      <c r="AE208" s="31"/>
      <c r="AR208" s="190" t="s">
        <v>82</v>
      </c>
      <c r="AT208" s="190" t="s">
        <v>240</v>
      </c>
      <c r="AU208" s="190" t="s">
        <v>82</v>
      </c>
      <c r="AY208" s="15" t="s">
        <v>142</v>
      </c>
      <c r="BE208" s="191">
        <f>IF(O208="základní",K208,0)</f>
        <v>0</v>
      </c>
      <c r="BF208" s="191">
        <f>IF(O208="snížená",K208,0)</f>
        <v>0</v>
      </c>
      <c r="BG208" s="191">
        <f>IF(O208="zákl. přenesená",K208,0)</f>
        <v>0</v>
      </c>
      <c r="BH208" s="191">
        <f>IF(O208="sníž. přenesená",K208,0)</f>
        <v>0</v>
      </c>
      <c r="BI208" s="191">
        <f>IF(O208="nulová",K208,0)</f>
        <v>0</v>
      </c>
      <c r="BJ208" s="15" t="s">
        <v>82</v>
      </c>
      <c r="BK208" s="191">
        <f>ROUND(P208*H208,2)</f>
        <v>0</v>
      </c>
      <c r="BL208" s="15" t="s">
        <v>82</v>
      </c>
      <c r="BM208" s="190" t="s">
        <v>427</v>
      </c>
    </row>
    <row r="209" spans="1:65" s="2" customFormat="1" ht="48.75">
      <c r="A209" s="31"/>
      <c r="B209" s="32"/>
      <c r="C209" s="33"/>
      <c r="D209" s="192" t="s">
        <v>144</v>
      </c>
      <c r="E209" s="33"/>
      <c r="F209" s="193" t="s">
        <v>428</v>
      </c>
      <c r="G209" s="33"/>
      <c r="H209" s="33"/>
      <c r="I209" s="112"/>
      <c r="J209" s="112"/>
      <c r="K209" s="33"/>
      <c r="L209" s="33"/>
      <c r="M209" s="36"/>
      <c r="N209" s="194"/>
      <c r="O209" s="195"/>
      <c r="P209" s="67"/>
      <c r="Q209" s="67"/>
      <c r="R209" s="67"/>
      <c r="S209" s="67"/>
      <c r="T209" s="67"/>
      <c r="U209" s="67"/>
      <c r="V209" s="67"/>
      <c r="W209" s="67"/>
      <c r="X209" s="68"/>
      <c r="Y209" s="31"/>
      <c r="Z209" s="31"/>
      <c r="AA209" s="31"/>
      <c r="AB209" s="31"/>
      <c r="AC209" s="31"/>
      <c r="AD209" s="31"/>
      <c r="AE209" s="31"/>
      <c r="AT209" s="15" t="s">
        <v>144</v>
      </c>
      <c r="AU209" s="15" t="s">
        <v>82</v>
      </c>
    </row>
    <row r="210" spans="1:65" s="2" customFormat="1" ht="48.75">
      <c r="A210" s="31"/>
      <c r="B210" s="32"/>
      <c r="C210" s="33"/>
      <c r="D210" s="192" t="s">
        <v>411</v>
      </c>
      <c r="E210" s="33"/>
      <c r="F210" s="231" t="s">
        <v>429</v>
      </c>
      <c r="G210" s="33"/>
      <c r="H210" s="33"/>
      <c r="I210" s="112"/>
      <c r="J210" s="112"/>
      <c r="K210" s="33"/>
      <c r="L210" s="33"/>
      <c r="M210" s="36"/>
      <c r="N210" s="194"/>
      <c r="O210" s="195"/>
      <c r="P210" s="67"/>
      <c r="Q210" s="67"/>
      <c r="R210" s="67"/>
      <c r="S210" s="67"/>
      <c r="T210" s="67"/>
      <c r="U210" s="67"/>
      <c r="V210" s="67"/>
      <c r="W210" s="67"/>
      <c r="X210" s="68"/>
      <c r="Y210" s="31"/>
      <c r="Z210" s="31"/>
      <c r="AA210" s="31"/>
      <c r="AB210" s="31"/>
      <c r="AC210" s="31"/>
      <c r="AD210" s="31"/>
      <c r="AE210" s="31"/>
      <c r="AT210" s="15" t="s">
        <v>411</v>
      </c>
      <c r="AU210" s="15" t="s">
        <v>82</v>
      </c>
    </row>
    <row r="211" spans="1:65" s="2" customFormat="1" ht="16.5" customHeight="1">
      <c r="A211" s="31"/>
      <c r="B211" s="32"/>
      <c r="C211" s="222" t="s">
        <v>430</v>
      </c>
      <c r="D211" s="222" t="s">
        <v>240</v>
      </c>
      <c r="E211" s="223" t="s">
        <v>431</v>
      </c>
      <c r="F211" s="224" t="s">
        <v>432</v>
      </c>
      <c r="G211" s="225" t="s">
        <v>416</v>
      </c>
      <c r="H211" s="226">
        <v>2</v>
      </c>
      <c r="I211" s="227"/>
      <c r="J211" s="227"/>
      <c r="K211" s="228">
        <f>ROUND(P211*H211,2)</f>
        <v>0</v>
      </c>
      <c r="L211" s="229"/>
      <c r="M211" s="36"/>
      <c r="N211" s="230" t="s">
        <v>1</v>
      </c>
      <c r="O211" s="186" t="s">
        <v>37</v>
      </c>
      <c r="P211" s="187">
        <f>I211+J211</f>
        <v>0</v>
      </c>
      <c r="Q211" s="187">
        <f>ROUND(I211*H211,2)</f>
        <v>0</v>
      </c>
      <c r="R211" s="187">
        <f>ROUND(J211*H211,2)</f>
        <v>0</v>
      </c>
      <c r="S211" s="67"/>
      <c r="T211" s="188">
        <f>S211*H211</f>
        <v>0</v>
      </c>
      <c r="U211" s="188">
        <v>0</v>
      </c>
      <c r="V211" s="188">
        <f>U211*H211</f>
        <v>0</v>
      </c>
      <c r="W211" s="188">
        <v>0</v>
      </c>
      <c r="X211" s="189">
        <f>W211*H211</f>
        <v>0</v>
      </c>
      <c r="Y211" s="31"/>
      <c r="Z211" s="31"/>
      <c r="AA211" s="31"/>
      <c r="AB211" s="31"/>
      <c r="AC211" s="31"/>
      <c r="AD211" s="31"/>
      <c r="AE211" s="31"/>
      <c r="AR211" s="190" t="s">
        <v>82</v>
      </c>
      <c r="AT211" s="190" t="s">
        <v>240</v>
      </c>
      <c r="AU211" s="190" t="s">
        <v>82</v>
      </c>
      <c r="AY211" s="15" t="s">
        <v>142</v>
      </c>
      <c r="BE211" s="191">
        <f>IF(O211="základní",K211,0)</f>
        <v>0</v>
      </c>
      <c r="BF211" s="191">
        <f>IF(O211="snížená",K211,0)</f>
        <v>0</v>
      </c>
      <c r="BG211" s="191">
        <f>IF(O211="zákl. přenesená",K211,0)</f>
        <v>0</v>
      </c>
      <c r="BH211" s="191">
        <f>IF(O211="sníž. přenesená",K211,0)</f>
        <v>0</v>
      </c>
      <c r="BI211" s="191">
        <f>IF(O211="nulová",K211,0)</f>
        <v>0</v>
      </c>
      <c r="BJ211" s="15" t="s">
        <v>82</v>
      </c>
      <c r="BK211" s="191">
        <f>ROUND(P211*H211,2)</f>
        <v>0</v>
      </c>
      <c r="BL211" s="15" t="s">
        <v>82</v>
      </c>
      <c r="BM211" s="190" t="s">
        <v>433</v>
      </c>
    </row>
    <row r="212" spans="1:65" s="2" customFormat="1" ht="58.5">
      <c r="A212" s="31"/>
      <c r="B212" s="32"/>
      <c r="C212" s="33"/>
      <c r="D212" s="192" t="s">
        <v>144</v>
      </c>
      <c r="E212" s="33"/>
      <c r="F212" s="193" t="s">
        <v>434</v>
      </c>
      <c r="G212" s="33"/>
      <c r="H212" s="33"/>
      <c r="I212" s="112"/>
      <c r="J212" s="112"/>
      <c r="K212" s="33"/>
      <c r="L212" s="33"/>
      <c r="M212" s="36"/>
      <c r="N212" s="194"/>
      <c r="O212" s="195"/>
      <c r="P212" s="67"/>
      <c r="Q212" s="67"/>
      <c r="R212" s="67"/>
      <c r="S212" s="67"/>
      <c r="T212" s="67"/>
      <c r="U212" s="67"/>
      <c r="V212" s="67"/>
      <c r="W212" s="67"/>
      <c r="X212" s="68"/>
      <c r="Y212" s="31"/>
      <c r="Z212" s="31"/>
      <c r="AA212" s="31"/>
      <c r="AB212" s="31"/>
      <c r="AC212" s="31"/>
      <c r="AD212" s="31"/>
      <c r="AE212" s="31"/>
      <c r="AT212" s="15" t="s">
        <v>144</v>
      </c>
      <c r="AU212" s="15" t="s">
        <v>82</v>
      </c>
    </row>
    <row r="213" spans="1:65" s="2" customFormat="1" ht="58.5">
      <c r="A213" s="31"/>
      <c r="B213" s="32"/>
      <c r="C213" s="33"/>
      <c r="D213" s="192" t="s">
        <v>411</v>
      </c>
      <c r="E213" s="33"/>
      <c r="F213" s="231" t="s">
        <v>435</v>
      </c>
      <c r="G213" s="33"/>
      <c r="H213" s="33"/>
      <c r="I213" s="112"/>
      <c r="J213" s="112"/>
      <c r="K213" s="33"/>
      <c r="L213" s="33"/>
      <c r="M213" s="36"/>
      <c r="N213" s="196"/>
      <c r="O213" s="197"/>
      <c r="P213" s="198"/>
      <c r="Q213" s="198"/>
      <c r="R213" s="198"/>
      <c r="S213" s="198"/>
      <c r="T213" s="198"/>
      <c r="U213" s="198"/>
      <c r="V213" s="198"/>
      <c r="W213" s="198"/>
      <c r="X213" s="199"/>
      <c r="Y213" s="31"/>
      <c r="Z213" s="31"/>
      <c r="AA213" s="31"/>
      <c r="AB213" s="31"/>
      <c r="AC213" s="31"/>
      <c r="AD213" s="31"/>
      <c r="AE213" s="31"/>
      <c r="AT213" s="15" t="s">
        <v>411</v>
      </c>
      <c r="AU213" s="15" t="s">
        <v>82</v>
      </c>
    </row>
    <row r="214" spans="1:65" s="2" customFormat="1" ht="6.95" customHeight="1">
      <c r="A214" s="31"/>
      <c r="B214" s="51"/>
      <c r="C214" s="52"/>
      <c r="D214" s="52"/>
      <c r="E214" s="52"/>
      <c r="F214" s="52"/>
      <c r="G214" s="52"/>
      <c r="H214" s="52"/>
      <c r="I214" s="150"/>
      <c r="J214" s="150"/>
      <c r="K214" s="52"/>
      <c r="L214" s="52"/>
      <c r="M214" s="36"/>
      <c r="N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</row>
  </sheetData>
  <sheetProtection algorithmName="SHA-512" hashValue="ZkLgLBJCoYM61LhPsxHaUFr3HIi0aK2gTrHdA4R9RbT2c5k1K3lLWauX38DgHmSPqj50t0b+el1gyJNwkV94WA==" saltValue="kA/49M0mN44cQ55XMYS86nlIyT/yuMKEvN1w7SsLl1KYoCTXSKOSJ748MYDK2AzHgTnSwzeNqYKZWOTIg6u9Vw==" spinCount="100000" sheet="1" objects="1" scenarios="1" formatColumns="0" formatRows="0" autoFilter="0"/>
  <autoFilter ref="C117:L213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93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436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ROUND(K120,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ROUND((SUM(BE120:BE186)),  2)</f>
        <v>0</v>
      </c>
      <c r="G35" s="31"/>
      <c r="H35" s="31"/>
      <c r="I35" s="129">
        <v>0.21</v>
      </c>
      <c r="J35" s="112"/>
      <c r="K35" s="123">
        <f>ROUND(((SUM(BE120:BE186))*I35),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ROUND((SUM(BF120:BF186)),  2)</f>
        <v>0</v>
      </c>
      <c r="G36" s="31"/>
      <c r="H36" s="31"/>
      <c r="I36" s="129">
        <v>0.15</v>
      </c>
      <c r="J36" s="112"/>
      <c r="K36" s="123">
        <f>ROUND(((SUM(BF120:BF186))*I36),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ROUND((SUM(BG120:BG186)),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ROUND((SUM(BH120:BH186)),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ROUND((SUM(BI120:BI186)),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PS 03.1 - Kabelové trasy - dle Sborníku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>Q120</f>
        <v>0</v>
      </c>
      <c r="J96" s="160">
        <f>R120</f>
        <v>0</v>
      </c>
      <c r="K96" s="80">
        <f>K120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234</v>
      </c>
      <c r="E97" s="203"/>
      <c r="F97" s="203"/>
      <c r="G97" s="203"/>
      <c r="H97" s="203"/>
      <c r="I97" s="204">
        <f>Q129</f>
        <v>0</v>
      </c>
      <c r="J97" s="204">
        <f>R129</f>
        <v>0</v>
      </c>
      <c r="K97" s="205">
        <f>K129</f>
        <v>0</v>
      </c>
      <c r="L97" s="201"/>
      <c r="M97" s="206"/>
    </row>
    <row r="98" spans="1:31" s="12" customFormat="1" ht="19.899999999999999" customHeight="1">
      <c r="B98" s="232"/>
      <c r="C98" s="233"/>
      <c r="D98" s="234" t="s">
        <v>437</v>
      </c>
      <c r="E98" s="235"/>
      <c r="F98" s="235"/>
      <c r="G98" s="235"/>
      <c r="H98" s="235"/>
      <c r="I98" s="236">
        <f>Q130</f>
        <v>0</v>
      </c>
      <c r="J98" s="236">
        <f>R130</f>
        <v>0</v>
      </c>
      <c r="K98" s="237">
        <f>K130</f>
        <v>0</v>
      </c>
      <c r="L98" s="233"/>
      <c r="M98" s="238"/>
    </row>
    <row r="99" spans="1:31" s="12" customFormat="1" ht="19.899999999999999" customHeight="1">
      <c r="B99" s="232"/>
      <c r="C99" s="233"/>
      <c r="D99" s="234" t="s">
        <v>438</v>
      </c>
      <c r="E99" s="235"/>
      <c r="F99" s="235"/>
      <c r="G99" s="235"/>
      <c r="H99" s="235"/>
      <c r="I99" s="236">
        <f>Q145</f>
        <v>0</v>
      </c>
      <c r="J99" s="236">
        <f>R145</f>
        <v>0</v>
      </c>
      <c r="K99" s="237">
        <f>K145</f>
        <v>0</v>
      </c>
      <c r="L99" s="233"/>
      <c r="M99" s="238"/>
    </row>
    <row r="100" spans="1:31" s="10" customFormat="1" ht="24.95" customHeight="1">
      <c r="B100" s="200"/>
      <c r="C100" s="201"/>
      <c r="D100" s="202" t="s">
        <v>235</v>
      </c>
      <c r="E100" s="203"/>
      <c r="F100" s="203"/>
      <c r="G100" s="203"/>
      <c r="H100" s="203"/>
      <c r="I100" s="204">
        <f>Q158</f>
        <v>0</v>
      </c>
      <c r="J100" s="204">
        <f>R158</f>
        <v>0</v>
      </c>
      <c r="K100" s="205">
        <f>K158</f>
        <v>0</v>
      </c>
      <c r="L100" s="201"/>
      <c r="M100" s="206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2"/>
      <c r="J101" s="112"/>
      <c r="K101" s="33"/>
      <c r="L101" s="33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50"/>
      <c r="J102" s="150"/>
      <c r="K102" s="52"/>
      <c r="L102" s="52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3"/>
      <c r="J106" s="153"/>
      <c r="K106" s="54"/>
      <c r="L106" s="54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1" t="s">
        <v>121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17</v>
      </c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303" t="str">
        <f>E7</f>
        <v>Oprava zabezpečovacího zařízení na odbočce Skalka</v>
      </c>
      <c r="F110" s="304"/>
      <c r="G110" s="304"/>
      <c r="H110" s="304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111</v>
      </c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55" t="str">
        <f>E9</f>
        <v>PS 03.1 - Kabelové trasy - dle Sborníku</v>
      </c>
      <c r="F112" s="305"/>
      <c r="G112" s="305"/>
      <c r="H112" s="305"/>
      <c r="I112" s="112"/>
      <c r="J112" s="112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112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21</v>
      </c>
      <c r="D114" s="33"/>
      <c r="E114" s="33"/>
      <c r="F114" s="25" t="str">
        <f>F12</f>
        <v xml:space="preserve"> </v>
      </c>
      <c r="G114" s="33"/>
      <c r="H114" s="33"/>
      <c r="I114" s="114" t="s">
        <v>23</v>
      </c>
      <c r="J114" s="116">
        <f>IF(J12="","",J12)</f>
        <v>0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112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7" t="s">
        <v>24</v>
      </c>
      <c r="D116" s="33"/>
      <c r="E116" s="33"/>
      <c r="F116" s="25" t="str">
        <f>E15</f>
        <v xml:space="preserve"> </v>
      </c>
      <c r="G116" s="33"/>
      <c r="H116" s="33"/>
      <c r="I116" s="114" t="s">
        <v>29</v>
      </c>
      <c r="J116" s="154" t="str">
        <f>E21</f>
        <v xml:space="preserve"> 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27</v>
      </c>
      <c r="D117" s="33"/>
      <c r="E117" s="33"/>
      <c r="F117" s="25" t="str">
        <f>IF(E18="","",E18)</f>
        <v>Vyplň údaj</v>
      </c>
      <c r="G117" s="33"/>
      <c r="H117" s="33"/>
      <c r="I117" s="114" t="s">
        <v>30</v>
      </c>
      <c r="J117" s="154" t="str">
        <f>E24</f>
        <v xml:space="preserve"> 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112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1"/>
      <c r="B119" s="162"/>
      <c r="C119" s="163" t="s">
        <v>122</v>
      </c>
      <c r="D119" s="164" t="s">
        <v>57</v>
      </c>
      <c r="E119" s="164" t="s">
        <v>53</v>
      </c>
      <c r="F119" s="164" t="s">
        <v>54</v>
      </c>
      <c r="G119" s="164" t="s">
        <v>123</v>
      </c>
      <c r="H119" s="164" t="s">
        <v>124</v>
      </c>
      <c r="I119" s="165" t="s">
        <v>125</v>
      </c>
      <c r="J119" s="165" t="s">
        <v>126</v>
      </c>
      <c r="K119" s="166" t="s">
        <v>118</v>
      </c>
      <c r="L119" s="167" t="s">
        <v>127</v>
      </c>
      <c r="M119" s="168"/>
      <c r="N119" s="71" t="s">
        <v>1</v>
      </c>
      <c r="O119" s="72" t="s">
        <v>36</v>
      </c>
      <c r="P119" s="72" t="s">
        <v>128</v>
      </c>
      <c r="Q119" s="72" t="s">
        <v>129</v>
      </c>
      <c r="R119" s="72" t="s">
        <v>130</v>
      </c>
      <c r="S119" s="72" t="s">
        <v>131</v>
      </c>
      <c r="T119" s="72" t="s">
        <v>132</v>
      </c>
      <c r="U119" s="72" t="s">
        <v>133</v>
      </c>
      <c r="V119" s="72" t="s">
        <v>134</v>
      </c>
      <c r="W119" s="72" t="s">
        <v>135</v>
      </c>
      <c r="X119" s="73" t="s">
        <v>136</v>
      </c>
      <c r="Y119" s="161"/>
      <c r="Z119" s="161"/>
      <c r="AA119" s="161"/>
      <c r="AB119" s="161"/>
      <c r="AC119" s="161"/>
      <c r="AD119" s="161"/>
      <c r="AE119" s="161"/>
    </row>
    <row r="120" spans="1:65" s="2" customFormat="1" ht="22.9" customHeight="1">
      <c r="A120" s="31"/>
      <c r="B120" s="32"/>
      <c r="C120" s="78" t="s">
        <v>137</v>
      </c>
      <c r="D120" s="33"/>
      <c r="E120" s="33"/>
      <c r="F120" s="33"/>
      <c r="G120" s="33"/>
      <c r="H120" s="33"/>
      <c r="I120" s="112"/>
      <c r="J120" s="112"/>
      <c r="K120" s="169">
        <f>BK120</f>
        <v>0</v>
      </c>
      <c r="L120" s="33"/>
      <c r="M120" s="36"/>
      <c r="N120" s="74"/>
      <c r="O120" s="170"/>
      <c r="P120" s="75"/>
      <c r="Q120" s="171">
        <f>Q121+SUM(Q122:Q129)+Q158</f>
        <v>0</v>
      </c>
      <c r="R120" s="171">
        <f>R121+SUM(R122:R129)+R158</f>
        <v>0</v>
      </c>
      <c r="S120" s="75"/>
      <c r="T120" s="172">
        <f>T121+SUM(T122:T129)+T158</f>
        <v>0</v>
      </c>
      <c r="U120" s="75"/>
      <c r="V120" s="172">
        <f>V121+SUM(V122:V129)+V158</f>
        <v>0</v>
      </c>
      <c r="W120" s="75"/>
      <c r="X120" s="173">
        <f>X121+SUM(X122:X129)+X158</f>
        <v>0</v>
      </c>
      <c r="Y120" s="31"/>
      <c r="Z120" s="31"/>
      <c r="AA120" s="31"/>
      <c r="AB120" s="31"/>
      <c r="AC120" s="31"/>
      <c r="AD120" s="31"/>
      <c r="AE120" s="31"/>
      <c r="AT120" s="15" t="s">
        <v>73</v>
      </c>
      <c r="AU120" s="15" t="s">
        <v>120</v>
      </c>
      <c r="BK120" s="174">
        <f>BK121+SUM(BK122:BK129)+BK158</f>
        <v>0</v>
      </c>
    </row>
    <row r="121" spans="1:65" s="2" customFormat="1" ht="21.75" customHeight="1">
      <c r="A121" s="31"/>
      <c r="B121" s="32"/>
      <c r="C121" s="175" t="s">
        <v>82</v>
      </c>
      <c r="D121" s="175" t="s">
        <v>138</v>
      </c>
      <c r="E121" s="176" t="s">
        <v>439</v>
      </c>
      <c r="F121" s="177" t="s">
        <v>440</v>
      </c>
      <c r="G121" s="178" t="s">
        <v>171</v>
      </c>
      <c r="H121" s="179">
        <v>755</v>
      </c>
      <c r="I121" s="180"/>
      <c r="J121" s="181"/>
      <c r="K121" s="182">
        <f>ROUND(P121*H121,2)</f>
        <v>0</v>
      </c>
      <c r="L121" s="183"/>
      <c r="M121" s="184"/>
      <c r="N121" s="185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84</v>
      </c>
      <c r="AT121" s="190" t="s">
        <v>138</v>
      </c>
      <c r="AU121" s="190" t="s">
        <v>74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82</v>
      </c>
      <c r="BM121" s="190" t="s">
        <v>441</v>
      </c>
    </row>
    <row r="122" spans="1:65" s="2" customFormat="1" ht="19.5">
      <c r="A122" s="31"/>
      <c r="B122" s="32"/>
      <c r="C122" s="33"/>
      <c r="D122" s="192" t="s">
        <v>144</v>
      </c>
      <c r="E122" s="33"/>
      <c r="F122" s="193" t="s">
        <v>440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74</v>
      </c>
    </row>
    <row r="123" spans="1:65" s="2" customFormat="1" ht="21.75" customHeight="1">
      <c r="A123" s="31"/>
      <c r="B123" s="32"/>
      <c r="C123" s="175" t="s">
        <v>84</v>
      </c>
      <c r="D123" s="175" t="s">
        <v>138</v>
      </c>
      <c r="E123" s="176" t="s">
        <v>442</v>
      </c>
      <c r="F123" s="177" t="s">
        <v>443</v>
      </c>
      <c r="G123" s="178" t="s">
        <v>171</v>
      </c>
      <c r="H123" s="179">
        <v>1050</v>
      </c>
      <c r="I123" s="180"/>
      <c r="J123" s="181"/>
      <c r="K123" s="182">
        <f>ROUND(P123*H123,2)</f>
        <v>0</v>
      </c>
      <c r="L123" s="183"/>
      <c r="M123" s="184"/>
      <c r="N123" s="185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84</v>
      </c>
      <c r="AT123" s="190" t="s">
        <v>138</v>
      </c>
      <c r="AU123" s="190" t="s">
        <v>74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82</v>
      </c>
      <c r="BM123" s="190" t="s">
        <v>444</v>
      </c>
    </row>
    <row r="124" spans="1:65" s="2" customFormat="1" ht="19.5">
      <c r="A124" s="31"/>
      <c r="B124" s="32"/>
      <c r="C124" s="33"/>
      <c r="D124" s="192" t="s">
        <v>144</v>
      </c>
      <c r="E124" s="33"/>
      <c r="F124" s="193" t="s">
        <v>443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74</v>
      </c>
    </row>
    <row r="125" spans="1:65" s="2" customFormat="1" ht="21.75" customHeight="1">
      <c r="A125" s="31"/>
      <c r="B125" s="32"/>
      <c r="C125" s="175" t="s">
        <v>148</v>
      </c>
      <c r="D125" s="175" t="s">
        <v>138</v>
      </c>
      <c r="E125" s="176" t="s">
        <v>445</v>
      </c>
      <c r="F125" s="177" t="s">
        <v>446</v>
      </c>
      <c r="G125" s="178" t="s">
        <v>171</v>
      </c>
      <c r="H125" s="179">
        <v>235</v>
      </c>
      <c r="I125" s="180"/>
      <c r="J125" s="181"/>
      <c r="K125" s="182">
        <f>ROUND(P125*H125,2)</f>
        <v>0</v>
      </c>
      <c r="L125" s="183"/>
      <c r="M125" s="184"/>
      <c r="N125" s="185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84</v>
      </c>
      <c r="AT125" s="190" t="s">
        <v>138</v>
      </c>
      <c r="AU125" s="190" t="s">
        <v>74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82</v>
      </c>
      <c r="BM125" s="190" t="s">
        <v>447</v>
      </c>
    </row>
    <row r="126" spans="1:65" s="2" customFormat="1" ht="19.5">
      <c r="A126" s="31"/>
      <c r="B126" s="32"/>
      <c r="C126" s="33"/>
      <c r="D126" s="192" t="s">
        <v>144</v>
      </c>
      <c r="E126" s="33"/>
      <c r="F126" s="193" t="s">
        <v>446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74</v>
      </c>
    </row>
    <row r="127" spans="1:65" s="2" customFormat="1" ht="21.75" customHeight="1">
      <c r="A127" s="31"/>
      <c r="B127" s="32"/>
      <c r="C127" s="175" t="s">
        <v>152</v>
      </c>
      <c r="D127" s="175" t="s">
        <v>138</v>
      </c>
      <c r="E127" s="176" t="s">
        <v>448</v>
      </c>
      <c r="F127" s="177" t="s">
        <v>449</v>
      </c>
      <c r="G127" s="178" t="s">
        <v>171</v>
      </c>
      <c r="H127" s="179">
        <v>560</v>
      </c>
      <c r="I127" s="180"/>
      <c r="J127" s="181"/>
      <c r="K127" s="182">
        <f>ROUND(P127*H127,2)</f>
        <v>0</v>
      </c>
      <c r="L127" s="183"/>
      <c r="M127" s="184"/>
      <c r="N127" s="185" t="s">
        <v>1</v>
      </c>
      <c r="O127" s="186" t="s">
        <v>37</v>
      </c>
      <c r="P127" s="187">
        <f>I127+J127</f>
        <v>0</v>
      </c>
      <c r="Q127" s="187">
        <f>ROUND(I127*H127,2)</f>
        <v>0</v>
      </c>
      <c r="R127" s="187">
        <f>ROUND(J127*H127,2)</f>
        <v>0</v>
      </c>
      <c r="S127" s="67"/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9">
        <f>W127*H127</f>
        <v>0</v>
      </c>
      <c r="Y127" s="31"/>
      <c r="Z127" s="31"/>
      <c r="AA127" s="31"/>
      <c r="AB127" s="31"/>
      <c r="AC127" s="31"/>
      <c r="AD127" s="31"/>
      <c r="AE127" s="31"/>
      <c r="AR127" s="190" t="s">
        <v>84</v>
      </c>
      <c r="AT127" s="190" t="s">
        <v>138</v>
      </c>
      <c r="AU127" s="190" t="s">
        <v>74</v>
      </c>
      <c r="AY127" s="15" t="s">
        <v>142</v>
      </c>
      <c r="BE127" s="191">
        <f>IF(O127="základní",K127,0)</f>
        <v>0</v>
      </c>
      <c r="BF127" s="191">
        <f>IF(O127="snížená",K127,0)</f>
        <v>0</v>
      </c>
      <c r="BG127" s="191">
        <f>IF(O127="zákl. přenesená",K127,0)</f>
        <v>0</v>
      </c>
      <c r="BH127" s="191">
        <f>IF(O127="sníž. přenesená",K127,0)</f>
        <v>0</v>
      </c>
      <c r="BI127" s="191">
        <f>IF(O127="nulová",K127,0)</f>
        <v>0</v>
      </c>
      <c r="BJ127" s="15" t="s">
        <v>82</v>
      </c>
      <c r="BK127" s="191">
        <f>ROUND(P127*H127,2)</f>
        <v>0</v>
      </c>
      <c r="BL127" s="15" t="s">
        <v>82</v>
      </c>
      <c r="BM127" s="190" t="s">
        <v>450</v>
      </c>
    </row>
    <row r="128" spans="1:65" s="2" customFormat="1" ht="19.5">
      <c r="A128" s="31"/>
      <c r="B128" s="32"/>
      <c r="C128" s="33"/>
      <c r="D128" s="192" t="s">
        <v>144</v>
      </c>
      <c r="E128" s="33"/>
      <c r="F128" s="193" t="s">
        <v>449</v>
      </c>
      <c r="G128" s="33"/>
      <c r="H128" s="33"/>
      <c r="I128" s="112"/>
      <c r="J128" s="112"/>
      <c r="K128" s="33"/>
      <c r="L128" s="33"/>
      <c r="M128" s="36"/>
      <c r="N128" s="194"/>
      <c r="O128" s="195"/>
      <c r="P128" s="67"/>
      <c r="Q128" s="67"/>
      <c r="R128" s="67"/>
      <c r="S128" s="67"/>
      <c r="T128" s="67"/>
      <c r="U128" s="67"/>
      <c r="V128" s="67"/>
      <c r="W128" s="67"/>
      <c r="X128" s="68"/>
      <c r="Y128" s="31"/>
      <c r="Z128" s="31"/>
      <c r="AA128" s="31"/>
      <c r="AB128" s="31"/>
      <c r="AC128" s="31"/>
      <c r="AD128" s="31"/>
      <c r="AE128" s="31"/>
      <c r="AT128" s="15" t="s">
        <v>144</v>
      </c>
      <c r="AU128" s="15" t="s">
        <v>74</v>
      </c>
    </row>
    <row r="129" spans="1:65" s="11" customFormat="1" ht="25.9" customHeight="1">
      <c r="B129" s="207"/>
      <c r="C129" s="208"/>
      <c r="D129" s="209" t="s">
        <v>73</v>
      </c>
      <c r="E129" s="210" t="s">
        <v>236</v>
      </c>
      <c r="F129" s="210" t="s">
        <v>237</v>
      </c>
      <c r="G129" s="208"/>
      <c r="H129" s="208"/>
      <c r="I129" s="211"/>
      <c r="J129" s="211"/>
      <c r="K129" s="212">
        <f>BK129</f>
        <v>0</v>
      </c>
      <c r="L129" s="208"/>
      <c r="M129" s="213"/>
      <c r="N129" s="214"/>
      <c r="O129" s="215"/>
      <c r="P129" s="215"/>
      <c r="Q129" s="216">
        <f>Q130+Q145</f>
        <v>0</v>
      </c>
      <c r="R129" s="216">
        <f>R130+R145</f>
        <v>0</v>
      </c>
      <c r="S129" s="215"/>
      <c r="T129" s="217">
        <f>T130+T145</f>
        <v>0</v>
      </c>
      <c r="U129" s="215"/>
      <c r="V129" s="217">
        <f>V130+V145</f>
        <v>0</v>
      </c>
      <c r="W129" s="215"/>
      <c r="X129" s="218">
        <f>X130+X145</f>
        <v>0</v>
      </c>
      <c r="AR129" s="219" t="s">
        <v>82</v>
      </c>
      <c r="AT129" s="220" t="s">
        <v>73</v>
      </c>
      <c r="AU129" s="220" t="s">
        <v>74</v>
      </c>
      <c r="AY129" s="219" t="s">
        <v>142</v>
      </c>
      <c r="BK129" s="221">
        <f>BK130+BK145</f>
        <v>0</v>
      </c>
    </row>
    <row r="130" spans="1:65" s="11" customFormat="1" ht="22.9" customHeight="1">
      <c r="B130" s="207"/>
      <c r="C130" s="208"/>
      <c r="D130" s="209" t="s">
        <v>73</v>
      </c>
      <c r="E130" s="239" t="s">
        <v>82</v>
      </c>
      <c r="F130" s="239" t="s">
        <v>105</v>
      </c>
      <c r="G130" s="208"/>
      <c r="H130" s="208"/>
      <c r="I130" s="211"/>
      <c r="J130" s="211"/>
      <c r="K130" s="240">
        <f>BK130</f>
        <v>0</v>
      </c>
      <c r="L130" s="208"/>
      <c r="M130" s="213"/>
      <c r="N130" s="214"/>
      <c r="O130" s="215"/>
      <c r="P130" s="215"/>
      <c r="Q130" s="216">
        <f>SUM(Q131:Q144)</f>
        <v>0</v>
      </c>
      <c r="R130" s="216">
        <f>SUM(R131:R144)</f>
        <v>0</v>
      </c>
      <c r="S130" s="215"/>
      <c r="T130" s="217">
        <f>SUM(T131:T144)</f>
        <v>0</v>
      </c>
      <c r="U130" s="215"/>
      <c r="V130" s="217">
        <f>SUM(V131:V144)</f>
        <v>0</v>
      </c>
      <c r="W130" s="215"/>
      <c r="X130" s="218">
        <f>SUM(X131:X144)</f>
        <v>0</v>
      </c>
      <c r="AR130" s="219" t="s">
        <v>82</v>
      </c>
      <c r="AT130" s="220" t="s">
        <v>73</v>
      </c>
      <c r="AU130" s="220" t="s">
        <v>82</v>
      </c>
      <c r="AY130" s="219" t="s">
        <v>142</v>
      </c>
      <c r="BK130" s="221">
        <f>SUM(BK131:BK144)</f>
        <v>0</v>
      </c>
    </row>
    <row r="131" spans="1:65" s="2" customFormat="1" ht="21.75" customHeight="1">
      <c r="A131" s="31"/>
      <c r="B131" s="32"/>
      <c r="C131" s="222" t="s">
        <v>156</v>
      </c>
      <c r="D131" s="222" t="s">
        <v>240</v>
      </c>
      <c r="E131" s="223" t="s">
        <v>451</v>
      </c>
      <c r="F131" s="224" t="s">
        <v>452</v>
      </c>
      <c r="G131" s="225" t="s">
        <v>171</v>
      </c>
      <c r="H131" s="226">
        <v>690</v>
      </c>
      <c r="I131" s="227"/>
      <c r="J131" s="227"/>
      <c r="K131" s="228">
        <f>ROUND(P131*H131,2)</f>
        <v>0</v>
      </c>
      <c r="L131" s="229"/>
      <c r="M131" s="36"/>
      <c r="N131" s="230" t="s">
        <v>1</v>
      </c>
      <c r="O131" s="186" t="s">
        <v>37</v>
      </c>
      <c r="P131" s="187">
        <f>I131+J131</f>
        <v>0</v>
      </c>
      <c r="Q131" s="187">
        <f>ROUND(I131*H131,2)</f>
        <v>0</v>
      </c>
      <c r="R131" s="187">
        <f>ROUND(J131*H131,2)</f>
        <v>0</v>
      </c>
      <c r="S131" s="67"/>
      <c r="T131" s="188">
        <f>S131*H131</f>
        <v>0</v>
      </c>
      <c r="U131" s="188">
        <v>0</v>
      </c>
      <c r="V131" s="188">
        <f>U131*H131</f>
        <v>0</v>
      </c>
      <c r="W131" s="188">
        <v>0</v>
      </c>
      <c r="X131" s="189">
        <f>W131*H131</f>
        <v>0</v>
      </c>
      <c r="Y131" s="31"/>
      <c r="Z131" s="31"/>
      <c r="AA131" s="31"/>
      <c r="AB131" s="31"/>
      <c r="AC131" s="31"/>
      <c r="AD131" s="31"/>
      <c r="AE131" s="31"/>
      <c r="AR131" s="190" t="s">
        <v>82</v>
      </c>
      <c r="AT131" s="190" t="s">
        <v>240</v>
      </c>
      <c r="AU131" s="190" t="s">
        <v>84</v>
      </c>
      <c r="AY131" s="15" t="s">
        <v>142</v>
      </c>
      <c r="BE131" s="191">
        <f>IF(O131="základní",K131,0)</f>
        <v>0</v>
      </c>
      <c r="BF131" s="191">
        <f>IF(O131="snížená",K131,0)</f>
        <v>0</v>
      </c>
      <c r="BG131" s="191">
        <f>IF(O131="zákl. přenesená",K131,0)</f>
        <v>0</v>
      </c>
      <c r="BH131" s="191">
        <f>IF(O131="sníž. přenesená",K131,0)</f>
        <v>0</v>
      </c>
      <c r="BI131" s="191">
        <f>IF(O131="nulová",K131,0)</f>
        <v>0</v>
      </c>
      <c r="BJ131" s="15" t="s">
        <v>82</v>
      </c>
      <c r="BK131" s="191">
        <f>ROUND(P131*H131,2)</f>
        <v>0</v>
      </c>
      <c r="BL131" s="15" t="s">
        <v>82</v>
      </c>
      <c r="BM131" s="190" t="s">
        <v>453</v>
      </c>
    </row>
    <row r="132" spans="1:65" s="2" customFormat="1" ht="19.5">
      <c r="A132" s="31"/>
      <c r="B132" s="32"/>
      <c r="C132" s="33"/>
      <c r="D132" s="192" t="s">
        <v>144</v>
      </c>
      <c r="E132" s="33"/>
      <c r="F132" s="193" t="s">
        <v>452</v>
      </c>
      <c r="G132" s="33"/>
      <c r="H132" s="33"/>
      <c r="I132" s="112"/>
      <c r="J132" s="112"/>
      <c r="K132" s="33"/>
      <c r="L132" s="33"/>
      <c r="M132" s="36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1"/>
      <c r="Z132" s="31"/>
      <c r="AA132" s="31"/>
      <c r="AB132" s="31"/>
      <c r="AC132" s="31"/>
      <c r="AD132" s="31"/>
      <c r="AE132" s="31"/>
      <c r="AT132" s="15" t="s">
        <v>144</v>
      </c>
      <c r="AU132" s="15" t="s">
        <v>84</v>
      </c>
    </row>
    <row r="133" spans="1:65" s="2" customFormat="1" ht="21.75" customHeight="1">
      <c r="A133" s="31"/>
      <c r="B133" s="32"/>
      <c r="C133" s="222" t="s">
        <v>160</v>
      </c>
      <c r="D133" s="222" t="s">
        <v>240</v>
      </c>
      <c r="E133" s="223" t="s">
        <v>454</v>
      </c>
      <c r="F133" s="224" t="s">
        <v>455</v>
      </c>
      <c r="G133" s="225" t="s">
        <v>171</v>
      </c>
      <c r="H133" s="226">
        <v>690</v>
      </c>
      <c r="I133" s="227"/>
      <c r="J133" s="227"/>
      <c r="K133" s="228">
        <f>ROUND(P133*H133,2)</f>
        <v>0</v>
      </c>
      <c r="L133" s="229"/>
      <c r="M133" s="36"/>
      <c r="N133" s="230" t="s">
        <v>1</v>
      </c>
      <c r="O133" s="186" t="s">
        <v>37</v>
      </c>
      <c r="P133" s="187">
        <f>I133+J133</f>
        <v>0</v>
      </c>
      <c r="Q133" s="187">
        <f>ROUND(I133*H133,2)</f>
        <v>0</v>
      </c>
      <c r="R133" s="187">
        <f>ROUND(J133*H133,2)</f>
        <v>0</v>
      </c>
      <c r="S133" s="67"/>
      <c r="T133" s="188">
        <f>S133*H133</f>
        <v>0</v>
      </c>
      <c r="U133" s="188">
        <v>0</v>
      </c>
      <c r="V133" s="188">
        <f>U133*H133</f>
        <v>0</v>
      </c>
      <c r="W133" s="188">
        <v>0</v>
      </c>
      <c r="X133" s="189">
        <f>W133*H133</f>
        <v>0</v>
      </c>
      <c r="Y133" s="31"/>
      <c r="Z133" s="31"/>
      <c r="AA133" s="31"/>
      <c r="AB133" s="31"/>
      <c r="AC133" s="31"/>
      <c r="AD133" s="31"/>
      <c r="AE133" s="31"/>
      <c r="AR133" s="190" t="s">
        <v>82</v>
      </c>
      <c r="AT133" s="190" t="s">
        <v>240</v>
      </c>
      <c r="AU133" s="190" t="s">
        <v>84</v>
      </c>
      <c r="AY133" s="15" t="s">
        <v>142</v>
      </c>
      <c r="BE133" s="191">
        <f>IF(O133="základní",K133,0)</f>
        <v>0</v>
      </c>
      <c r="BF133" s="191">
        <f>IF(O133="snížená",K133,0)</f>
        <v>0</v>
      </c>
      <c r="BG133" s="191">
        <f>IF(O133="zákl. přenesená",K133,0)</f>
        <v>0</v>
      </c>
      <c r="BH133" s="191">
        <f>IF(O133="sníž. přenesená",K133,0)</f>
        <v>0</v>
      </c>
      <c r="BI133" s="191">
        <f>IF(O133="nulová",K133,0)</f>
        <v>0</v>
      </c>
      <c r="BJ133" s="15" t="s">
        <v>82</v>
      </c>
      <c r="BK133" s="191">
        <f>ROUND(P133*H133,2)</f>
        <v>0</v>
      </c>
      <c r="BL133" s="15" t="s">
        <v>82</v>
      </c>
      <c r="BM133" s="190" t="s">
        <v>456</v>
      </c>
    </row>
    <row r="134" spans="1:65" s="2" customFormat="1" ht="11.25">
      <c r="A134" s="31"/>
      <c r="B134" s="32"/>
      <c r="C134" s="33"/>
      <c r="D134" s="192" t="s">
        <v>144</v>
      </c>
      <c r="E134" s="33"/>
      <c r="F134" s="193" t="s">
        <v>455</v>
      </c>
      <c r="G134" s="33"/>
      <c r="H134" s="33"/>
      <c r="I134" s="112"/>
      <c r="J134" s="112"/>
      <c r="K134" s="33"/>
      <c r="L134" s="33"/>
      <c r="M134" s="36"/>
      <c r="N134" s="194"/>
      <c r="O134" s="195"/>
      <c r="P134" s="67"/>
      <c r="Q134" s="67"/>
      <c r="R134" s="67"/>
      <c r="S134" s="67"/>
      <c r="T134" s="67"/>
      <c r="U134" s="67"/>
      <c r="V134" s="67"/>
      <c r="W134" s="67"/>
      <c r="X134" s="68"/>
      <c r="Y134" s="31"/>
      <c r="Z134" s="31"/>
      <c r="AA134" s="31"/>
      <c r="AB134" s="31"/>
      <c r="AC134" s="31"/>
      <c r="AD134" s="31"/>
      <c r="AE134" s="31"/>
      <c r="AT134" s="15" t="s">
        <v>144</v>
      </c>
      <c r="AU134" s="15" t="s">
        <v>84</v>
      </c>
    </row>
    <row r="135" spans="1:65" s="2" customFormat="1" ht="21.75" customHeight="1">
      <c r="A135" s="31"/>
      <c r="B135" s="32"/>
      <c r="C135" s="222" t="s">
        <v>164</v>
      </c>
      <c r="D135" s="222" t="s">
        <v>240</v>
      </c>
      <c r="E135" s="223" t="s">
        <v>457</v>
      </c>
      <c r="F135" s="224" t="s">
        <v>458</v>
      </c>
      <c r="G135" s="225" t="s">
        <v>171</v>
      </c>
      <c r="H135" s="226">
        <v>500</v>
      </c>
      <c r="I135" s="227"/>
      <c r="J135" s="227"/>
      <c r="K135" s="228">
        <f>ROUND(P135*H135,2)</f>
        <v>0</v>
      </c>
      <c r="L135" s="229"/>
      <c r="M135" s="36"/>
      <c r="N135" s="230" t="s">
        <v>1</v>
      </c>
      <c r="O135" s="186" t="s">
        <v>37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67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1"/>
      <c r="Z135" s="31"/>
      <c r="AA135" s="31"/>
      <c r="AB135" s="31"/>
      <c r="AC135" s="31"/>
      <c r="AD135" s="31"/>
      <c r="AE135" s="31"/>
      <c r="AR135" s="190" t="s">
        <v>82</v>
      </c>
      <c r="AT135" s="190" t="s">
        <v>240</v>
      </c>
      <c r="AU135" s="190" t="s">
        <v>84</v>
      </c>
      <c r="AY135" s="15" t="s">
        <v>142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15" t="s">
        <v>82</v>
      </c>
      <c r="BK135" s="191">
        <f>ROUND(P135*H135,2)</f>
        <v>0</v>
      </c>
      <c r="BL135" s="15" t="s">
        <v>82</v>
      </c>
      <c r="BM135" s="190" t="s">
        <v>459</v>
      </c>
    </row>
    <row r="136" spans="1:65" s="2" customFormat="1" ht="19.5">
      <c r="A136" s="31"/>
      <c r="B136" s="32"/>
      <c r="C136" s="33"/>
      <c r="D136" s="192" t="s">
        <v>144</v>
      </c>
      <c r="E136" s="33"/>
      <c r="F136" s="193" t="s">
        <v>458</v>
      </c>
      <c r="G136" s="33"/>
      <c r="H136" s="33"/>
      <c r="I136" s="112"/>
      <c r="J136" s="112"/>
      <c r="K136" s="33"/>
      <c r="L136" s="33"/>
      <c r="M136" s="36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1"/>
      <c r="Z136" s="31"/>
      <c r="AA136" s="31"/>
      <c r="AB136" s="31"/>
      <c r="AC136" s="31"/>
      <c r="AD136" s="31"/>
      <c r="AE136" s="31"/>
      <c r="AT136" s="15" t="s">
        <v>144</v>
      </c>
      <c r="AU136" s="15" t="s">
        <v>84</v>
      </c>
    </row>
    <row r="137" spans="1:65" s="2" customFormat="1" ht="16.5" customHeight="1">
      <c r="A137" s="31"/>
      <c r="B137" s="32"/>
      <c r="C137" s="222" t="s">
        <v>168</v>
      </c>
      <c r="D137" s="222" t="s">
        <v>240</v>
      </c>
      <c r="E137" s="223" t="s">
        <v>460</v>
      </c>
      <c r="F137" s="224" t="s">
        <v>461</v>
      </c>
      <c r="G137" s="225" t="s">
        <v>171</v>
      </c>
      <c r="H137" s="226">
        <v>500</v>
      </c>
      <c r="I137" s="227"/>
      <c r="J137" s="227"/>
      <c r="K137" s="228">
        <f>ROUND(P137*H137,2)</f>
        <v>0</v>
      </c>
      <c r="L137" s="229"/>
      <c r="M137" s="36"/>
      <c r="N137" s="230" t="s">
        <v>1</v>
      </c>
      <c r="O137" s="186" t="s">
        <v>37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67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1"/>
      <c r="Z137" s="31"/>
      <c r="AA137" s="31"/>
      <c r="AB137" s="31"/>
      <c r="AC137" s="31"/>
      <c r="AD137" s="31"/>
      <c r="AE137" s="31"/>
      <c r="AR137" s="190" t="s">
        <v>82</v>
      </c>
      <c r="AT137" s="190" t="s">
        <v>240</v>
      </c>
      <c r="AU137" s="190" t="s">
        <v>84</v>
      </c>
      <c r="AY137" s="15" t="s">
        <v>142</v>
      </c>
      <c r="BE137" s="191">
        <f>IF(O137="základní",K137,0)</f>
        <v>0</v>
      </c>
      <c r="BF137" s="191">
        <f>IF(O137="snížená",K137,0)</f>
        <v>0</v>
      </c>
      <c r="BG137" s="191">
        <f>IF(O137="zákl. přenesená",K137,0)</f>
        <v>0</v>
      </c>
      <c r="BH137" s="191">
        <f>IF(O137="sníž. přenesená",K137,0)</f>
        <v>0</v>
      </c>
      <c r="BI137" s="191">
        <f>IF(O137="nulová",K137,0)</f>
        <v>0</v>
      </c>
      <c r="BJ137" s="15" t="s">
        <v>82</v>
      </c>
      <c r="BK137" s="191">
        <f>ROUND(P137*H137,2)</f>
        <v>0</v>
      </c>
      <c r="BL137" s="15" t="s">
        <v>82</v>
      </c>
      <c r="BM137" s="190" t="s">
        <v>462</v>
      </c>
    </row>
    <row r="138" spans="1:65" s="2" customFormat="1" ht="11.25">
      <c r="A138" s="31"/>
      <c r="B138" s="32"/>
      <c r="C138" s="33"/>
      <c r="D138" s="192" t="s">
        <v>144</v>
      </c>
      <c r="E138" s="33"/>
      <c r="F138" s="193" t="s">
        <v>461</v>
      </c>
      <c r="G138" s="33"/>
      <c r="H138" s="33"/>
      <c r="I138" s="112"/>
      <c r="J138" s="112"/>
      <c r="K138" s="33"/>
      <c r="L138" s="33"/>
      <c r="M138" s="36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1"/>
      <c r="Z138" s="31"/>
      <c r="AA138" s="31"/>
      <c r="AB138" s="31"/>
      <c r="AC138" s="31"/>
      <c r="AD138" s="31"/>
      <c r="AE138" s="31"/>
      <c r="AT138" s="15" t="s">
        <v>144</v>
      </c>
      <c r="AU138" s="15" t="s">
        <v>84</v>
      </c>
    </row>
    <row r="139" spans="1:65" s="2" customFormat="1" ht="16.5" customHeight="1">
      <c r="A139" s="31"/>
      <c r="B139" s="32"/>
      <c r="C139" s="222" t="s">
        <v>173</v>
      </c>
      <c r="D139" s="222" t="s">
        <v>240</v>
      </c>
      <c r="E139" s="223" t="s">
        <v>463</v>
      </c>
      <c r="F139" s="224" t="s">
        <v>464</v>
      </c>
      <c r="G139" s="225" t="s">
        <v>171</v>
      </c>
      <c r="H139" s="226">
        <v>640</v>
      </c>
      <c r="I139" s="227"/>
      <c r="J139" s="227"/>
      <c r="K139" s="228">
        <f>ROUND(P139*H139,2)</f>
        <v>0</v>
      </c>
      <c r="L139" s="229"/>
      <c r="M139" s="36"/>
      <c r="N139" s="230" t="s">
        <v>1</v>
      </c>
      <c r="O139" s="186" t="s">
        <v>37</v>
      </c>
      <c r="P139" s="187">
        <f>I139+J139</f>
        <v>0</v>
      </c>
      <c r="Q139" s="187">
        <f>ROUND(I139*H139,2)</f>
        <v>0</v>
      </c>
      <c r="R139" s="187">
        <f>ROUND(J139*H139,2)</f>
        <v>0</v>
      </c>
      <c r="S139" s="67"/>
      <c r="T139" s="188">
        <f>S139*H139</f>
        <v>0</v>
      </c>
      <c r="U139" s="188">
        <v>0</v>
      </c>
      <c r="V139" s="188">
        <f>U139*H139</f>
        <v>0</v>
      </c>
      <c r="W139" s="188">
        <v>0</v>
      </c>
      <c r="X139" s="189">
        <f>W139*H139</f>
        <v>0</v>
      </c>
      <c r="Y139" s="31"/>
      <c r="Z139" s="31"/>
      <c r="AA139" s="31"/>
      <c r="AB139" s="31"/>
      <c r="AC139" s="31"/>
      <c r="AD139" s="31"/>
      <c r="AE139" s="31"/>
      <c r="AR139" s="190" t="s">
        <v>82</v>
      </c>
      <c r="AT139" s="190" t="s">
        <v>240</v>
      </c>
      <c r="AU139" s="190" t="s">
        <v>84</v>
      </c>
      <c r="AY139" s="15" t="s">
        <v>142</v>
      </c>
      <c r="BE139" s="191">
        <f>IF(O139="základní",K139,0)</f>
        <v>0</v>
      </c>
      <c r="BF139" s="191">
        <f>IF(O139="snížená",K139,0)</f>
        <v>0</v>
      </c>
      <c r="BG139" s="191">
        <f>IF(O139="zákl. přenesená",K139,0)</f>
        <v>0</v>
      </c>
      <c r="BH139" s="191">
        <f>IF(O139="sníž. přenesená",K139,0)</f>
        <v>0</v>
      </c>
      <c r="BI139" s="191">
        <f>IF(O139="nulová",K139,0)</f>
        <v>0</v>
      </c>
      <c r="BJ139" s="15" t="s">
        <v>82</v>
      </c>
      <c r="BK139" s="191">
        <f>ROUND(P139*H139,2)</f>
        <v>0</v>
      </c>
      <c r="BL139" s="15" t="s">
        <v>82</v>
      </c>
      <c r="BM139" s="190" t="s">
        <v>465</v>
      </c>
    </row>
    <row r="140" spans="1:65" s="2" customFormat="1" ht="11.25">
      <c r="A140" s="31"/>
      <c r="B140" s="32"/>
      <c r="C140" s="33"/>
      <c r="D140" s="192" t="s">
        <v>144</v>
      </c>
      <c r="E140" s="33"/>
      <c r="F140" s="193" t="s">
        <v>464</v>
      </c>
      <c r="G140" s="33"/>
      <c r="H140" s="33"/>
      <c r="I140" s="112"/>
      <c r="J140" s="112"/>
      <c r="K140" s="33"/>
      <c r="L140" s="33"/>
      <c r="M140" s="36"/>
      <c r="N140" s="194"/>
      <c r="O140" s="195"/>
      <c r="P140" s="67"/>
      <c r="Q140" s="67"/>
      <c r="R140" s="67"/>
      <c r="S140" s="67"/>
      <c r="T140" s="67"/>
      <c r="U140" s="67"/>
      <c r="V140" s="67"/>
      <c r="W140" s="67"/>
      <c r="X140" s="68"/>
      <c r="Y140" s="31"/>
      <c r="Z140" s="31"/>
      <c r="AA140" s="31"/>
      <c r="AB140" s="31"/>
      <c r="AC140" s="31"/>
      <c r="AD140" s="31"/>
      <c r="AE140" s="31"/>
      <c r="AT140" s="15" t="s">
        <v>144</v>
      </c>
      <c r="AU140" s="15" t="s">
        <v>84</v>
      </c>
    </row>
    <row r="141" spans="1:65" s="2" customFormat="1" ht="16.5" customHeight="1">
      <c r="A141" s="31"/>
      <c r="B141" s="32"/>
      <c r="C141" s="222" t="s">
        <v>177</v>
      </c>
      <c r="D141" s="222" t="s">
        <v>240</v>
      </c>
      <c r="E141" s="223" t="s">
        <v>466</v>
      </c>
      <c r="F141" s="224" t="s">
        <v>467</v>
      </c>
      <c r="G141" s="225" t="s">
        <v>171</v>
      </c>
      <c r="H141" s="226">
        <v>690</v>
      </c>
      <c r="I141" s="227"/>
      <c r="J141" s="227"/>
      <c r="K141" s="228">
        <f>ROUND(P141*H141,2)</f>
        <v>0</v>
      </c>
      <c r="L141" s="229"/>
      <c r="M141" s="36"/>
      <c r="N141" s="230" t="s">
        <v>1</v>
      </c>
      <c r="O141" s="186" t="s">
        <v>37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67"/>
      <c r="T141" s="188">
        <f>S141*H141</f>
        <v>0</v>
      </c>
      <c r="U141" s="188">
        <v>0</v>
      </c>
      <c r="V141" s="188">
        <f>U141*H141</f>
        <v>0</v>
      </c>
      <c r="W141" s="188">
        <v>0</v>
      </c>
      <c r="X141" s="189">
        <f>W141*H141</f>
        <v>0</v>
      </c>
      <c r="Y141" s="31"/>
      <c r="Z141" s="31"/>
      <c r="AA141" s="31"/>
      <c r="AB141" s="31"/>
      <c r="AC141" s="31"/>
      <c r="AD141" s="31"/>
      <c r="AE141" s="31"/>
      <c r="AR141" s="190" t="s">
        <v>82</v>
      </c>
      <c r="AT141" s="190" t="s">
        <v>240</v>
      </c>
      <c r="AU141" s="190" t="s">
        <v>84</v>
      </c>
      <c r="AY141" s="15" t="s">
        <v>142</v>
      </c>
      <c r="BE141" s="191">
        <f>IF(O141="základní",K141,0)</f>
        <v>0</v>
      </c>
      <c r="BF141" s="191">
        <f>IF(O141="snížená",K141,0)</f>
        <v>0</v>
      </c>
      <c r="BG141" s="191">
        <f>IF(O141="zákl. přenesená",K141,0)</f>
        <v>0</v>
      </c>
      <c r="BH141" s="191">
        <f>IF(O141="sníž. přenesená",K141,0)</f>
        <v>0</v>
      </c>
      <c r="BI141" s="191">
        <f>IF(O141="nulová",K141,0)</f>
        <v>0</v>
      </c>
      <c r="BJ141" s="15" t="s">
        <v>82</v>
      </c>
      <c r="BK141" s="191">
        <f>ROUND(P141*H141,2)</f>
        <v>0</v>
      </c>
      <c r="BL141" s="15" t="s">
        <v>82</v>
      </c>
      <c r="BM141" s="190" t="s">
        <v>468</v>
      </c>
    </row>
    <row r="142" spans="1:65" s="2" customFormat="1" ht="11.25">
      <c r="A142" s="31"/>
      <c r="B142" s="32"/>
      <c r="C142" s="33"/>
      <c r="D142" s="192" t="s">
        <v>144</v>
      </c>
      <c r="E142" s="33"/>
      <c r="F142" s="193" t="s">
        <v>467</v>
      </c>
      <c r="G142" s="33"/>
      <c r="H142" s="33"/>
      <c r="I142" s="112"/>
      <c r="J142" s="112"/>
      <c r="K142" s="33"/>
      <c r="L142" s="33"/>
      <c r="M142" s="36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1"/>
      <c r="Z142" s="31"/>
      <c r="AA142" s="31"/>
      <c r="AB142" s="31"/>
      <c r="AC142" s="31"/>
      <c r="AD142" s="31"/>
      <c r="AE142" s="31"/>
      <c r="AT142" s="15" t="s">
        <v>144</v>
      </c>
      <c r="AU142" s="15" t="s">
        <v>84</v>
      </c>
    </row>
    <row r="143" spans="1:65" s="2" customFormat="1" ht="16.5" customHeight="1">
      <c r="A143" s="31"/>
      <c r="B143" s="32"/>
      <c r="C143" s="222" t="s">
        <v>181</v>
      </c>
      <c r="D143" s="222" t="s">
        <v>240</v>
      </c>
      <c r="E143" s="223" t="s">
        <v>469</v>
      </c>
      <c r="F143" s="224" t="s">
        <v>470</v>
      </c>
      <c r="G143" s="225" t="s">
        <v>171</v>
      </c>
      <c r="H143" s="226">
        <v>690</v>
      </c>
      <c r="I143" s="227"/>
      <c r="J143" s="227"/>
      <c r="K143" s="228">
        <f>ROUND(P143*H143,2)</f>
        <v>0</v>
      </c>
      <c r="L143" s="229"/>
      <c r="M143" s="36"/>
      <c r="N143" s="230" t="s">
        <v>1</v>
      </c>
      <c r="O143" s="186" t="s">
        <v>37</v>
      </c>
      <c r="P143" s="187">
        <f>I143+J143</f>
        <v>0</v>
      </c>
      <c r="Q143" s="187">
        <f>ROUND(I143*H143,2)</f>
        <v>0</v>
      </c>
      <c r="R143" s="187">
        <f>ROUND(J143*H143,2)</f>
        <v>0</v>
      </c>
      <c r="S143" s="67"/>
      <c r="T143" s="188">
        <f>S143*H143</f>
        <v>0</v>
      </c>
      <c r="U143" s="188">
        <v>0</v>
      </c>
      <c r="V143" s="188">
        <f>U143*H143</f>
        <v>0</v>
      </c>
      <c r="W143" s="188">
        <v>0</v>
      </c>
      <c r="X143" s="189">
        <f>W143*H143</f>
        <v>0</v>
      </c>
      <c r="Y143" s="31"/>
      <c r="Z143" s="31"/>
      <c r="AA143" s="31"/>
      <c r="AB143" s="31"/>
      <c r="AC143" s="31"/>
      <c r="AD143" s="31"/>
      <c r="AE143" s="31"/>
      <c r="AR143" s="190" t="s">
        <v>82</v>
      </c>
      <c r="AT143" s="190" t="s">
        <v>240</v>
      </c>
      <c r="AU143" s="190" t="s">
        <v>84</v>
      </c>
      <c r="AY143" s="15" t="s">
        <v>142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15" t="s">
        <v>82</v>
      </c>
      <c r="BK143" s="191">
        <f>ROUND(P143*H143,2)</f>
        <v>0</v>
      </c>
      <c r="BL143" s="15" t="s">
        <v>82</v>
      </c>
      <c r="BM143" s="190" t="s">
        <v>471</v>
      </c>
    </row>
    <row r="144" spans="1:65" s="2" customFormat="1" ht="11.25">
      <c r="A144" s="31"/>
      <c r="B144" s="32"/>
      <c r="C144" s="33"/>
      <c r="D144" s="192" t="s">
        <v>144</v>
      </c>
      <c r="E144" s="33"/>
      <c r="F144" s="193" t="s">
        <v>470</v>
      </c>
      <c r="G144" s="33"/>
      <c r="H144" s="33"/>
      <c r="I144" s="112"/>
      <c r="J144" s="112"/>
      <c r="K144" s="33"/>
      <c r="L144" s="33"/>
      <c r="M144" s="36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1"/>
      <c r="Z144" s="31"/>
      <c r="AA144" s="31"/>
      <c r="AB144" s="31"/>
      <c r="AC144" s="31"/>
      <c r="AD144" s="31"/>
      <c r="AE144" s="31"/>
      <c r="AT144" s="15" t="s">
        <v>144</v>
      </c>
      <c r="AU144" s="15" t="s">
        <v>84</v>
      </c>
    </row>
    <row r="145" spans="1:65" s="11" customFormat="1" ht="22.9" customHeight="1">
      <c r="B145" s="207"/>
      <c r="C145" s="208"/>
      <c r="D145" s="209" t="s">
        <v>73</v>
      </c>
      <c r="E145" s="239" t="s">
        <v>156</v>
      </c>
      <c r="F145" s="239" t="s">
        <v>472</v>
      </c>
      <c r="G145" s="208"/>
      <c r="H145" s="208"/>
      <c r="I145" s="211"/>
      <c r="J145" s="211"/>
      <c r="K145" s="240">
        <f>BK145</f>
        <v>0</v>
      </c>
      <c r="L145" s="208"/>
      <c r="M145" s="213"/>
      <c r="N145" s="214"/>
      <c r="O145" s="215"/>
      <c r="P145" s="215"/>
      <c r="Q145" s="216">
        <f>SUM(Q146:Q157)</f>
        <v>0</v>
      </c>
      <c r="R145" s="216">
        <f>SUM(R146:R157)</f>
        <v>0</v>
      </c>
      <c r="S145" s="215"/>
      <c r="T145" s="217">
        <f>SUM(T146:T157)</f>
        <v>0</v>
      </c>
      <c r="U145" s="215"/>
      <c r="V145" s="217">
        <f>SUM(V146:V157)</f>
        <v>0</v>
      </c>
      <c r="W145" s="215"/>
      <c r="X145" s="218">
        <f>SUM(X146:X157)</f>
        <v>0</v>
      </c>
      <c r="AR145" s="219" t="s">
        <v>82</v>
      </c>
      <c r="AT145" s="220" t="s">
        <v>73</v>
      </c>
      <c r="AU145" s="220" t="s">
        <v>82</v>
      </c>
      <c r="AY145" s="219" t="s">
        <v>142</v>
      </c>
      <c r="BK145" s="221">
        <f>SUM(BK146:BK157)</f>
        <v>0</v>
      </c>
    </row>
    <row r="146" spans="1:65" s="2" customFormat="1" ht="16.5" customHeight="1">
      <c r="A146" s="31"/>
      <c r="B146" s="32"/>
      <c r="C146" s="222" t="s">
        <v>185</v>
      </c>
      <c r="D146" s="222" t="s">
        <v>240</v>
      </c>
      <c r="E146" s="223" t="s">
        <v>473</v>
      </c>
      <c r="F146" s="224" t="s">
        <v>474</v>
      </c>
      <c r="G146" s="225" t="s">
        <v>475</v>
      </c>
      <c r="H146" s="226">
        <v>28</v>
      </c>
      <c r="I146" s="227"/>
      <c r="J146" s="227"/>
      <c r="K146" s="228">
        <f>ROUND(P146*H146,2)</f>
        <v>0</v>
      </c>
      <c r="L146" s="229"/>
      <c r="M146" s="36"/>
      <c r="N146" s="230" t="s">
        <v>1</v>
      </c>
      <c r="O146" s="186" t="s">
        <v>37</v>
      </c>
      <c r="P146" s="187">
        <f>I146+J146</f>
        <v>0</v>
      </c>
      <c r="Q146" s="187">
        <f>ROUND(I146*H146,2)</f>
        <v>0</v>
      </c>
      <c r="R146" s="187">
        <f>ROUND(J146*H146,2)</f>
        <v>0</v>
      </c>
      <c r="S146" s="67"/>
      <c r="T146" s="188">
        <f>S146*H146</f>
        <v>0</v>
      </c>
      <c r="U146" s="188">
        <v>0</v>
      </c>
      <c r="V146" s="188">
        <f>U146*H146</f>
        <v>0</v>
      </c>
      <c r="W146" s="188">
        <v>0</v>
      </c>
      <c r="X146" s="189">
        <f>W146*H146</f>
        <v>0</v>
      </c>
      <c r="Y146" s="31"/>
      <c r="Z146" s="31"/>
      <c r="AA146" s="31"/>
      <c r="AB146" s="31"/>
      <c r="AC146" s="31"/>
      <c r="AD146" s="31"/>
      <c r="AE146" s="31"/>
      <c r="AR146" s="190" t="s">
        <v>82</v>
      </c>
      <c r="AT146" s="190" t="s">
        <v>240</v>
      </c>
      <c r="AU146" s="190" t="s">
        <v>84</v>
      </c>
      <c r="AY146" s="15" t="s">
        <v>142</v>
      </c>
      <c r="BE146" s="191">
        <f>IF(O146="základní",K146,0)</f>
        <v>0</v>
      </c>
      <c r="BF146" s="191">
        <f>IF(O146="snížená",K146,0)</f>
        <v>0</v>
      </c>
      <c r="BG146" s="191">
        <f>IF(O146="zákl. přenesená",K146,0)</f>
        <v>0</v>
      </c>
      <c r="BH146" s="191">
        <f>IF(O146="sníž. přenesená",K146,0)</f>
        <v>0</v>
      </c>
      <c r="BI146" s="191">
        <f>IF(O146="nulová",K146,0)</f>
        <v>0</v>
      </c>
      <c r="BJ146" s="15" t="s">
        <v>82</v>
      </c>
      <c r="BK146" s="191">
        <f>ROUND(P146*H146,2)</f>
        <v>0</v>
      </c>
      <c r="BL146" s="15" t="s">
        <v>82</v>
      </c>
      <c r="BM146" s="190" t="s">
        <v>476</v>
      </c>
    </row>
    <row r="147" spans="1:65" s="2" customFormat="1" ht="29.25">
      <c r="A147" s="31"/>
      <c r="B147" s="32"/>
      <c r="C147" s="33"/>
      <c r="D147" s="192" t="s">
        <v>144</v>
      </c>
      <c r="E147" s="33"/>
      <c r="F147" s="193" t="s">
        <v>477</v>
      </c>
      <c r="G147" s="33"/>
      <c r="H147" s="33"/>
      <c r="I147" s="112"/>
      <c r="J147" s="112"/>
      <c r="K147" s="33"/>
      <c r="L147" s="33"/>
      <c r="M147" s="36"/>
      <c r="N147" s="194"/>
      <c r="O147" s="195"/>
      <c r="P147" s="67"/>
      <c r="Q147" s="67"/>
      <c r="R147" s="67"/>
      <c r="S147" s="67"/>
      <c r="T147" s="67"/>
      <c r="U147" s="67"/>
      <c r="V147" s="67"/>
      <c r="W147" s="67"/>
      <c r="X147" s="68"/>
      <c r="Y147" s="31"/>
      <c r="Z147" s="31"/>
      <c r="AA147" s="31"/>
      <c r="AB147" s="31"/>
      <c r="AC147" s="31"/>
      <c r="AD147" s="31"/>
      <c r="AE147" s="31"/>
      <c r="AT147" s="15" t="s">
        <v>144</v>
      </c>
      <c r="AU147" s="15" t="s">
        <v>84</v>
      </c>
    </row>
    <row r="148" spans="1:65" s="2" customFormat="1" ht="29.25">
      <c r="A148" s="31"/>
      <c r="B148" s="32"/>
      <c r="C148" s="33"/>
      <c r="D148" s="192" t="s">
        <v>411</v>
      </c>
      <c r="E148" s="33"/>
      <c r="F148" s="231" t="s">
        <v>478</v>
      </c>
      <c r="G148" s="33"/>
      <c r="H148" s="33"/>
      <c r="I148" s="112"/>
      <c r="J148" s="112"/>
      <c r="K148" s="33"/>
      <c r="L148" s="33"/>
      <c r="M148" s="36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1"/>
      <c r="Z148" s="31"/>
      <c r="AA148" s="31"/>
      <c r="AB148" s="31"/>
      <c r="AC148" s="31"/>
      <c r="AD148" s="31"/>
      <c r="AE148" s="31"/>
      <c r="AT148" s="15" t="s">
        <v>411</v>
      </c>
      <c r="AU148" s="15" t="s">
        <v>84</v>
      </c>
    </row>
    <row r="149" spans="1:65" s="2" customFormat="1" ht="21.75" customHeight="1">
      <c r="A149" s="31"/>
      <c r="B149" s="32"/>
      <c r="C149" s="222" t="s">
        <v>189</v>
      </c>
      <c r="D149" s="222" t="s">
        <v>240</v>
      </c>
      <c r="E149" s="223" t="s">
        <v>479</v>
      </c>
      <c r="F149" s="224" t="s">
        <v>480</v>
      </c>
      <c r="G149" s="225" t="s">
        <v>475</v>
      </c>
      <c r="H149" s="226">
        <v>28</v>
      </c>
      <c r="I149" s="227"/>
      <c r="J149" s="227"/>
      <c r="K149" s="228">
        <f>ROUND(P149*H149,2)</f>
        <v>0</v>
      </c>
      <c r="L149" s="229"/>
      <c r="M149" s="36"/>
      <c r="N149" s="230" t="s">
        <v>1</v>
      </c>
      <c r="O149" s="186" t="s">
        <v>37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67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1"/>
      <c r="Z149" s="31"/>
      <c r="AA149" s="31"/>
      <c r="AB149" s="31"/>
      <c r="AC149" s="31"/>
      <c r="AD149" s="31"/>
      <c r="AE149" s="31"/>
      <c r="AR149" s="190" t="s">
        <v>82</v>
      </c>
      <c r="AT149" s="190" t="s">
        <v>240</v>
      </c>
      <c r="AU149" s="190" t="s">
        <v>84</v>
      </c>
      <c r="AY149" s="15" t="s">
        <v>142</v>
      </c>
      <c r="BE149" s="191">
        <f>IF(O149="základní",K149,0)</f>
        <v>0</v>
      </c>
      <c r="BF149" s="191">
        <f>IF(O149="snížená",K149,0)</f>
        <v>0</v>
      </c>
      <c r="BG149" s="191">
        <f>IF(O149="zákl. přenesená",K149,0)</f>
        <v>0</v>
      </c>
      <c r="BH149" s="191">
        <f>IF(O149="sníž. přenesená",K149,0)</f>
        <v>0</v>
      </c>
      <c r="BI149" s="191">
        <f>IF(O149="nulová",K149,0)</f>
        <v>0</v>
      </c>
      <c r="BJ149" s="15" t="s">
        <v>82</v>
      </c>
      <c r="BK149" s="191">
        <f>ROUND(P149*H149,2)</f>
        <v>0</v>
      </c>
      <c r="BL149" s="15" t="s">
        <v>82</v>
      </c>
      <c r="BM149" s="190" t="s">
        <v>481</v>
      </c>
    </row>
    <row r="150" spans="1:65" s="2" customFormat="1" ht="29.25">
      <c r="A150" s="31"/>
      <c r="B150" s="32"/>
      <c r="C150" s="33"/>
      <c r="D150" s="192" t="s">
        <v>144</v>
      </c>
      <c r="E150" s="33"/>
      <c r="F150" s="193" t="s">
        <v>482</v>
      </c>
      <c r="G150" s="33"/>
      <c r="H150" s="33"/>
      <c r="I150" s="112"/>
      <c r="J150" s="112"/>
      <c r="K150" s="33"/>
      <c r="L150" s="33"/>
      <c r="M150" s="36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1"/>
      <c r="Z150" s="31"/>
      <c r="AA150" s="31"/>
      <c r="AB150" s="31"/>
      <c r="AC150" s="31"/>
      <c r="AD150" s="31"/>
      <c r="AE150" s="31"/>
      <c r="AT150" s="15" t="s">
        <v>144</v>
      </c>
      <c r="AU150" s="15" t="s">
        <v>84</v>
      </c>
    </row>
    <row r="151" spans="1:65" s="2" customFormat="1" ht="29.25">
      <c r="A151" s="31"/>
      <c r="B151" s="32"/>
      <c r="C151" s="33"/>
      <c r="D151" s="192" t="s">
        <v>411</v>
      </c>
      <c r="E151" s="33"/>
      <c r="F151" s="231" t="s">
        <v>483</v>
      </c>
      <c r="G151" s="33"/>
      <c r="H151" s="33"/>
      <c r="I151" s="112"/>
      <c r="J151" s="112"/>
      <c r="K151" s="33"/>
      <c r="L151" s="33"/>
      <c r="M151" s="36"/>
      <c r="N151" s="194"/>
      <c r="O151" s="195"/>
      <c r="P151" s="67"/>
      <c r="Q151" s="67"/>
      <c r="R151" s="67"/>
      <c r="S151" s="67"/>
      <c r="T151" s="67"/>
      <c r="U151" s="67"/>
      <c r="V151" s="67"/>
      <c r="W151" s="67"/>
      <c r="X151" s="68"/>
      <c r="Y151" s="31"/>
      <c r="Z151" s="31"/>
      <c r="AA151" s="31"/>
      <c r="AB151" s="31"/>
      <c r="AC151" s="31"/>
      <c r="AD151" s="31"/>
      <c r="AE151" s="31"/>
      <c r="AT151" s="15" t="s">
        <v>411</v>
      </c>
      <c r="AU151" s="15" t="s">
        <v>84</v>
      </c>
    </row>
    <row r="152" spans="1:65" s="2" customFormat="1" ht="21.75" customHeight="1">
      <c r="A152" s="31"/>
      <c r="B152" s="32"/>
      <c r="C152" s="222" t="s">
        <v>193</v>
      </c>
      <c r="D152" s="222" t="s">
        <v>240</v>
      </c>
      <c r="E152" s="223" t="s">
        <v>484</v>
      </c>
      <c r="F152" s="224" t="s">
        <v>485</v>
      </c>
      <c r="G152" s="225" t="s">
        <v>416</v>
      </c>
      <c r="H152" s="226">
        <v>8</v>
      </c>
      <c r="I152" s="227"/>
      <c r="J152" s="227"/>
      <c r="K152" s="228">
        <f>ROUND(P152*H152,2)</f>
        <v>0</v>
      </c>
      <c r="L152" s="229"/>
      <c r="M152" s="36"/>
      <c r="N152" s="230" t="s">
        <v>1</v>
      </c>
      <c r="O152" s="186" t="s">
        <v>37</v>
      </c>
      <c r="P152" s="187">
        <f>I152+J152</f>
        <v>0</v>
      </c>
      <c r="Q152" s="187">
        <f>ROUND(I152*H152,2)</f>
        <v>0</v>
      </c>
      <c r="R152" s="187">
        <f>ROUND(J152*H152,2)</f>
        <v>0</v>
      </c>
      <c r="S152" s="67"/>
      <c r="T152" s="188">
        <f>S152*H152</f>
        <v>0</v>
      </c>
      <c r="U152" s="188">
        <v>0</v>
      </c>
      <c r="V152" s="188">
        <f>U152*H152</f>
        <v>0</v>
      </c>
      <c r="W152" s="188">
        <v>0</v>
      </c>
      <c r="X152" s="189">
        <f>W152*H152</f>
        <v>0</v>
      </c>
      <c r="Y152" s="31"/>
      <c r="Z152" s="31"/>
      <c r="AA152" s="31"/>
      <c r="AB152" s="31"/>
      <c r="AC152" s="31"/>
      <c r="AD152" s="31"/>
      <c r="AE152" s="31"/>
      <c r="AR152" s="190" t="s">
        <v>82</v>
      </c>
      <c r="AT152" s="190" t="s">
        <v>240</v>
      </c>
      <c r="AU152" s="190" t="s">
        <v>84</v>
      </c>
      <c r="AY152" s="15" t="s">
        <v>142</v>
      </c>
      <c r="BE152" s="191">
        <f>IF(O152="základní",K152,0)</f>
        <v>0</v>
      </c>
      <c r="BF152" s="191">
        <f>IF(O152="snížená",K152,0)</f>
        <v>0</v>
      </c>
      <c r="BG152" s="191">
        <f>IF(O152="zákl. přenesená",K152,0)</f>
        <v>0</v>
      </c>
      <c r="BH152" s="191">
        <f>IF(O152="sníž. přenesená",K152,0)</f>
        <v>0</v>
      </c>
      <c r="BI152" s="191">
        <f>IF(O152="nulová",K152,0)</f>
        <v>0</v>
      </c>
      <c r="BJ152" s="15" t="s">
        <v>82</v>
      </c>
      <c r="BK152" s="191">
        <f>ROUND(P152*H152,2)</f>
        <v>0</v>
      </c>
      <c r="BL152" s="15" t="s">
        <v>82</v>
      </c>
      <c r="BM152" s="190" t="s">
        <v>486</v>
      </c>
    </row>
    <row r="153" spans="1:65" s="2" customFormat="1" ht="48.75">
      <c r="A153" s="31"/>
      <c r="B153" s="32"/>
      <c r="C153" s="33"/>
      <c r="D153" s="192" t="s">
        <v>144</v>
      </c>
      <c r="E153" s="33"/>
      <c r="F153" s="193" t="s">
        <v>487</v>
      </c>
      <c r="G153" s="33"/>
      <c r="H153" s="33"/>
      <c r="I153" s="112"/>
      <c r="J153" s="112"/>
      <c r="K153" s="33"/>
      <c r="L153" s="33"/>
      <c r="M153" s="36"/>
      <c r="N153" s="194"/>
      <c r="O153" s="195"/>
      <c r="P153" s="67"/>
      <c r="Q153" s="67"/>
      <c r="R153" s="67"/>
      <c r="S153" s="67"/>
      <c r="T153" s="67"/>
      <c r="U153" s="67"/>
      <c r="V153" s="67"/>
      <c r="W153" s="67"/>
      <c r="X153" s="68"/>
      <c r="Y153" s="31"/>
      <c r="Z153" s="31"/>
      <c r="AA153" s="31"/>
      <c r="AB153" s="31"/>
      <c r="AC153" s="31"/>
      <c r="AD153" s="31"/>
      <c r="AE153" s="31"/>
      <c r="AT153" s="15" t="s">
        <v>144</v>
      </c>
      <c r="AU153" s="15" t="s">
        <v>84</v>
      </c>
    </row>
    <row r="154" spans="1:65" s="2" customFormat="1" ht="48.75">
      <c r="A154" s="31"/>
      <c r="B154" s="32"/>
      <c r="C154" s="33"/>
      <c r="D154" s="192" t="s">
        <v>411</v>
      </c>
      <c r="E154" s="33"/>
      <c r="F154" s="231" t="s">
        <v>488</v>
      </c>
      <c r="G154" s="33"/>
      <c r="H154" s="33"/>
      <c r="I154" s="112"/>
      <c r="J154" s="112"/>
      <c r="K154" s="33"/>
      <c r="L154" s="33"/>
      <c r="M154" s="36"/>
      <c r="N154" s="194"/>
      <c r="O154" s="195"/>
      <c r="P154" s="67"/>
      <c r="Q154" s="67"/>
      <c r="R154" s="67"/>
      <c r="S154" s="67"/>
      <c r="T154" s="67"/>
      <c r="U154" s="67"/>
      <c r="V154" s="67"/>
      <c r="W154" s="67"/>
      <c r="X154" s="68"/>
      <c r="Y154" s="31"/>
      <c r="Z154" s="31"/>
      <c r="AA154" s="31"/>
      <c r="AB154" s="31"/>
      <c r="AC154" s="31"/>
      <c r="AD154" s="31"/>
      <c r="AE154" s="31"/>
      <c r="AT154" s="15" t="s">
        <v>411</v>
      </c>
      <c r="AU154" s="15" t="s">
        <v>84</v>
      </c>
    </row>
    <row r="155" spans="1:65" s="2" customFormat="1" ht="16.5" customHeight="1">
      <c r="A155" s="31"/>
      <c r="B155" s="32"/>
      <c r="C155" s="222" t="s">
        <v>9</v>
      </c>
      <c r="D155" s="222" t="s">
        <v>240</v>
      </c>
      <c r="E155" s="223" t="s">
        <v>489</v>
      </c>
      <c r="F155" s="224" t="s">
        <v>490</v>
      </c>
      <c r="G155" s="225" t="s">
        <v>416</v>
      </c>
      <c r="H155" s="226">
        <v>8</v>
      </c>
      <c r="I155" s="227"/>
      <c r="J155" s="227"/>
      <c r="K155" s="228">
        <f>ROUND(P155*H155,2)</f>
        <v>0</v>
      </c>
      <c r="L155" s="229"/>
      <c r="M155" s="36"/>
      <c r="N155" s="230" t="s">
        <v>1</v>
      </c>
      <c r="O155" s="186" t="s">
        <v>37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67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1"/>
      <c r="Z155" s="31"/>
      <c r="AA155" s="31"/>
      <c r="AB155" s="31"/>
      <c r="AC155" s="31"/>
      <c r="AD155" s="31"/>
      <c r="AE155" s="31"/>
      <c r="AR155" s="190" t="s">
        <v>82</v>
      </c>
      <c r="AT155" s="190" t="s">
        <v>240</v>
      </c>
      <c r="AU155" s="190" t="s">
        <v>84</v>
      </c>
      <c r="AY155" s="15" t="s">
        <v>142</v>
      </c>
      <c r="BE155" s="191">
        <f>IF(O155="základní",K155,0)</f>
        <v>0</v>
      </c>
      <c r="BF155" s="191">
        <f>IF(O155="snížená",K155,0)</f>
        <v>0</v>
      </c>
      <c r="BG155" s="191">
        <f>IF(O155="zákl. přenesená",K155,0)</f>
        <v>0</v>
      </c>
      <c r="BH155" s="191">
        <f>IF(O155="sníž. přenesená",K155,0)</f>
        <v>0</v>
      </c>
      <c r="BI155" s="191">
        <f>IF(O155="nulová",K155,0)</f>
        <v>0</v>
      </c>
      <c r="BJ155" s="15" t="s">
        <v>82</v>
      </c>
      <c r="BK155" s="191">
        <f>ROUND(P155*H155,2)</f>
        <v>0</v>
      </c>
      <c r="BL155" s="15" t="s">
        <v>82</v>
      </c>
      <c r="BM155" s="190" t="s">
        <v>491</v>
      </c>
    </row>
    <row r="156" spans="1:65" s="2" customFormat="1" ht="48.75">
      <c r="A156" s="31"/>
      <c r="B156" s="32"/>
      <c r="C156" s="33"/>
      <c r="D156" s="192" t="s">
        <v>144</v>
      </c>
      <c r="E156" s="33"/>
      <c r="F156" s="193" t="s">
        <v>492</v>
      </c>
      <c r="G156" s="33"/>
      <c r="H156" s="33"/>
      <c r="I156" s="112"/>
      <c r="J156" s="112"/>
      <c r="K156" s="33"/>
      <c r="L156" s="33"/>
      <c r="M156" s="36"/>
      <c r="N156" s="194"/>
      <c r="O156" s="195"/>
      <c r="P156" s="67"/>
      <c r="Q156" s="67"/>
      <c r="R156" s="67"/>
      <c r="S156" s="67"/>
      <c r="T156" s="67"/>
      <c r="U156" s="67"/>
      <c r="V156" s="67"/>
      <c r="W156" s="67"/>
      <c r="X156" s="68"/>
      <c r="Y156" s="31"/>
      <c r="Z156" s="31"/>
      <c r="AA156" s="31"/>
      <c r="AB156" s="31"/>
      <c r="AC156" s="31"/>
      <c r="AD156" s="31"/>
      <c r="AE156" s="31"/>
      <c r="AT156" s="15" t="s">
        <v>144</v>
      </c>
      <c r="AU156" s="15" t="s">
        <v>84</v>
      </c>
    </row>
    <row r="157" spans="1:65" s="2" customFormat="1" ht="48.75">
      <c r="A157" s="31"/>
      <c r="B157" s="32"/>
      <c r="C157" s="33"/>
      <c r="D157" s="192" t="s">
        <v>411</v>
      </c>
      <c r="E157" s="33"/>
      <c r="F157" s="231" t="s">
        <v>493</v>
      </c>
      <c r="G157" s="33"/>
      <c r="H157" s="33"/>
      <c r="I157" s="112"/>
      <c r="J157" s="112"/>
      <c r="K157" s="33"/>
      <c r="L157" s="33"/>
      <c r="M157" s="36"/>
      <c r="N157" s="194"/>
      <c r="O157" s="195"/>
      <c r="P157" s="67"/>
      <c r="Q157" s="67"/>
      <c r="R157" s="67"/>
      <c r="S157" s="67"/>
      <c r="T157" s="67"/>
      <c r="U157" s="67"/>
      <c r="V157" s="67"/>
      <c r="W157" s="67"/>
      <c r="X157" s="68"/>
      <c r="Y157" s="31"/>
      <c r="Z157" s="31"/>
      <c r="AA157" s="31"/>
      <c r="AB157" s="31"/>
      <c r="AC157" s="31"/>
      <c r="AD157" s="31"/>
      <c r="AE157" s="31"/>
      <c r="AT157" s="15" t="s">
        <v>411</v>
      </c>
      <c r="AU157" s="15" t="s">
        <v>84</v>
      </c>
    </row>
    <row r="158" spans="1:65" s="11" customFormat="1" ht="25.9" customHeight="1">
      <c r="B158" s="207"/>
      <c r="C158" s="208"/>
      <c r="D158" s="209" t="s">
        <v>73</v>
      </c>
      <c r="E158" s="210" t="s">
        <v>238</v>
      </c>
      <c r="F158" s="210" t="s">
        <v>239</v>
      </c>
      <c r="G158" s="208"/>
      <c r="H158" s="208"/>
      <c r="I158" s="211"/>
      <c r="J158" s="211"/>
      <c r="K158" s="212">
        <f>BK158</f>
        <v>0</v>
      </c>
      <c r="L158" s="208"/>
      <c r="M158" s="213"/>
      <c r="N158" s="214"/>
      <c r="O158" s="215"/>
      <c r="P158" s="215"/>
      <c r="Q158" s="216">
        <f>SUM(Q159:Q186)</f>
        <v>0</v>
      </c>
      <c r="R158" s="216">
        <f>SUM(R159:R186)</f>
        <v>0</v>
      </c>
      <c r="S158" s="215"/>
      <c r="T158" s="217">
        <f>SUM(T159:T186)</f>
        <v>0</v>
      </c>
      <c r="U158" s="215"/>
      <c r="V158" s="217">
        <f>SUM(V159:V186)</f>
        <v>0</v>
      </c>
      <c r="W158" s="215"/>
      <c r="X158" s="218">
        <f>SUM(X159:X186)</f>
        <v>0</v>
      </c>
      <c r="AR158" s="219" t="s">
        <v>152</v>
      </c>
      <c r="AT158" s="220" t="s">
        <v>73</v>
      </c>
      <c r="AU158" s="220" t="s">
        <v>74</v>
      </c>
      <c r="AY158" s="219" t="s">
        <v>142</v>
      </c>
      <c r="BK158" s="221">
        <f>SUM(BK159:BK186)</f>
        <v>0</v>
      </c>
    </row>
    <row r="159" spans="1:65" s="2" customFormat="1" ht="33" customHeight="1">
      <c r="A159" s="31"/>
      <c r="B159" s="32"/>
      <c r="C159" s="222" t="s">
        <v>202</v>
      </c>
      <c r="D159" s="222" t="s">
        <v>240</v>
      </c>
      <c r="E159" s="223" t="s">
        <v>494</v>
      </c>
      <c r="F159" s="224" t="s">
        <v>495</v>
      </c>
      <c r="G159" s="225" t="s">
        <v>171</v>
      </c>
      <c r="H159" s="226">
        <v>2380</v>
      </c>
      <c r="I159" s="227"/>
      <c r="J159" s="227"/>
      <c r="K159" s="228">
        <f>ROUND(P159*H159,2)</f>
        <v>0</v>
      </c>
      <c r="L159" s="229"/>
      <c r="M159" s="36"/>
      <c r="N159" s="230" t="s">
        <v>1</v>
      </c>
      <c r="O159" s="186" t="s">
        <v>37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67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1"/>
      <c r="Z159" s="31"/>
      <c r="AA159" s="31"/>
      <c r="AB159" s="31"/>
      <c r="AC159" s="31"/>
      <c r="AD159" s="31"/>
      <c r="AE159" s="31"/>
      <c r="AR159" s="190" t="s">
        <v>82</v>
      </c>
      <c r="AT159" s="190" t="s">
        <v>240</v>
      </c>
      <c r="AU159" s="190" t="s">
        <v>82</v>
      </c>
      <c r="AY159" s="15" t="s">
        <v>142</v>
      </c>
      <c r="BE159" s="191">
        <f>IF(O159="základní",K159,0)</f>
        <v>0</v>
      </c>
      <c r="BF159" s="191">
        <f>IF(O159="snížená",K159,0)</f>
        <v>0</v>
      </c>
      <c r="BG159" s="191">
        <f>IF(O159="zákl. přenesená",K159,0)</f>
        <v>0</v>
      </c>
      <c r="BH159" s="191">
        <f>IF(O159="sníž. přenesená",K159,0)</f>
        <v>0</v>
      </c>
      <c r="BI159" s="191">
        <f>IF(O159="nulová",K159,0)</f>
        <v>0</v>
      </c>
      <c r="BJ159" s="15" t="s">
        <v>82</v>
      </c>
      <c r="BK159" s="191">
        <f>ROUND(P159*H159,2)</f>
        <v>0</v>
      </c>
      <c r="BL159" s="15" t="s">
        <v>82</v>
      </c>
      <c r="BM159" s="190" t="s">
        <v>496</v>
      </c>
    </row>
    <row r="160" spans="1:65" s="2" customFormat="1" ht="68.25">
      <c r="A160" s="31"/>
      <c r="B160" s="32"/>
      <c r="C160" s="33"/>
      <c r="D160" s="192" t="s">
        <v>144</v>
      </c>
      <c r="E160" s="33"/>
      <c r="F160" s="193" t="s">
        <v>497</v>
      </c>
      <c r="G160" s="33"/>
      <c r="H160" s="33"/>
      <c r="I160" s="112"/>
      <c r="J160" s="112"/>
      <c r="K160" s="33"/>
      <c r="L160" s="33"/>
      <c r="M160" s="36"/>
      <c r="N160" s="194"/>
      <c r="O160" s="195"/>
      <c r="P160" s="67"/>
      <c r="Q160" s="67"/>
      <c r="R160" s="67"/>
      <c r="S160" s="67"/>
      <c r="T160" s="67"/>
      <c r="U160" s="67"/>
      <c r="V160" s="67"/>
      <c r="W160" s="67"/>
      <c r="X160" s="68"/>
      <c r="Y160" s="31"/>
      <c r="Z160" s="31"/>
      <c r="AA160" s="31"/>
      <c r="AB160" s="31"/>
      <c r="AC160" s="31"/>
      <c r="AD160" s="31"/>
      <c r="AE160" s="31"/>
      <c r="AT160" s="15" t="s">
        <v>144</v>
      </c>
      <c r="AU160" s="15" t="s">
        <v>82</v>
      </c>
    </row>
    <row r="161" spans="1:65" s="2" customFormat="1" ht="33" customHeight="1">
      <c r="A161" s="31"/>
      <c r="B161" s="32"/>
      <c r="C161" s="222" t="s">
        <v>206</v>
      </c>
      <c r="D161" s="222" t="s">
        <v>240</v>
      </c>
      <c r="E161" s="223" t="s">
        <v>498</v>
      </c>
      <c r="F161" s="224" t="s">
        <v>499</v>
      </c>
      <c r="G161" s="225" t="s">
        <v>171</v>
      </c>
      <c r="H161" s="226">
        <v>940</v>
      </c>
      <c r="I161" s="227"/>
      <c r="J161" s="227"/>
      <c r="K161" s="228">
        <f>ROUND(P161*H161,2)</f>
        <v>0</v>
      </c>
      <c r="L161" s="229"/>
      <c r="M161" s="36"/>
      <c r="N161" s="230" t="s">
        <v>1</v>
      </c>
      <c r="O161" s="186" t="s">
        <v>37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67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1"/>
      <c r="Z161" s="31"/>
      <c r="AA161" s="31"/>
      <c r="AB161" s="31"/>
      <c r="AC161" s="31"/>
      <c r="AD161" s="31"/>
      <c r="AE161" s="31"/>
      <c r="AR161" s="190" t="s">
        <v>82</v>
      </c>
      <c r="AT161" s="190" t="s">
        <v>240</v>
      </c>
      <c r="AU161" s="190" t="s">
        <v>82</v>
      </c>
      <c r="AY161" s="15" t="s">
        <v>142</v>
      </c>
      <c r="BE161" s="191">
        <f>IF(O161="základní",K161,0)</f>
        <v>0</v>
      </c>
      <c r="BF161" s="191">
        <f>IF(O161="snížená",K161,0)</f>
        <v>0</v>
      </c>
      <c r="BG161" s="191">
        <f>IF(O161="zákl. přenesená",K161,0)</f>
        <v>0</v>
      </c>
      <c r="BH161" s="191">
        <f>IF(O161="sníž. přenesená",K161,0)</f>
        <v>0</v>
      </c>
      <c r="BI161" s="191">
        <f>IF(O161="nulová",K161,0)</f>
        <v>0</v>
      </c>
      <c r="BJ161" s="15" t="s">
        <v>82</v>
      </c>
      <c r="BK161" s="191">
        <f>ROUND(P161*H161,2)</f>
        <v>0</v>
      </c>
      <c r="BL161" s="15" t="s">
        <v>82</v>
      </c>
      <c r="BM161" s="190" t="s">
        <v>500</v>
      </c>
    </row>
    <row r="162" spans="1:65" s="2" customFormat="1" ht="68.25">
      <c r="A162" s="31"/>
      <c r="B162" s="32"/>
      <c r="C162" s="33"/>
      <c r="D162" s="192" t="s">
        <v>144</v>
      </c>
      <c r="E162" s="33"/>
      <c r="F162" s="193" t="s">
        <v>501</v>
      </c>
      <c r="G162" s="33"/>
      <c r="H162" s="33"/>
      <c r="I162" s="112"/>
      <c r="J162" s="112"/>
      <c r="K162" s="33"/>
      <c r="L162" s="33"/>
      <c r="M162" s="36"/>
      <c r="N162" s="194"/>
      <c r="O162" s="195"/>
      <c r="P162" s="67"/>
      <c r="Q162" s="67"/>
      <c r="R162" s="67"/>
      <c r="S162" s="67"/>
      <c r="T162" s="67"/>
      <c r="U162" s="67"/>
      <c r="V162" s="67"/>
      <c r="W162" s="67"/>
      <c r="X162" s="68"/>
      <c r="Y162" s="31"/>
      <c r="Z162" s="31"/>
      <c r="AA162" s="31"/>
      <c r="AB162" s="31"/>
      <c r="AC162" s="31"/>
      <c r="AD162" s="31"/>
      <c r="AE162" s="31"/>
      <c r="AT162" s="15" t="s">
        <v>144</v>
      </c>
      <c r="AU162" s="15" t="s">
        <v>82</v>
      </c>
    </row>
    <row r="163" spans="1:65" s="2" customFormat="1" ht="55.5" customHeight="1">
      <c r="A163" s="31"/>
      <c r="B163" s="32"/>
      <c r="C163" s="222" t="s">
        <v>210</v>
      </c>
      <c r="D163" s="222" t="s">
        <v>240</v>
      </c>
      <c r="E163" s="223" t="s">
        <v>407</v>
      </c>
      <c r="F163" s="224" t="s">
        <v>408</v>
      </c>
      <c r="G163" s="225" t="s">
        <v>141</v>
      </c>
      <c r="H163" s="226">
        <v>4</v>
      </c>
      <c r="I163" s="227"/>
      <c r="J163" s="227"/>
      <c r="K163" s="228">
        <f>ROUND(P163*H163,2)</f>
        <v>0</v>
      </c>
      <c r="L163" s="229"/>
      <c r="M163" s="36"/>
      <c r="N163" s="230" t="s">
        <v>1</v>
      </c>
      <c r="O163" s="186" t="s">
        <v>37</v>
      </c>
      <c r="P163" s="187">
        <f>I163+J163</f>
        <v>0</v>
      </c>
      <c r="Q163" s="187">
        <f>ROUND(I163*H163,2)</f>
        <v>0</v>
      </c>
      <c r="R163" s="187">
        <f>ROUND(J163*H163,2)</f>
        <v>0</v>
      </c>
      <c r="S163" s="67"/>
      <c r="T163" s="188">
        <f>S163*H163</f>
        <v>0</v>
      </c>
      <c r="U163" s="188">
        <v>0</v>
      </c>
      <c r="V163" s="188">
        <f>U163*H163</f>
        <v>0</v>
      </c>
      <c r="W163" s="188">
        <v>0</v>
      </c>
      <c r="X163" s="189">
        <f>W163*H163</f>
        <v>0</v>
      </c>
      <c r="Y163" s="31"/>
      <c r="Z163" s="31"/>
      <c r="AA163" s="31"/>
      <c r="AB163" s="31"/>
      <c r="AC163" s="31"/>
      <c r="AD163" s="31"/>
      <c r="AE163" s="31"/>
      <c r="AR163" s="190" t="s">
        <v>82</v>
      </c>
      <c r="AT163" s="190" t="s">
        <v>240</v>
      </c>
      <c r="AU163" s="190" t="s">
        <v>82</v>
      </c>
      <c r="AY163" s="15" t="s">
        <v>142</v>
      </c>
      <c r="BE163" s="191">
        <f>IF(O163="základní",K163,0)</f>
        <v>0</v>
      </c>
      <c r="BF163" s="191">
        <f>IF(O163="snížená",K163,0)</f>
        <v>0</v>
      </c>
      <c r="BG163" s="191">
        <f>IF(O163="zákl. přenesená",K163,0)</f>
        <v>0</v>
      </c>
      <c r="BH163" s="191">
        <f>IF(O163="sníž. přenesená",K163,0)</f>
        <v>0</v>
      </c>
      <c r="BI163" s="191">
        <f>IF(O163="nulová",K163,0)</f>
        <v>0</v>
      </c>
      <c r="BJ163" s="15" t="s">
        <v>82</v>
      </c>
      <c r="BK163" s="191">
        <f>ROUND(P163*H163,2)</f>
        <v>0</v>
      </c>
      <c r="BL163" s="15" t="s">
        <v>82</v>
      </c>
      <c r="BM163" s="190" t="s">
        <v>502</v>
      </c>
    </row>
    <row r="164" spans="1:65" s="2" customFormat="1" ht="136.5">
      <c r="A164" s="31"/>
      <c r="B164" s="32"/>
      <c r="C164" s="33"/>
      <c r="D164" s="192" t="s">
        <v>144</v>
      </c>
      <c r="E164" s="33"/>
      <c r="F164" s="193" t="s">
        <v>410</v>
      </c>
      <c r="G164" s="33"/>
      <c r="H164" s="33"/>
      <c r="I164" s="112"/>
      <c r="J164" s="112"/>
      <c r="K164" s="33"/>
      <c r="L164" s="33"/>
      <c r="M164" s="36"/>
      <c r="N164" s="194"/>
      <c r="O164" s="195"/>
      <c r="P164" s="67"/>
      <c r="Q164" s="67"/>
      <c r="R164" s="67"/>
      <c r="S164" s="67"/>
      <c r="T164" s="67"/>
      <c r="U164" s="67"/>
      <c r="V164" s="67"/>
      <c r="W164" s="67"/>
      <c r="X164" s="68"/>
      <c r="Y164" s="31"/>
      <c r="Z164" s="31"/>
      <c r="AA164" s="31"/>
      <c r="AB164" s="31"/>
      <c r="AC164" s="31"/>
      <c r="AD164" s="31"/>
      <c r="AE164" s="31"/>
      <c r="AT164" s="15" t="s">
        <v>144</v>
      </c>
      <c r="AU164" s="15" t="s">
        <v>82</v>
      </c>
    </row>
    <row r="165" spans="1:65" s="2" customFormat="1" ht="117">
      <c r="A165" s="31"/>
      <c r="B165" s="32"/>
      <c r="C165" s="33"/>
      <c r="D165" s="192" t="s">
        <v>411</v>
      </c>
      <c r="E165" s="33"/>
      <c r="F165" s="231" t="s">
        <v>412</v>
      </c>
      <c r="G165" s="33"/>
      <c r="H165" s="33"/>
      <c r="I165" s="112"/>
      <c r="J165" s="112"/>
      <c r="K165" s="33"/>
      <c r="L165" s="33"/>
      <c r="M165" s="36"/>
      <c r="N165" s="194"/>
      <c r="O165" s="195"/>
      <c r="P165" s="67"/>
      <c r="Q165" s="67"/>
      <c r="R165" s="67"/>
      <c r="S165" s="67"/>
      <c r="T165" s="67"/>
      <c r="U165" s="67"/>
      <c r="V165" s="67"/>
      <c r="W165" s="67"/>
      <c r="X165" s="68"/>
      <c r="Y165" s="31"/>
      <c r="Z165" s="31"/>
      <c r="AA165" s="31"/>
      <c r="AB165" s="31"/>
      <c r="AC165" s="31"/>
      <c r="AD165" s="31"/>
      <c r="AE165" s="31"/>
      <c r="AT165" s="15" t="s">
        <v>411</v>
      </c>
      <c r="AU165" s="15" t="s">
        <v>82</v>
      </c>
    </row>
    <row r="166" spans="1:65" s="2" customFormat="1" ht="44.25" customHeight="1">
      <c r="A166" s="31"/>
      <c r="B166" s="32"/>
      <c r="C166" s="222" t="s">
        <v>310</v>
      </c>
      <c r="D166" s="222" t="s">
        <v>240</v>
      </c>
      <c r="E166" s="223" t="s">
        <v>414</v>
      </c>
      <c r="F166" s="224" t="s">
        <v>415</v>
      </c>
      <c r="G166" s="225" t="s">
        <v>416</v>
      </c>
      <c r="H166" s="226">
        <v>2</v>
      </c>
      <c r="I166" s="227"/>
      <c r="J166" s="227"/>
      <c r="K166" s="228">
        <f>ROUND(P166*H166,2)</f>
        <v>0</v>
      </c>
      <c r="L166" s="229"/>
      <c r="M166" s="36"/>
      <c r="N166" s="230" t="s">
        <v>1</v>
      </c>
      <c r="O166" s="186" t="s">
        <v>37</v>
      </c>
      <c r="P166" s="187">
        <f>I166+J166</f>
        <v>0</v>
      </c>
      <c r="Q166" s="187">
        <f>ROUND(I166*H166,2)</f>
        <v>0</v>
      </c>
      <c r="R166" s="187">
        <f>ROUND(J166*H166,2)</f>
        <v>0</v>
      </c>
      <c r="S166" s="67"/>
      <c r="T166" s="188">
        <f>S166*H166</f>
        <v>0</v>
      </c>
      <c r="U166" s="188">
        <v>0</v>
      </c>
      <c r="V166" s="188">
        <f>U166*H166</f>
        <v>0</v>
      </c>
      <c r="W166" s="188">
        <v>0</v>
      </c>
      <c r="X166" s="189">
        <f>W166*H166</f>
        <v>0</v>
      </c>
      <c r="Y166" s="31"/>
      <c r="Z166" s="31"/>
      <c r="AA166" s="31"/>
      <c r="AB166" s="31"/>
      <c r="AC166" s="31"/>
      <c r="AD166" s="31"/>
      <c r="AE166" s="31"/>
      <c r="AR166" s="190" t="s">
        <v>82</v>
      </c>
      <c r="AT166" s="190" t="s">
        <v>240</v>
      </c>
      <c r="AU166" s="190" t="s">
        <v>82</v>
      </c>
      <c r="AY166" s="15" t="s">
        <v>142</v>
      </c>
      <c r="BE166" s="191">
        <f>IF(O166="základní",K166,0)</f>
        <v>0</v>
      </c>
      <c r="BF166" s="191">
        <f>IF(O166="snížená",K166,0)</f>
        <v>0</v>
      </c>
      <c r="BG166" s="191">
        <f>IF(O166="zákl. přenesená",K166,0)</f>
        <v>0</v>
      </c>
      <c r="BH166" s="191">
        <f>IF(O166="sníž. přenesená",K166,0)</f>
        <v>0</v>
      </c>
      <c r="BI166" s="191">
        <f>IF(O166="nulová",K166,0)</f>
        <v>0</v>
      </c>
      <c r="BJ166" s="15" t="s">
        <v>82</v>
      </c>
      <c r="BK166" s="191">
        <f>ROUND(P166*H166,2)</f>
        <v>0</v>
      </c>
      <c r="BL166" s="15" t="s">
        <v>82</v>
      </c>
      <c r="BM166" s="190" t="s">
        <v>503</v>
      </c>
    </row>
    <row r="167" spans="1:65" s="2" customFormat="1" ht="136.5">
      <c r="A167" s="31"/>
      <c r="B167" s="32"/>
      <c r="C167" s="33"/>
      <c r="D167" s="192" t="s">
        <v>144</v>
      </c>
      <c r="E167" s="33"/>
      <c r="F167" s="193" t="s">
        <v>418</v>
      </c>
      <c r="G167" s="33"/>
      <c r="H167" s="33"/>
      <c r="I167" s="112"/>
      <c r="J167" s="112"/>
      <c r="K167" s="33"/>
      <c r="L167" s="33"/>
      <c r="M167" s="36"/>
      <c r="N167" s="194"/>
      <c r="O167" s="195"/>
      <c r="P167" s="67"/>
      <c r="Q167" s="67"/>
      <c r="R167" s="67"/>
      <c r="S167" s="67"/>
      <c r="T167" s="67"/>
      <c r="U167" s="67"/>
      <c r="V167" s="67"/>
      <c r="W167" s="67"/>
      <c r="X167" s="68"/>
      <c r="Y167" s="31"/>
      <c r="Z167" s="31"/>
      <c r="AA167" s="31"/>
      <c r="AB167" s="31"/>
      <c r="AC167" s="31"/>
      <c r="AD167" s="31"/>
      <c r="AE167" s="31"/>
      <c r="AT167" s="15" t="s">
        <v>144</v>
      </c>
      <c r="AU167" s="15" t="s">
        <v>82</v>
      </c>
    </row>
    <row r="168" spans="1:65" s="2" customFormat="1" ht="117">
      <c r="A168" s="31"/>
      <c r="B168" s="32"/>
      <c r="C168" s="33"/>
      <c r="D168" s="192" t="s">
        <v>411</v>
      </c>
      <c r="E168" s="33"/>
      <c r="F168" s="231" t="s">
        <v>412</v>
      </c>
      <c r="G168" s="33"/>
      <c r="H168" s="33"/>
      <c r="I168" s="112"/>
      <c r="J168" s="112"/>
      <c r="K168" s="33"/>
      <c r="L168" s="33"/>
      <c r="M168" s="36"/>
      <c r="N168" s="194"/>
      <c r="O168" s="195"/>
      <c r="P168" s="67"/>
      <c r="Q168" s="67"/>
      <c r="R168" s="67"/>
      <c r="S168" s="67"/>
      <c r="T168" s="67"/>
      <c r="U168" s="67"/>
      <c r="V168" s="67"/>
      <c r="W168" s="67"/>
      <c r="X168" s="68"/>
      <c r="Y168" s="31"/>
      <c r="Z168" s="31"/>
      <c r="AA168" s="31"/>
      <c r="AB168" s="31"/>
      <c r="AC168" s="31"/>
      <c r="AD168" s="31"/>
      <c r="AE168" s="31"/>
      <c r="AT168" s="15" t="s">
        <v>411</v>
      </c>
      <c r="AU168" s="15" t="s">
        <v>82</v>
      </c>
    </row>
    <row r="169" spans="1:65" s="2" customFormat="1" ht="55.5" customHeight="1">
      <c r="A169" s="31"/>
      <c r="B169" s="32"/>
      <c r="C169" s="222" t="s">
        <v>314</v>
      </c>
      <c r="D169" s="222" t="s">
        <v>240</v>
      </c>
      <c r="E169" s="223" t="s">
        <v>420</v>
      </c>
      <c r="F169" s="224" t="s">
        <v>421</v>
      </c>
      <c r="G169" s="225" t="s">
        <v>416</v>
      </c>
      <c r="H169" s="226">
        <v>2</v>
      </c>
      <c r="I169" s="227"/>
      <c r="J169" s="227"/>
      <c r="K169" s="228">
        <f>ROUND(P169*H169,2)</f>
        <v>0</v>
      </c>
      <c r="L169" s="229"/>
      <c r="M169" s="36"/>
      <c r="N169" s="230" t="s">
        <v>1</v>
      </c>
      <c r="O169" s="186" t="s">
        <v>37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67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1"/>
      <c r="Z169" s="31"/>
      <c r="AA169" s="31"/>
      <c r="AB169" s="31"/>
      <c r="AC169" s="31"/>
      <c r="AD169" s="31"/>
      <c r="AE169" s="31"/>
      <c r="AR169" s="190" t="s">
        <v>82</v>
      </c>
      <c r="AT169" s="190" t="s">
        <v>240</v>
      </c>
      <c r="AU169" s="190" t="s">
        <v>82</v>
      </c>
      <c r="AY169" s="15" t="s">
        <v>142</v>
      </c>
      <c r="BE169" s="191">
        <f>IF(O169="základní",K169,0)</f>
        <v>0</v>
      </c>
      <c r="BF169" s="191">
        <f>IF(O169="snížená",K169,0)</f>
        <v>0</v>
      </c>
      <c r="BG169" s="191">
        <f>IF(O169="zákl. přenesená",K169,0)</f>
        <v>0</v>
      </c>
      <c r="BH169" s="191">
        <f>IF(O169="sníž. přenesená",K169,0)</f>
        <v>0</v>
      </c>
      <c r="BI169" s="191">
        <f>IF(O169="nulová",K169,0)</f>
        <v>0</v>
      </c>
      <c r="BJ169" s="15" t="s">
        <v>82</v>
      </c>
      <c r="BK169" s="191">
        <f>ROUND(P169*H169,2)</f>
        <v>0</v>
      </c>
      <c r="BL169" s="15" t="s">
        <v>82</v>
      </c>
      <c r="BM169" s="190" t="s">
        <v>504</v>
      </c>
    </row>
    <row r="170" spans="1:65" s="2" customFormat="1" ht="136.5">
      <c r="A170" s="31"/>
      <c r="B170" s="32"/>
      <c r="C170" s="33"/>
      <c r="D170" s="192" t="s">
        <v>144</v>
      </c>
      <c r="E170" s="33"/>
      <c r="F170" s="193" t="s">
        <v>423</v>
      </c>
      <c r="G170" s="33"/>
      <c r="H170" s="33"/>
      <c r="I170" s="112"/>
      <c r="J170" s="112"/>
      <c r="K170" s="33"/>
      <c r="L170" s="33"/>
      <c r="M170" s="36"/>
      <c r="N170" s="194"/>
      <c r="O170" s="195"/>
      <c r="P170" s="67"/>
      <c r="Q170" s="67"/>
      <c r="R170" s="67"/>
      <c r="S170" s="67"/>
      <c r="T170" s="67"/>
      <c r="U170" s="67"/>
      <c r="V170" s="67"/>
      <c r="W170" s="67"/>
      <c r="X170" s="68"/>
      <c r="Y170" s="31"/>
      <c r="Z170" s="31"/>
      <c r="AA170" s="31"/>
      <c r="AB170" s="31"/>
      <c r="AC170" s="31"/>
      <c r="AD170" s="31"/>
      <c r="AE170" s="31"/>
      <c r="AT170" s="15" t="s">
        <v>144</v>
      </c>
      <c r="AU170" s="15" t="s">
        <v>82</v>
      </c>
    </row>
    <row r="171" spans="1:65" s="2" customFormat="1" ht="117">
      <c r="A171" s="31"/>
      <c r="B171" s="32"/>
      <c r="C171" s="33"/>
      <c r="D171" s="192" t="s">
        <v>411</v>
      </c>
      <c r="E171" s="33"/>
      <c r="F171" s="231" t="s">
        <v>412</v>
      </c>
      <c r="G171" s="33"/>
      <c r="H171" s="33"/>
      <c r="I171" s="112"/>
      <c r="J171" s="112"/>
      <c r="K171" s="33"/>
      <c r="L171" s="33"/>
      <c r="M171" s="36"/>
      <c r="N171" s="194"/>
      <c r="O171" s="195"/>
      <c r="P171" s="67"/>
      <c r="Q171" s="67"/>
      <c r="R171" s="67"/>
      <c r="S171" s="67"/>
      <c r="T171" s="67"/>
      <c r="U171" s="67"/>
      <c r="V171" s="67"/>
      <c r="W171" s="67"/>
      <c r="X171" s="68"/>
      <c r="Y171" s="31"/>
      <c r="Z171" s="31"/>
      <c r="AA171" s="31"/>
      <c r="AB171" s="31"/>
      <c r="AC171" s="31"/>
      <c r="AD171" s="31"/>
      <c r="AE171" s="31"/>
      <c r="AT171" s="15" t="s">
        <v>411</v>
      </c>
      <c r="AU171" s="15" t="s">
        <v>82</v>
      </c>
    </row>
    <row r="172" spans="1:65" s="2" customFormat="1" ht="16.5" customHeight="1">
      <c r="A172" s="31"/>
      <c r="B172" s="32"/>
      <c r="C172" s="222" t="s">
        <v>8</v>
      </c>
      <c r="D172" s="222" t="s">
        <v>240</v>
      </c>
      <c r="E172" s="223" t="s">
        <v>505</v>
      </c>
      <c r="F172" s="224" t="s">
        <v>506</v>
      </c>
      <c r="G172" s="225" t="s">
        <v>416</v>
      </c>
      <c r="H172" s="226">
        <v>8</v>
      </c>
      <c r="I172" s="227"/>
      <c r="J172" s="227"/>
      <c r="K172" s="228">
        <f>ROUND(P172*H172,2)</f>
        <v>0</v>
      </c>
      <c r="L172" s="229"/>
      <c r="M172" s="36"/>
      <c r="N172" s="230" t="s">
        <v>1</v>
      </c>
      <c r="O172" s="186" t="s">
        <v>37</v>
      </c>
      <c r="P172" s="187">
        <f>I172+J172</f>
        <v>0</v>
      </c>
      <c r="Q172" s="187">
        <f>ROUND(I172*H172,2)</f>
        <v>0</v>
      </c>
      <c r="R172" s="187">
        <f>ROUND(J172*H172,2)</f>
        <v>0</v>
      </c>
      <c r="S172" s="67"/>
      <c r="T172" s="188">
        <f>S172*H172</f>
        <v>0</v>
      </c>
      <c r="U172" s="188">
        <v>0</v>
      </c>
      <c r="V172" s="188">
        <f>U172*H172</f>
        <v>0</v>
      </c>
      <c r="W172" s="188">
        <v>0</v>
      </c>
      <c r="X172" s="189">
        <f>W172*H172</f>
        <v>0</v>
      </c>
      <c r="Y172" s="31"/>
      <c r="Z172" s="31"/>
      <c r="AA172" s="31"/>
      <c r="AB172" s="31"/>
      <c r="AC172" s="31"/>
      <c r="AD172" s="31"/>
      <c r="AE172" s="31"/>
      <c r="AR172" s="190" t="s">
        <v>82</v>
      </c>
      <c r="AT172" s="190" t="s">
        <v>240</v>
      </c>
      <c r="AU172" s="190" t="s">
        <v>82</v>
      </c>
      <c r="AY172" s="15" t="s">
        <v>142</v>
      </c>
      <c r="BE172" s="191">
        <f>IF(O172="základní",K172,0)</f>
        <v>0</v>
      </c>
      <c r="BF172" s="191">
        <f>IF(O172="snížená",K172,0)</f>
        <v>0</v>
      </c>
      <c r="BG172" s="191">
        <f>IF(O172="zákl. přenesená",K172,0)</f>
        <v>0</v>
      </c>
      <c r="BH172" s="191">
        <f>IF(O172="sníž. přenesená",K172,0)</f>
        <v>0</v>
      </c>
      <c r="BI172" s="191">
        <f>IF(O172="nulová",K172,0)</f>
        <v>0</v>
      </c>
      <c r="BJ172" s="15" t="s">
        <v>82</v>
      </c>
      <c r="BK172" s="191">
        <f>ROUND(P172*H172,2)</f>
        <v>0</v>
      </c>
      <c r="BL172" s="15" t="s">
        <v>82</v>
      </c>
      <c r="BM172" s="190" t="s">
        <v>507</v>
      </c>
    </row>
    <row r="173" spans="1:65" s="2" customFormat="1" ht="48.75">
      <c r="A173" s="31"/>
      <c r="B173" s="32"/>
      <c r="C173" s="33"/>
      <c r="D173" s="192" t="s">
        <v>144</v>
      </c>
      <c r="E173" s="33"/>
      <c r="F173" s="193" t="s">
        <v>508</v>
      </c>
      <c r="G173" s="33"/>
      <c r="H173" s="33"/>
      <c r="I173" s="112"/>
      <c r="J173" s="112"/>
      <c r="K173" s="33"/>
      <c r="L173" s="33"/>
      <c r="M173" s="36"/>
      <c r="N173" s="194"/>
      <c r="O173" s="195"/>
      <c r="P173" s="67"/>
      <c r="Q173" s="67"/>
      <c r="R173" s="67"/>
      <c r="S173" s="67"/>
      <c r="T173" s="67"/>
      <c r="U173" s="67"/>
      <c r="V173" s="67"/>
      <c r="W173" s="67"/>
      <c r="X173" s="68"/>
      <c r="Y173" s="31"/>
      <c r="Z173" s="31"/>
      <c r="AA173" s="31"/>
      <c r="AB173" s="31"/>
      <c r="AC173" s="31"/>
      <c r="AD173" s="31"/>
      <c r="AE173" s="31"/>
      <c r="AT173" s="15" t="s">
        <v>144</v>
      </c>
      <c r="AU173" s="15" t="s">
        <v>82</v>
      </c>
    </row>
    <row r="174" spans="1:65" s="2" customFormat="1" ht="48.75">
      <c r="A174" s="31"/>
      <c r="B174" s="32"/>
      <c r="C174" s="33"/>
      <c r="D174" s="192" t="s">
        <v>411</v>
      </c>
      <c r="E174" s="33"/>
      <c r="F174" s="231" t="s">
        <v>509</v>
      </c>
      <c r="G174" s="33"/>
      <c r="H174" s="33"/>
      <c r="I174" s="112"/>
      <c r="J174" s="112"/>
      <c r="K174" s="33"/>
      <c r="L174" s="33"/>
      <c r="M174" s="36"/>
      <c r="N174" s="194"/>
      <c r="O174" s="195"/>
      <c r="P174" s="67"/>
      <c r="Q174" s="67"/>
      <c r="R174" s="67"/>
      <c r="S174" s="67"/>
      <c r="T174" s="67"/>
      <c r="U174" s="67"/>
      <c r="V174" s="67"/>
      <c r="W174" s="67"/>
      <c r="X174" s="68"/>
      <c r="Y174" s="31"/>
      <c r="Z174" s="31"/>
      <c r="AA174" s="31"/>
      <c r="AB174" s="31"/>
      <c r="AC174" s="31"/>
      <c r="AD174" s="31"/>
      <c r="AE174" s="31"/>
      <c r="AT174" s="15" t="s">
        <v>411</v>
      </c>
      <c r="AU174" s="15" t="s">
        <v>82</v>
      </c>
    </row>
    <row r="175" spans="1:65" s="2" customFormat="1" ht="21.75" customHeight="1">
      <c r="A175" s="31"/>
      <c r="B175" s="32"/>
      <c r="C175" s="222" t="s">
        <v>321</v>
      </c>
      <c r="D175" s="222" t="s">
        <v>240</v>
      </c>
      <c r="E175" s="223" t="s">
        <v>510</v>
      </c>
      <c r="F175" s="224" t="s">
        <v>511</v>
      </c>
      <c r="G175" s="225" t="s">
        <v>416</v>
      </c>
      <c r="H175" s="226">
        <v>3</v>
      </c>
      <c r="I175" s="227"/>
      <c r="J175" s="227"/>
      <c r="K175" s="228">
        <f>ROUND(P175*H175,2)</f>
        <v>0</v>
      </c>
      <c r="L175" s="229"/>
      <c r="M175" s="36"/>
      <c r="N175" s="230" t="s">
        <v>1</v>
      </c>
      <c r="O175" s="186" t="s">
        <v>37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67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1"/>
      <c r="Z175" s="31"/>
      <c r="AA175" s="31"/>
      <c r="AB175" s="31"/>
      <c r="AC175" s="31"/>
      <c r="AD175" s="31"/>
      <c r="AE175" s="31"/>
      <c r="AR175" s="190" t="s">
        <v>82</v>
      </c>
      <c r="AT175" s="190" t="s">
        <v>240</v>
      </c>
      <c r="AU175" s="190" t="s">
        <v>82</v>
      </c>
      <c r="AY175" s="15" t="s">
        <v>142</v>
      </c>
      <c r="BE175" s="191">
        <f>IF(O175="základní",K175,0)</f>
        <v>0</v>
      </c>
      <c r="BF175" s="191">
        <f>IF(O175="snížená",K175,0)</f>
        <v>0</v>
      </c>
      <c r="BG175" s="191">
        <f>IF(O175="zákl. přenesená",K175,0)</f>
        <v>0</v>
      </c>
      <c r="BH175" s="191">
        <f>IF(O175="sníž. přenesená",K175,0)</f>
        <v>0</v>
      </c>
      <c r="BI175" s="191">
        <f>IF(O175="nulová",K175,0)</f>
        <v>0</v>
      </c>
      <c r="BJ175" s="15" t="s">
        <v>82</v>
      </c>
      <c r="BK175" s="191">
        <f>ROUND(P175*H175,2)</f>
        <v>0</v>
      </c>
      <c r="BL175" s="15" t="s">
        <v>82</v>
      </c>
      <c r="BM175" s="190" t="s">
        <v>512</v>
      </c>
    </row>
    <row r="176" spans="1:65" s="2" customFormat="1" ht="48.75">
      <c r="A176" s="31"/>
      <c r="B176" s="32"/>
      <c r="C176" s="33"/>
      <c r="D176" s="192" t="s">
        <v>144</v>
      </c>
      <c r="E176" s="33"/>
      <c r="F176" s="193" t="s">
        <v>513</v>
      </c>
      <c r="G176" s="33"/>
      <c r="H176" s="33"/>
      <c r="I176" s="112"/>
      <c r="J176" s="112"/>
      <c r="K176" s="33"/>
      <c r="L176" s="33"/>
      <c r="M176" s="36"/>
      <c r="N176" s="194"/>
      <c r="O176" s="195"/>
      <c r="P176" s="67"/>
      <c r="Q176" s="67"/>
      <c r="R176" s="67"/>
      <c r="S176" s="67"/>
      <c r="T176" s="67"/>
      <c r="U176" s="67"/>
      <c r="V176" s="67"/>
      <c r="W176" s="67"/>
      <c r="X176" s="68"/>
      <c r="Y176" s="31"/>
      <c r="Z176" s="31"/>
      <c r="AA176" s="31"/>
      <c r="AB176" s="31"/>
      <c r="AC176" s="31"/>
      <c r="AD176" s="31"/>
      <c r="AE176" s="31"/>
      <c r="AT176" s="15" t="s">
        <v>144</v>
      </c>
      <c r="AU176" s="15" t="s">
        <v>82</v>
      </c>
    </row>
    <row r="177" spans="1:65" s="2" customFormat="1" ht="48.75">
      <c r="A177" s="31"/>
      <c r="B177" s="32"/>
      <c r="C177" s="33"/>
      <c r="D177" s="192" t="s">
        <v>411</v>
      </c>
      <c r="E177" s="33"/>
      <c r="F177" s="231" t="s">
        <v>509</v>
      </c>
      <c r="G177" s="33"/>
      <c r="H177" s="33"/>
      <c r="I177" s="112"/>
      <c r="J177" s="112"/>
      <c r="K177" s="33"/>
      <c r="L177" s="33"/>
      <c r="M177" s="36"/>
      <c r="N177" s="194"/>
      <c r="O177" s="195"/>
      <c r="P177" s="67"/>
      <c r="Q177" s="67"/>
      <c r="R177" s="67"/>
      <c r="S177" s="67"/>
      <c r="T177" s="67"/>
      <c r="U177" s="67"/>
      <c r="V177" s="67"/>
      <c r="W177" s="67"/>
      <c r="X177" s="68"/>
      <c r="Y177" s="31"/>
      <c r="Z177" s="31"/>
      <c r="AA177" s="31"/>
      <c r="AB177" s="31"/>
      <c r="AC177" s="31"/>
      <c r="AD177" s="31"/>
      <c r="AE177" s="31"/>
      <c r="AT177" s="15" t="s">
        <v>411</v>
      </c>
      <c r="AU177" s="15" t="s">
        <v>82</v>
      </c>
    </row>
    <row r="178" spans="1:65" s="2" customFormat="1" ht="21.75" customHeight="1">
      <c r="A178" s="31"/>
      <c r="B178" s="32"/>
      <c r="C178" s="222" t="s">
        <v>325</v>
      </c>
      <c r="D178" s="222" t="s">
        <v>240</v>
      </c>
      <c r="E178" s="223" t="s">
        <v>425</v>
      </c>
      <c r="F178" s="224" t="s">
        <v>426</v>
      </c>
      <c r="G178" s="225" t="s">
        <v>141</v>
      </c>
      <c r="H178" s="226">
        <v>1</v>
      </c>
      <c r="I178" s="227"/>
      <c r="J178" s="227"/>
      <c r="K178" s="228">
        <f>ROUND(P178*H178,2)</f>
        <v>0</v>
      </c>
      <c r="L178" s="229"/>
      <c r="M178" s="36"/>
      <c r="N178" s="230" t="s">
        <v>1</v>
      </c>
      <c r="O178" s="186" t="s">
        <v>37</v>
      </c>
      <c r="P178" s="187">
        <f>I178+J178</f>
        <v>0</v>
      </c>
      <c r="Q178" s="187">
        <f>ROUND(I178*H178,2)</f>
        <v>0</v>
      </c>
      <c r="R178" s="187">
        <f>ROUND(J178*H178,2)</f>
        <v>0</v>
      </c>
      <c r="S178" s="67"/>
      <c r="T178" s="188">
        <f>S178*H178</f>
        <v>0</v>
      </c>
      <c r="U178" s="188">
        <v>0</v>
      </c>
      <c r="V178" s="188">
        <f>U178*H178</f>
        <v>0</v>
      </c>
      <c r="W178" s="188">
        <v>0</v>
      </c>
      <c r="X178" s="189">
        <f>W178*H178</f>
        <v>0</v>
      </c>
      <c r="Y178" s="31"/>
      <c r="Z178" s="31"/>
      <c r="AA178" s="31"/>
      <c r="AB178" s="31"/>
      <c r="AC178" s="31"/>
      <c r="AD178" s="31"/>
      <c r="AE178" s="31"/>
      <c r="AR178" s="190" t="s">
        <v>82</v>
      </c>
      <c r="AT178" s="190" t="s">
        <v>240</v>
      </c>
      <c r="AU178" s="190" t="s">
        <v>82</v>
      </c>
      <c r="AY178" s="15" t="s">
        <v>142</v>
      </c>
      <c r="BE178" s="191">
        <f>IF(O178="základní",K178,0)</f>
        <v>0</v>
      </c>
      <c r="BF178" s="191">
        <f>IF(O178="snížená",K178,0)</f>
        <v>0</v>
      </c>
      <c r="BG178" s="191">
        <f>IF(O178="zákl. přenesená",K178,0)</f>
        <v>0</v>
      </c>
      <c r="BH178" s="191">
        <f>IF(O178="sníž. přenesená",K178,0)</f>
        <v>0</v>
      </c>
      <c r="BI178" s="191">
        <f>IF(O178="nulová",K178,0)</f>
        <v>0</v>
      </c>
      <c r="BJ178" s="15" t="s">
        <v>82</v>
      </c>
      <c r="BK178" s="191">
        <f>ROUND(P178*H178,2)</f>
        <v>0</v>
      </c>
      <c r="BL178" s="15" t="s">
        <v>82</v>
      </c>
      <c r="BM178" s="190" t="s">
        <v>514</v>
      </c>
    </row>
    <row r="179" spans="1:65" s="2" customFormat="1" ht="48.75">
      <c r="A179" s="31"/>
      <c r="B179" s="32"/>
      <c r="C179" s="33"/>
      <c r="D179" s="192" t="s">
        <v>144</v>
      </c>
      <c r="E179" s="33"/>
      <c r="F179" s="193" t="s">
        <v>428</v>
      </c>
      <c r="G179" s="33"/>
      <c r="H179" s="33"/>
      <c r="I179" s="112"/>
      <c r="J179" s="112"/>
      <c r="K179" s="33"/>
      <c r="L179" s="33"/>
      <c r="M179" s="36"/>
      <c r="N179" s="194"/>
      <c r="O179" s="195"/>
      <c r="P179" s="67"/>
      <c r="Q179" s="67"/>
      <c r="R179" s="67"/>
      <c r="S179" s="67"/>
      <c r="T179" s="67"/>
      <c r="U179" s="67"/>
      <c r="V179" s="67"/>
      <c r="W179" s="67"/>
      <c r="X179" s="68"/>
      <c r="Y179" s="31"/>
      <c r="Z179" s="31"/>
      <c r="AA179" s="31"/>
      <c r="AB179" s="31"/>
      <c r="AC179" s="31"/>
      <c r="AD179" s="31"/>
      <c r="AE179" s="31"/>
      <c r="AT179" s="15" t="s">
        <v>144</v>
      </c>
      <c r="AU179" s="15" t="s">
        <v>82</v>
      </c>
    </row>
    <row r="180" spans="1:65" s="2" customFormat="1" ht="48.75">
      <c r="A180" s="31"/>
      <c r="B180" s="32"/>
      <c r="C180" s="33"/>
      <c r="D180" s="192" t="s">
        <v>411</v>
      </c>
      <c r="E180" s="33"/>
      <c r="F180" s="231" t="s">
        <v>429</v>
      </c>
      <c r="G180" s="33"/>
      <c r="H180" s="33"/>
      <c r="I180" s="112"/>
      <c r="J180" s="112"/>
      <c r="K180" s="33"/>
      <c r="L180" s="33"/>
      <c r="M180" s="36"/>
      <c r="N180" s="194"/>
      <c r="O180" s="195"/>
      <c r="P180" s="67"/>
      <c r="Q180" s="67"/>
      <c r="R180" s="67"/>
      <c r="S180" s="67"/>
      <c r="T180" s="67"/>
      <c r="U180" s="67"/>
      <c r="V180" s="67"/>
      <c r="W180" s="67"/>
      <c r="X180" s="68"/>
      <c r="Y180" s="31"/>
      <c r="Z180" s="31"/>
      <c r="AA180" s="31"/>
      <c r="AB180" s="31"/>
      <c r="AC180" s="31"/>
      <c r="AD180" s="31"/>
      <c r="AE180" s="31"/>
      <c r="AT180" s="15" t="s">
        <v>411</v>
      </c>
      <c r="AU180" s="15" t="s">
        <v>82</v>
      </c>
    </row>
    <row r="181" spans="1:65" s="2" customFormat="1" ht="16.5" customHeight="1">
      <c r="A181" s="31"/>
      <c r="B181" s="32"/>
      <c r="C181" s="222" t="s">
        <v>329</v>
      </c>
      <c r="D181" s="222" t="s">
        <v>240</v>
      </c>
      <c r="E181" s="223" t="s">
        <v>431</v>
      </c>
      <c r="F181" s="224" t="s">
        <v>432</v>
      </c>
      <c r="G181" s="225" t="s">
        <v>416</v>
      </c>
      <c r="H181" s="226">
        <v>10</v>
      </c>
      <c r="I181" s="227"/>
      <c r="J181" s="227"/>
      <c r="K181" s="228">
        <f>ROUND(P181*H181,2)</f>
        <v>0</v>
      </c>
      <c r="L181" s="229"/>
      <c r="M181" s="36"/>
      <c r="N181" s="230" t="s">
        <v>1</v>
      </c>
      <c r="O181" s="186" t="s">
        <v>37</v>
      </c>
      <c r="P181" s="187">
        <f>I181+J181</f>
        <v>0</v>
      </c>
      <c r="Q181" s="187">
        <f>ROUND(I181*H181,2)</f>
        <v>0</v>
      </c>
      <c r="R181" s="187">
        <f>ROUND(J181*H181,2)</f>
        <v>0</v>
      </c>
      <c r="S181" s="67"/>
      <c r="T181" s="188">
        <f>S181*H181</f>
        <v>0</v>
      </c>
      <c r="U181" s="188">
        <v>0</v>
      </c>
      <c r="V181" s="188">
        <f>U181*H181</f>
        <v>0</v>
      </c>
      <c r="W181" s="188">
        <v>0</v>
      </c>
      <c r="X181" s="189">
        <f>W181*H181</f>
        <v>0</v>
      </c>
      <c r="Y181" s="31"/>
      <c r="Z181" s="31"/>
      <c r="AA181" s="31"/>
      <c r="AB181" s="31"/>
      <c r="AC181" s="31"/>
      <c r="AD181" s="31"/>
      <c r="AE181" s="31"/>
      <c r="AR181" s="190" t="s">
        <v>82</v>
      </c>
      <c r="AT181" s="190" t="s">
        <v>240</v>
      </c>
      <c r="AU181" s="190" t="s">
        <v>82</v>
      </c>
      <c r="AY181" s="15" t="s">
        <v>142</v>
      </c>
      <c r="BE181" s="191">
        <f>IF(O181="základní",K181,0)</f>
        <v>0</v>
      </c>
      <c r="BF181" s="191">
        <f>IF(O181="snížená",K181,0)</f>
        <v>0</v>
      </c>
      <c r="BG181" s="191">
        <f>IF(O181="zákl. přenesená",K181,0)</f>
        <v>0</v>
      </c>
      <c r="BH181" s="191">
        <f>IF(O181="sníž. přenesená",K181,0)</f>
        <v>0</v>
      </c>
      <c r="BI181" s="191">
        <f>IF(O181="nulová",K181,0)</f>
        <v>0</v>
      </c>
      <c r="BJ181" s="15" t="s">
        <v>82</v>
      </c>
      <c r="BK181" s="191">
        <f>ROUND(P181*H181,2)</f>
        <v>0</v>
      </c>
      <c r="BL181" s="15" t="s">
        <v>82</v>
      </c>
      <c r="BM181" s="190" t="s">
        <v>515</v>
      </c>
    </row>
    <row r="182" spans="1:65" s="2" customFormat="1" ht="58.5">
      <c r="A182" s="31"/>
      <c r="B182" s="32"/>
      <c r="C182" s="33"/>
      <c r="D182" s="192" t="s">
        <v>144</v>
      </c>
      <c r="E182" s="33"/>
      <c r="F182" s="193" t="s">
        <v>434</v>
      </c>
      <c r="G182" s="33"/>
      <c r="H182" s="33"/>
      <c r="I182" s="112"/>
      <c r="J182" s="112"/>
      <c r="K182" s="33"/>
      <c r="L182" s="33"/>
      <c r="M182" s="36"/>
      <c r="N182" s="194"/>
      <c r="O182" s="195"/>
      <c r="P182" s="67"/>
      <c r="Q182" s="67"/>
      <c r="R182" s="67"/>
      <c r="S182" s="67"/>
      <c r="T182" s="67"/>
      <c r="U182" s="67"/>
      <c r="V182" s="67"/>
      <c r="W182" s="67"/>
      <c r="X182" s="68"/>
      <c r="Y182" s="31"/>
      <c r="Z182" s="31"/>
      <c r="AA182" s="31"/>
      <c r="AB182" s="31"/>
      <c r="AC182" s="31"/>
      <c r="AD182" s="31"/>
      <c r="AE182" s="31"/>
      <c r="AT182" s="15" t="s">
        <v>144</v>
      </c>
      <c r="AU182" s="15" t="s">
        <v>82</v>
      </c>
    </row>
    <row r="183" spans="1:65" s="2" customFormat="1" ht="58.5">
      <c r="A183" s="31"/>
      <c r="B183" s="32"/>
      <c r="C183" s="33"/>
      <c r="D183" s="192" t="s">
        <v>411</v>
      </c>
      <c r="E183" s="33"/>
      <c r="F183" s="231" t="s">
        <v>435</v>
      </c>
      <c r="G183" s="33"/>
      <c r="H183" s="33"/>
      <c r="I183" s="112"/>
      <c r="J183" s="112"/>
      <c r="K183" s="33"/>
      <c r="L183" s="33"/>
      <c r="M183" s="36"/>
      <c r="N183" s="194"/>
      <c r="O183" s="195"/>
      <c r="P183" s="67"/>
      <c r="Q183" s="67"/>
      <c r="R183" s="67"/>
      <c r="S183" s="67"/>
      <c r="T183" s="67"/>
      <c r="U183" s="67"/>
      <c r="V183" s="67"/>
      <c r="W183" s="67"/>
      <c r="X183" s="68"/>
      <c r="Y183" s="31"/>
      <c r="Z183" s="31"/>
      <c r="AA183" s="31"/>
      <c r="AB183" s="31"/>
      <c r="AC183" s="31"/>
      <c r="AD183" s="31"/>
      <c r="AE183" s="31"/>
      <c r="AT183" s="15" t="s">
        <v>411</v>
      </c>
      <c r="AU183" s="15" t="s">
        <v>82</v>
      </c>
    </row>
    <row r="184" spans="1:65" s="2" customFormat="1" ht="16.5" customHeight="1">
      <c r="A184" s="31"/>
      <c r="B184" s="32"/>
      <c r="C184" s="222" t="s">
        <v>333</v>
      </c>
      <c r="D184" s="222" t="s">
        <v>240</v>
      </c>
      <c r="E184" s="223" t="s">
        <v>516</v>
      </c>
      <c r="F184" s="224" t="s">
        <v>517</v>
      </c>
      <c r="G184" s="225" t="s">
        <v>416</v>
      </c>
      <c r="H184" s="226">
        <v>10</v>
      </c>
      <c r="I184" s="227"/>
      <c r="J184" s="227"/>
      <c r="K184" s="228">
        <f>ROUND(P184*H184,2)</f>
        <v>0</v>
      </c>
      <c r="L184" s="229"/>
      <c r="M184" s="36"/>
      <c r="N184" s="230" t="s">
        <v>1</v>
      </c>
      <c r="O184" s="186" t="s">
        <v>37</v>
      </c>
      <c r="P184" s="187">
        <f>I184+J184</f>
        <v>0</v>
      </c>
      <c r="Q184" s="187">
        <f>ROUND(I184*H184,2)</f>
        <v>0</v>
      </c>
      <c r="R184" s="187">
        <f>ROUND(J184*H184,2)</f>
        <v>0</v>
      </c>
      <c r="S184" s="67"/>
      <c r="T184" s="188">
        <f>S184*H184</f>
        <v>0</v>
      </c>
      <c r="U184" s="188">
        <v>0</v>
      </c>
      <c r="V184" s="188">
        <f>U184*H184</f>
        <v>0</v>
      </c>
      <c r="W184" s="188">
        <v>0</v>
      </c>
      <c r="X184" s="189">
        <f>W184*H184</f>
        <v>0</v>
      </c>
      <c r="Y184" s="31"/>
      <c r="Z184" s="31"/>
      <c r="AA184" s="31"/>
      <c r="AB184" s="31"/>
      <c r="AC184" s="31"/>
      <c r="AD184" s="31"/>
      <c r="AE184" s="31"/>
      <c r="AR184" s="190" t="s">
        <v>82</v>
      </c>
      <c r="AT184" s="190" t="s">
        <v>240</v>
      </c>
      <c r="AU184" s="190" t="s">
        <v>82</v>
      </c>
      <c r="AY184" s="15" t="s">
        <v>142</v>
      </c>
      <c r="BE184" s="191">
        <f>IF(O184="základní",K184,0)</f>
        <v>0</v>
      </c>
      <c r="BF184" s="191">
        <f>IF(O184="snížená",K184,0)</f>
        <v>0</v>
      </c>
      <c r="BG184" s="191">
        <f>IF(O184="zákl. přenesená",K184,0)</f>
        <v>0</v>
      </c>
      <c r="BH184" s="191">
        <f>IF(O184="sníž. přenesená",K184,0)</f>
        <v>0</v>
      </c>
      <c r="BI184" s="191">
        <f>IF(O184="nulová",K184,0)</f>
        <v>0</v>
      </c>
      <c r="BJ184" s="15" t="s">
        <v>82</v>
      </c>
      <c r="BK184" s="191">
        <f>ROUND(P184*H184,2)</f>
        <v>0</v>
      </c>
      <c r="BL184" s="15" t="s">
        <v>82</v>
      </c>
      <c r="BM184" s="190" t="s">
        <v>518</v>
      </c>
    </row>
    <row r="185" spans="1:65" s="2" customFormat="1" ht="58.5">
      <c r="A185" s="31"/>
      <c r="B185" s="32"/>
      <c r="C185" s="33"/>
      <c r="D185" s="192" t="s">
        <v>144</v>
      </c>
      <c r="E185" s="33"/>
      <c r="F185" s="193" t="s">
        <v>519</v>
      </c>
      <c r="G185" s="33"/>
      <c r="H185" s="33"/>
      <c r="I185" s="112"/>
      <c r="J185" s="112"/>
      <c r="K185" s="33"/>
      <c r="L185" s="33"/>
      <c r="M185" s="36"/>
      <c r="N185" s="194"/>
      <c r="O185" s="195"/>
      <c r="P185" s="67"/>
      <c r="Q185" s="67"/>
      <c r="R185" s="67"/>
      <c r="S185" s="67"/>
      <c r="T185" s="67"/>
      <c r="U185" s="67"/>
      <c r="V185" s="67"/>
      <c r="W185" s="67"/>
      <c r="X185" s="68"/>
      <c r="Y185" s="31"/>
      <c r="Z185" s="31"/>
      <c r="AA185" s="31"/>
      <c r="AB185" s="31"/>
      <c r="AC185" s="31"/>
      <c r="AD185" s="31"/>
      <c r="AE185" s="31"/>
      <c r="AT185" s="15" t="s">
        <v>144</v>
      </c>
      <c r="AU185" s="15" t="s">
        <v>82</v>
      </c>
    </row>
    <row r="186" spans="1:65" s="2" customFormat="1" ht="58.5">
      <c r="A186" s="31"/>
      <c r="B186" s="32"/>
      <c r="C186" s="33"/>
      <c r="D186" s="192" t="s">
        <v>411</v>
      </c>
      <c r="E186" s="33"/>
      <c r="F186" s="231" t="s">
        <v>435</v>
      </c>
      <c r="G186" s="33"/>
      <c r="H186" s="33"/>
      <c r="I186" s="112"/>
      <c r="J186" s="112"/>
      <c r="K186" s="33"/>
      <c r="L186" s="33"/>
      <c r="M186" s="36"/>
      <c r="N186" s="196"/>
      <c r="O186" s="197"/>
      <c r="P186" s="198"/>
      <c r="Q186" s="198"/>
      <c r="R186" s="198"/>
      <c r="S186" s="198"/>
      <c r="T186" s="198"/>
      <c r="U186" s="198"/>
      <c r="V186" s="198"/>
      <c r="W186" s="198"/>
      <c r="X186" s="199"/>
      <c r="Y186" s="31"/>
      <c r="Z186" s="31"/>
      <c r="AA186" s="31"/>
      <c r="AB186" s="31"/>
      <c r="AC186" s="31"/>
      <c r="AD186" s="31"/>
      <c r="AE186" s="31"/>
      <c r="AT186" s="15" t="s">
        <v>411</v>
      </c>
      <c r="AU186" s="15" t="s">
        <v>82</v>
      </c>
    </row>
    <row r="187" spans="1:65" s="2" customFormat="1" ht="6.95" customHeight="1">
      <c r="A187" s="31"/>
      <c r="B187" s="51"/>
      <c r="C187" s="52"/>
      <c r="D187" s="52"/>
      <c r="E187" s="52"/>
      <c r="F187" s="52"/>
      <c r="G187" s="52"/>
      <c r="H187" s="52"/>
      <c r="I187" s="150"/>
      <c r="J187" s="150"/>
      <c r="K187" s="52"/>
      <c r="L187" s="52"/>
      <c r="M187" s="36"/>
      <c r="N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</row>
  </sheetData>
  <sheetProtection algorithmName="SHA-512" hashValue="3nKRM7h+auivLOZGMW9XGY7Vtn6rZyDBfS1fuDNUqJ0fEAK9asnEnRMISFg/rAERQtevzJBAW6jbYC+m+uV0lw==" saltValue="6qbtR5saWZH6MC7/jF6a7RBIPxSLRgEIv9lG5pbVDEQkLr0/sAtNZ1jjte720K5uiwNdTsYgdg8/PzLOuJ8Vbg==" spinCount="100000" sheet="1" objects="1" scenarios="1" formatColumns="0" formatRows="0" autoFilter="0"/>
  <autoFilter ref="C119:L186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520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ROUND(K118,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ROUND((SUM(BE118:BE126)),  2)</f>
        <v>0</v>
      </c>
      <c r="G35" s="31"/>
      <c r="H35" s="31"/>
      <c r="I35" s="129">
        <v>0.21</v>
      </c>
      <c r="J35" s="112"/>
      <c r="K35" s="123">
        <f>ROUND(((SUM(BE118:BE126))*I35),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ROUND((SUM(BF118:BF126)),  2)</f>
        <v>0</v>
      </c>
      <c r="G36" s="31"/>
      <c r="H36" s="31"/>
      <c r="I36" s="129">
        <v>0.15</v>
      </c>
      <c r="J36" s="112"/>
      <c r="K36" s="123">
        <f>ROUND(((SUM(BF118:BF126))*I36),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ROUND((SUM(BG118:BG126)),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ROUND((SUM(BH118:BH126)),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ROUND((SUM(BI118:BI126)),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PS 03.2 - Kabelové trasy - dle URS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 t="shared" ref="I96:J98" si="0">Q118</f>
        <v>0</v>
      </c>
      <c r="J96" s="160">
        <f t="shared" si="0"/>
        <v>0</v>
      </c>
      <c r="K96" s="80">
        <f>K118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234</v>
      </c>
      <c r="E97" s="203"/>
      <c r="F97" s="203"/>
      <c r="G97" s="203"/>
      <c r="H97" s="203"/>
      <c r="I97" s="204">
        <f t="shared" si="0"/>
        <v>0</v>
      </c>
      <c r="J97" s="204">
        <f t="shared" si="0"/>
        <v>0</v>
      </c>
      <c r="K97" s="205">
        <f>K119</f>
        <v>0</v>
      </c>
      <c r="L97" s="201"/>
      <c r="M97" s="206"/>
    </row>
    <row r="98" spans="1:31" s="12" customFormat="1" ht="19.899999999999999" customHeight="1">
      <c r="B98" s="232"/>
      <c r="C98" s="233"/>
      <c r="D98" s="234" t="s">
        <v>437</v>
      </c>
      <c r="E98" s="235"/>
      <c r="F98" s="235"/>
      <c r="G98" s="235"/>
      <c r="H98" s="235"/>
      <c r="I98" s="236">
        <f t="shared" si="0"/>
        <v>0</v>
      </c>
      <c r="J98" s="236">
        <f t="shared" si="0"/>
        <v>0</v>
      </c>
      <c r="K98" s="237">
        <f>K120</f>
        <v>0</v>
      </c>
      <c r="L98" s="233"/>
      <c r="M98" s="238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112"/>
      <c r="K99" s="33"/>
      <c r="L99" s="33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50"/>
      <c r="J100" s="150"/>
      <c r="K100" s="52"/>
      <c r="L100" s="52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3"/>
      <c r="J104" s="153"/>
      <c r="K104" s="54"/>
      <c r="L104" s="54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1" t="s">
        <v>121</v>
      </c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17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303" t="str">
        <f>E7</f>
        <v>Oprava zabezpečovacího zařízení na odbočce Skalka</v>
      </c>
      <c r="F108" s="304"/>
      <c r="G108" s="304"/>
      <c r="H108" s="304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111</v>
      </c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5" t="str">
        <f>E9</f>
        <v>PS 03.2 - Kabelové trasy - dle URS</v>
      </c>
      <c r="F110" s="305"/>
      <c r="G110" s="305"/>
      <c r="H110" s="305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21</v>
      </c>
      <c r="D112" s="33"/>
      <c r="E112" s="33"/>
      <c r="F112" s="25" t="str">
        <f>F12</f>
        <v xml:space="preserve"> </v>
      </c>
      <c r="G112" s="33"/>
      <c r="H112" s="33"/>
      <c r="I112" s="114" t="s">
        <v>23</v>
      </c>
      <c r="J112" s="116">
        <f>IF(J12="","",J12)</f>
        <v>0</v>
      </c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112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24</v>
      </c>
      <c r="D114" s="33"/>
      <c r="E114" s="33"/>
      <c r="F114" s="25" t="str">
        <f>E15</f>
        <v xml:space="preserve"> </v>
      </c>
      <c r="G114" s="33"/>
      <c r="H114" s="33"/>
      <c r="I114" s="114" t="s">
        <v>29</v>
      </c>
      <c r="J114" s="154" t="str">
        <f>E21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7" t="s">
        <v>27</v>
      </c>
      <c r="D115" s="33"/>
      <c r="E115" s="33"/>
      <c r="F115" s="25" t="str">
        <f>IF(E18="","",E18)</f>
        <v>Vyplň údaj</v>
      </c>
      <c r="G115" s="33"/>
      <c r="H115" s="33"/>
      <c r="I115" s="114" t="s">
        <v>30</v>
      </c>
      <c r="J115" s="154" t="str">
        <f>E24</f>
        <v xml:space="preserve"> 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112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9" customFormat="1" ht="29.25" customHeight="1">
      <c r="A117" s="161"/>
      <c r="B117" s="162"/>
      <c r="C117" s="163" t="s">
        <v>122</v>
      </c>
      <c r="D117" s="164" t="s">
        <v>57</v>
      </c>
      <c r="E117" s="164" t="s">
        <v>53</v>
      </c>
      <c r="F117" s="164" t="s">
        <v>54</v>
      </c>
      <c r="G117" s="164" t="s">
        <v>123</v>
      </c>
      <c r="H117" s="164" t="s">
        <v>124</v>
      </c>
      <c r="I117" s="165" t="s">
        <v>125</v>
      </c>
      <c r="J117" s="165" t="s">
        <v>126</v>
      </c>
      <c r="K117" s="166" t="s">
        <v>118</v>
      </c>
      <c r="L117" s="167" t="s">
        <v>127</v>
      </c>
      <c r="M117" s="168"/>
      <c r="N117" s="71" t="s">
        <v>1</v>
      </c>
      <c r="O117" s="72" t="s">
        <v>36</v>
      </c>
      <c r="P117" s="72" t="s">
        <v>128</v>
      </c>
      <c r="Q117" s="72" t="s">
        <v>129</v>
      </c>
      <c r="R117" s="72" t="s">
        <v>130</v>
      </c>
      <c r="S117" s="72" t="s">
        <v>131</v>
      </c>
      <c r="T117" s="72" t="s">
        <v>132</v>
      </c>
      <c r="U117" s="72" t="s">
        <v>133</v>
      </c>
      <c r="V117" s="72" t="s">
        <v>134</v>
      </c>
      <c r="W117" s="72" t="s">
        <v>135</v>
      </c>
      <c r="X117" s="73" t="s">
        <v>136</v>
      </c>
      <c r="Y117" s="161"/>
      <c r="Z117" s="161"/>
      <c r="AA117" s="161"/>
      <c r="AB117" s="161"/>
      <c r="AC117" s="161"/>
      <c r="AD117" s="161"/>
      <c r="AE117" s="161"/>
    </row>
    <row r="118" spans="1:65" s="2" customFormat="1" ht="22.9" customHeight="1">
      <c r="A118" s="31"/>
      <c r="B118" s="32"/>
      <c r="C118" s="78" t="s">
        <v>137</v>
      </c>
      <c r="D118" s="33"/>
      <c r="E118" s="33"/>
      <c r="F118" s="33"/>
      <c r="G118" s="33"/>
      <c r="H118" s="33"/>
      <c r="I118" s="112"/>
      <c r="J118" s="112"/>
      <c r="K118" s="169">
        <f>BK118</f>
        <v>0</v>
      </c>
      <c r="L118" s="33"/>
      <c r="M118" s="36"/>
      <c r="N118" s="74"/>
      <c r="O118" s="170"/>
      <c r="P118" s="75"/>
      <c r="Q118" s="171">
        <f>Q119</f>
        <v>0</v>
      </c>
      <c r="R118" s="171">
        <f>R119</f>
        <v>0</v>
      </c>
      <c r="S118" s="75"/>
      <c r="T118" s="172">
        <f>T119</f>
        <v>0</v>
      </c>
      <c r="U118" s="75"/>
      <c r="V118" s="172">
        <f>V119</f>
        <v>0.13133439999999999</v>
      </c>
      <c r="W118" s="75"/>
      <c r="X118" s="173">
        <f>X119</f>
        <v>0</v>
      </c>
      <c r="Y118" s="31"/>
      <c r="Z118" s="31"/>
      <c r="AA118" s="31"/>
      <c r="AB118" s="31"/>
      <c r="AC118" s="31"/>
      <c r="AD118" s="31"/>
      <c r="AE118" s="31"/>
      <c r="AT118" s="15" t="s">
        <v>73</v>
      </c>
      <c r="AU118" s="15" t="s">
        <v>120</v>
      </c>
      <c r="BK118" s="174">
        <f>BK119</f>
        <v>0</v>
      </c>
    </row>
    <row r="119" spans="1:65" s="11" customFormat="1" ht="25.9" customHeight="1">
      <c r="B119" s="207"/>
      <c r="C119" s="208"/>
      <c r="D119" s="209" t="s">
        <v>73</v>
      </c>
      <c r="E119" s="210" t="s">
        <v>236</v>
      </c>
      <c r="F119" s="210" t="s">
        <v>237</v>
      </c>
      <c r="G119" s="208"/>
      <c r="H119" s="208"/>
      <c r="I119" s="211"/>
      <c r="J119" s="211"/>
      <c r="K119" s="212">
        <f>BK119</f>
        <v>0</v>
      </c>
      <c r="L119" s="208"/>
      <c r="M119" s="213"/>
      <c r="N119" s="214"/>
      <c r="O119" s="215"/>
      <c r="P119" s="215"/>
      <c r="Q119" s="216">
        <f>Q120</f>
        <v>0</v>
      </c>
      <c r="R119" s="216">
        <f>R120</f>
        <v>0</v>
      </c>
      <c r="S119" s="215"/>
      <c r="T119" s="217">
        <f>T120</f>
        <v>0</v>
      </c>
      <c r="U119" s="215"/>
      <c r="V119" s="217">
        <f>V120</f>
        <v>0.13133439999999999</v>
      </c>
      <c r="W119" s="215"/>
      <c r="X119" s="218">
        <f>X120</f>
        <v>0</v>
      </c>
      <c r="AR119" s="219" t="s">
        <v>82</v>
      </c>
      <c r="AT119" s="220" t="s">
        <v>73</v>
      </c>
      <c r="AU119" s="220" t="s">
        <v>74</v>
      </c>
      <c r="AY119" s="219" t="s">
        <v>142</v>
      </c>
      <c r="BK119" s="221">
        <f>BK120</f>
        <v>0</v>
      </c>
    </row>
    <row r="120" spans="1:65" s="11" customFormat="1" ht="22.9" customHeight="1">
      <c r="B120" s="207"/>
      <c r="C120" s="208"/>
      <c r="D120" s="209" t="s">
        <v>73</v>
      </c>
      <c r="E120" s="239" t="s">
        <v>82</v>
      </c>
      <c r="F120" s="239" t="s">
        <v>105</v>
      </c>
      <c r="G120" s="208"/>
      <c r="H120" s="208"/>
      <c r="I120" s="211"/>
      <c r="J120" s="211"/>
      <c r="K120" s="240">
        <f>BK120</f>
        <v>0</v>
      </c>
      <c r="L120" s="208"/>
      <c r="M120" s="213"/>
      <c r="N120" s="214"/>
      <c r="O120" s="215"/>
      <c r="P120" s="215"/>
      <c r="Q120" s="216">
        <f>SUM(Q121:Q126)</f>
        <v>0</v>
      </c>
      <c r="R120" s="216">
        <f>SUM(R121:R126)</f>
        <v>0</v>
      </c>
      <c r="S120" s="215"/>
      <c r="T120" s="217">
        <f>SUM(T121:T126)</f>
        <v>0</v>
      </c>
      <c r="U120" s="215"/>
      <c r="V120" s="217">
        <f>SUM(V121:V126)</f>
        <v>0.13133439999999999</v>
      </c>
      <c r="W120" s="215"/>
      <c r="X120" s="218">
        <f>SUM(X121:X126)</f>
        <v>0</v>
      </c>
      <c r="AR120" s="219" t="s">
        <v>82</v>
      </c>
      <c r="AT120" s="220" t="s">
        <v>73</v>
      </c>
      <c r="AU120" s="220" t="s">
        <v>82</v>
      </c>
      <c r="AY120" s="219" t="s">
        <v>142</v>
      </c>
      <c r="BK120" s="221">
        <f>SUM(BK121:BK126)</f>
        <v>0</v>
      </c>
    </row>
    <row r="121" spans="1:65" s="2" customFormat="1" ht="33" customHeight="1">
      <c r="A121" s="31"/>
      <c r="B121" s="32"/>
      <c r="C121" s="222" t="s">
        <v>82</v>
      </c>
      <c r="D121" s="222" t="s">
        <v>240</v>
      </c>
      <c r="E121" s="223" t="s">
        <v>521</v>
      </c>
      <c r="F121" s="224" t="s">
        <v>522</v>
      </c>
      <c r="G121" s="225" t="s">
        <v>171</v>
      </c>
      <c r="H121" s="226">
        <v>32</v>
      </c>
      <c r="I121" s="227"/>
      <c r="J121" s="227"/>
      <c r="K121" s="228">
        <f>ROUND(P121*H121,2)</f>
        <v>0</v>
      </c>
      <c r="L121" s="229"/>
      <c r="M121" s="36"/>
      <c r="N121" s="230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2.7000000000000001E-3</v>
      </c>
      <c r="V121" s="188">
        <f>U121*H121</f>
        <v>8.6400000000000005E-2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82</v>
      </c>
      <c r="AT121" s="190" t="s">
        <v>240</v>
      </c>
      <c r="AU121" s="190" t="s">
        <v>84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82</v>
      </c>
      <c r="BM121" s="190" t="s">
        <v>523</v>
      </c>
    </row>
    <row r="122" spans="1:65" s="2" customFormat="1" ht="29.25">
      <c r="A122" s="31"/>
      <c r="B122" s="32"/>
      <c r="C122" s="33"/>
      <c r="D122" s="192" t="s">
        <v>144</v>
      </c>
      <c r="E122" s="33"/>
      <c r="F122" s="193" t="s">
        <v>524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84</v>
      </c>
    </row>
    <row r="123" spans="1:65" s="2" customFormat="1" ht="146.25">
      <c r="A123" s="31"/>
      <c r="B123" s="32"/>
      <c r="C123" s="33"/>
      <c r="D123" s="192" t="s">
        <v>411</v>
      </c>
      <c r="E123" s="33"/>
      <c r="F123" s="231" t="s">
        <v>525</v>
      </c>
      <c r="G123" s="33"/>
      <c r="H123" s="33"/>
      <c r="I123" s="112"/>
      <c r="J123" s="112"/>
      <c r="K123" s="33"/>
      <c r="L123" s="33"/>
      <c r="M123" s="36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1"/>
      <c r="Z123" s="31"/>
      <c r="AA123" s="31"/>
      <c r="AB123" s="31"/>
      <c r="AC123" s="31"/>
      <c r="AD123" s="31"/>
      <c r="AE123" s="31"/>
      <c r="AT123" s="15" t="s">
        <v>411</v>
      </c>
      <c r="AU123" s="15" t="s">
        <v>84</v>
      </c>
    </row>
    <row r="124" spans="1:65" s="2" customFormat="1" ht="16.5" customHeight="1">
      <c r="A124" s="31"/>
      <c r="B124" s="32"/>
      <c r="C124" s="175" t="s">
        <v>84</v>
      </c>
      <c r="D124" s="175" t="s">
        <v>138</v>
      </c>
      <c r="E124" s="176" t="s">
        <v>526</v>
      </c>
      <c r="F124" s="177" t="s">
        <v>527</v>
      </c>
      <c r="G124" s="178" t="s">
        <v>171</v>
      </c>
      <c r="H124" s="179">
        <v>32.095999999999997</v>
      </c>
      <c r="I124" s="180"/>
      <c r="J124" s="181"/>
      <c r="K124" s="182">
        <f>ROUND(P124*H124,2)</f>
        <v>0</v>
      </c>
      <c r="L124" s="183"/>
      <c r="M124" s="184"/>
      <c r="N124" s="185" t="s">
        <v>1</v>
      </c>
      <c r="O124" s="186" t="s">
        <v>37</v>
      </c>
      <c r="P124" s="187">
        <f>I124+J124</f>
        <v>0</v>
      </c>
      <c r="Q124" s="187">
        <f>ROUND(I124*H124,2)</f>
        <v>0</v>
      </c>
      <c r="R124" s="187">
        <f>ROUND(J124*H124,2)</f>
        <v>0</v>
      </c>
      <c r="S124" s="67"/>
      <c r="T124" s="188">
        <f>S124*H124</f>
        <v>0</v>
      </c>
      <c r="U124" s="188">
        <v>1.4E-3</v>
      </c>
      <c r="V124" s="188">
        <f>U124*H124</f>
        <v>4.4934399999999992E-2</v>
      </c>
      <c r="W124" s="188">
        <v>0</v>
      </c>
      <c r="X124" s="189">
        <f>W124*H124</f>
        <v>0</v>
      </c>
      <c r="Y124" s="31"/>
      <c r="Z124" s="31"/>
      <c r="AA124" s="31"/>
      <c r="AB124" s="31"/>
      <c r="AC124" s="31"/>
      <c r="AD124" s="31"/>
      <c r="AE124" s="31"/>
      <c r="AR124" s="190" t="s">
        <v>84</v>
      </c>
      <c r="AT124" s="190" t="s">
        <v>138</v>
      </c>
      <c r="AU124" s="190" t="s">
        <v>84</v>
      </c>
      <c r="AY124" s="15" t="s">
        <v>142</v>
      </c>
      <c r="BE124" s="191">
        <f>IF(O124="základní",K124,0)</f>
        <v>0</v>
      </c>
      <c r="BF124" s="191">
        <f>IF(O124="snížená",K124,0)</f>
        <v>0</v>
      </c>
      <c r="BG124" s="191">
        <f>IF(O124="zákl. přenesená",K124,0)</f>
        <v>0</v>
      </c>
      <c r="BH124" s="191">
        <f>IF(O124="sníž. přenesená",K124,0)</f>
        <v>0</v>
      </c>
      <c r="BI124" s="191">
        <f>IF(O124="nulová",K124,0)</f>
        <v>0</v>
      </c>
      <c r="BJ124" s="15" t="s">
        <v>82</v>
      </c>
      <c r="BK124" s="191">
        <f>ROUND(P124*H124,2)</f>
        <v>0</v>
      </c>
      <c r="BL124" s="15" t="s">
        <v>82</v>
      </c>
      <c r="BM124" s="190" t="s">
        <v>528</v>
      </c>
    </row>
    <row r="125" spans="1:65" s="2" customFormat="1" ht="11.25">
      <c r="A125" s="31"/>
      <c r="B125" s="32"/>
      <c r="C125" s="33"/>
      <c r="D125" s="192" t="s">
        <v>144</v>
      </c>
      <c r="E125" s="33"/>
      <c r="F125" s="193" t="s">
        <v>527</v>
      </c>
      <c r="G125" s="33"/>
      <c r="H125" s="33"/>
      <c r="I125" s="112"/>
      <c r="J125" s="112"/>
      <c r="K125" s="33"/>
      <c r="L125" s="33"/>
      <c r="M125" s="36"/>
      <c r="N125" s="194"/>
      <c r="O125" s="195"/>
      <c r="P125" s="67"/>
      <c r="Q125" s="67"/>
      <c r="R125" s="67"/>
      <c r="S125" s="67"/>
      <c r="T125" s="67"/>
      <c r="U125" s="67"/>
      <c r="V125" s="67"/>
      <c r="W125" s="67"/>
      <c r="X125" s="68"/>
      <c r="Y125" s="31"/>
      <c r="Z125" s="31"/>
      <c r="AA125" s="31"/>
      <c r="AB125" s="31"/>
      <c r="AC125" s="31"/>
      <c r="AD125" s="31"/>
      <c r="AE125" s="31"/>
      <c r="AT125" s="15" t="s">
        <v>144</v>
      </c>
      <c r="AU125" s="15" t="s">
        <v>84</v>
      </c>
    </row>
    <row r="126" spans="1:65" s="13" customFormat="1" ht="11.25">
      <c r="B126" s="241"/>
      <c r="C126" s="242"/>
      <c r="D126" s="192" t="s">
        <v>529</v>
      </c>
      <c r="E126" s="242"/>
      <c r="F126" s="243" t="s">
        <v>530</v>
      </c>
      <c r="G126" s="242"/>
      <c r="H126" s="244">
        <v>32.095999999999997</v>
      </c>
      <c r="I126" s="245"/>
      <c r="J126" s="245"/>
      <c r="K126" s="242"/>
      <c r="L126" s="242"/>
      <c r="M126" s="246"/>
      <c r="N126" s="247"/>
      <c r="O126" s="248"/>
      <c r="P126" s="248"/>
      <c r="Q126" s="248"/>
      <c r="R126" s="248"/>
      <c r="S126" s="248"/>
      <c r="T126" s="248"/>
      <c r="U126" s="248"/>
      <c r="V126" s="248"/>
      <c r="W126" s="248"/>
      <c r="X126" s="249"/>
      <c r="AT126" s="250" t="s">
        <v>529</v>
      </c>
      <c r="AU126" s="250" t="s">
        <v>84</v>
      </c>
      <c r="AV126" s="13" t="s">
        <v>84</v>
      </c>
      <c r="AW126" s="13" t="s">
        <v>4</v>
      </c>
      <c r="AX126" s="13" t="s">
        <v>82</v>
      </c>
      <c r="AY126" s="250" t="s">
        <v>142</v>
      </c>
    </row>
    <row r="127" spans="1:65" s="2" customFormat="1" ht="6.95" customHeight="1">
      <c r="A127" s="31"/>
      <c r="B127" s="51"/>
      <c r="C127" s="52"/>
      <c r="D127" s="52"/>
      <c r="E127" s="52"/>
      <c r="F127" s="52"/>
      <c r="G127" s="52"/>
      <c r="H127" s="52"/>
      <c r="I127" s="150"/>
      <c r="J127" s="150"/>
      <c r="K127" s="52"/>
      <c r="L127" s="52"/>
      <c r="M127" s="36"/>
      <c r="N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sheetProtection algorithmName="SHA-512" hashValue="FGnZk9LxNFlfAueo/KNjLJeGbqsaiCS1pN+xF3P6KzRt9NwZfbguui6L1X2wmuweVCpHZBOIG/IvGOafbHcFpg==" saltValue="Dfsxz2QCYA0I3VV4WcZ/BFJQF59xcj2VfOXSSGXWnA769wv92JToA0184JYW+rkvcS2GuvbKJvCk2ezZkM0slQ==" spinCount="100000" sheet="1" objects="1" scenarios="1" formatColumns="0" formatRows="0" autoFilter="0"/>
  <autoFilter ref="C117:L126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100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531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ROUND(K118,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ROUND((SUM(BE118:BE125)),  2)</f>
        <v>0</v>
      </c>
      <c r="G35" s="31"/>
      <c r="H35" s="31"/>
      <c r="I35" s="129">
        <v>0.21</v>
      </c>
      <c r="J35" s="112"/>
      <c r="K35" s="123">
        <f>ROUND(((SUM(BE118:BE125))*I35),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ROUND((SUM(BF118:BF125)),  2)</f>
        <v>0</v>
      </c>
      <c r="G36" s="31"/>
      <c r="H36" s="31"/>
      <c r="I36" s="129">
        <v>0.15</v>
      </c>
      <c r="J36" s="112"/>
      <c r="K36" s="123">
        <f>ROUND(((SUM(BF118:BF125))*I36),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ROUND((SUM(BG118:BG125)),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ROUND((SUM(BH118:BH125)),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ROUND((SUM(BI118:BI125)),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SO 01 - Čelisťové závěry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 t="shared" ref="I96:J98" si="0">Q118</f>
        <v>0</v>
      </c>
      <c r="J96" s="160">
        <f t="shared" si="0"/>
        <v>0</v>
      </c>
      <c r="K96" s="80">
        <f>K118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234</v>
      </c>
      <c r="E97" s="203"/>
      <c r="F97" s="203"/>
      <c r="G97" s="203"/>
      <c r="H97" s="203"/>
      <c r="I97" s="204">
        <f t="shared" si="0"/>
        <v>0</v>
      </c>
      <c r="J97" s="204">
        <f t="shared" si="0"/>
        <v>0</v>
      </c>
      <c r="K97" s="205">
        <f>K119</f>
        <v>0</v>
      </c>
      <c r="L97" s="201"/>
      <c r="M97" s="206"/>
    </row>
    <row r="98" spans="1:31" s="12" customFormat="1" ht="19.899999999999999" customHeight="1">
      <c r="B98" s="232"/>
      <c r="C98" s="233"/>
      <c r="D98" s="234" t="s">
        <v>438</v>
      </c>
      <c r="E98" s="235"/>
      <c r="F98" s="235"/>
      <c r="G98" s="235"/>
      <c r="H98" s="235"/>
      <c r="I98" s="236">
        <f t="shared" si="0"/>
        <v>0</v>
      </c>
      <c r="J98" s="236">
        <f t="shared" si="0"/>
        <v>0</v>
      </c>
      <c r="K98" s="237">
        <f>K120</f>
        <v>0</v>
      </c>
      <c r="L98" s="233"/>
      <c r="M98" s="238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112"/>
      <c r="K99" s="33"/>
      <c r="L99" s="33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50"/>
      <c r="J100" s="150"/>
      <c r="K100" s="52"/>
      <c r="L100" s="52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3"/>
      <c r="J104" s="153"/>
      <c r="K104" s="54"/>
      <c r="L104" s="54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1" t="s">
        <v>121</v>
      </c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17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303" t="str">
        <f>E7</f>
        <v>Oprava zabezpečovacího zařízení na odbočce Skalka</v>
      </c>
      <c r="F108" s="304"/>
      <c r="G108" s="304"/>
      <c r="H108" s="304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111</v>
      </c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5" t="str">
        <f>E9</f>
        <v>SO 01 - Čelisťové závěry</v>
      </c>
      <c r="F110" s="305"/>
      <c r="G110" s="305"/>
      <c r="H110" s="305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21</v>
      </c>
      <c r="D112" s="33"/>
      <c r="E112" s="33"/>
      <c r="F112" s="25" t="str">
        <f>F12</f>
        <v xml:space="preserve"> </v>
      </c>
      <c r="G112" s="33"/>
      <c r="H112" s="33"/>
      <c r="I112" s="114" t="s">
        <v>23</v>
      </c>
      <c r="J112" s="116">
        <f>IF(J12="","",J12)</f>
        <v>0</v>
      </c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112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24</v>
      </c>
      <c r="D114" s="33"/>
      <c r="E114" s="33"/>
      <c r="F114" s="25" t="str">
        <f>E15</f>
        <v xml:space="preserve"> </v>
      </c>
      <c r="G114" s="33"/>
      <c r="H114" s="33"/>
      <c r="I114" s="114" t="s">
        <v>29</v>
      </c>
      <c r="J114" s="154" t="str">
        <f>E21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7" t="s">
        <v>27</v>
      </c>
      <c r="D115" s="33"/>
      <c r="E115" s="33"/>
      <c r="F115" s="25" t="str">
        <f>IF(E18="","",E18)</f>
        <v>Vyplň údaj</v>
      </c>
      <c r="G115" s="33"/>
      <c r="H115" s="33"/>
      <c r="I115" s="114" t="s">
        <v>30</v>
      </c>
      <c r="J115" s="154" t="str">
        <f>E24</f>
        <v xml:space="preserve"> 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112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9" customFormat="1" ht="29.25" customHeight="1">
      <c r="A117" s="161"/>
      <c r="B117" s="162"/>
      <c r="C117" s="163" t="s">
        <v>122</v>
      </c>
      <c r="D117" s="164" t="s">
        <v>57</v>
      </c>
      <c r="E117" s="164" t="s">
        <v>53</v>
      </c>
      <c r="F117" s="164" t="s">
        <v>54</v>
      </c>
      <c r="G117" s="164" t="s">
        <v>123</v>
      </c>
      <c r="H117" s="164" t="s">
        <v>124</v>
      </c>
      <c r="I117" s="165" t="s">
        <v>125</v>
      </c>
      <c r="J117" s="165" t="s">
        <v>126</v>
      </c>
      <c r="K117" s="166" t="s">
        <v>118</v>
      </c>
      <c r="L117" s="167" t="s">
        <v>127</v>
      </c>
      <c r="M117" s="168"/>
      <c r="N117" s="71" t="s">
        <v>1</v>
      </c>
      <c r="O117" s="72" t="s">
        <v>36</v>
      </c>
      <c r="P117" s="72" t="s">
        <v>128</v>
      </c>
      <c r="Q117" s="72" t="s">
        <v>129</v>
      </c>
      <c r="R117" s="72" t="s">
        <v>130</v>
      </c>
      <c r="S117" s="72" t="s">
        <v>131</v>
      </c>
      <c r="T117" s="72" t="s">
        <v>132</v>
      </c>
      <c r="U117" s="72" t="s">
        <v>133</v>
      </c>
      <c r="V117" s="72" t="s">
        <v>134</v>
      </c>
      <c r="W117" s="72" t="s">
        <v>135</v>
      </c>
      <c r="X117" s="73" t="s">
        <v>136</v>
      </c>
      <c r="Y117" s="161"/>
      <c r="Z117" s="161"/>
      <c r="AA117" s="161"/>
      <c r="AB117" s="161"/>
      <c r="AC117" s="161"/>
      <c r="AD117" s="161"/>
      <c r="AE117" s="161"/>
    </row>
    <row r="118" spans="1:65" s="2" customFormat="1" ht="22.9" customHeight="1">
      <c r="A118" s="31"/>
      <c r="B118" s="32"/>
      <c r="C118" s="78" t="s">
        <v>137</v>
      </c>
      <c r="D118" s="33"/>
      <c r="E118" s="33"/>
      <c r="F118" s="33"/>
      <c r="G118" s="33"/>
      <c r="H118" s="33"/>
      <c r="I118" s="112"/>
      <c r="J118" s="112"/>
      <c r="K118" s="169">
        <f>BK118</f>
        <v>0</v>
      </c>
      <c r="L118" s="33"/>
      <c r="M118" s="36"/>
      <c r="N118" s="74"/>
      <c r="O118" s="170"/>
      <c r="P118" s="75"/>
      <c r="Q118" s="171">
        <f>Q119</f>
        <v>0</v>
      </c>
      <c r="R118" s="171">
        <f>R119</f>
        <v>0</v>
      </c>
      <c r="S118" s="75"/>
      <c r="T118" s="172">
        <f>T119</f>
        <v>0</v>
      </c>
      <c r="U118" s="75"/>
      <c r="V118" s="172">
        <f>V119</f>
        <v>0.24</v>
      </c>
      <c r="W118" s="75"/>
      <c r="X118" s="173">
        <f>X119</f>
        <v>0</v>
      </c>
      <c r="Y118" s="31"/>
      <c r="Z118" s="31"/>
      <c r="AA118" s="31"/>
      <c r="AB118" s="31"/>
      <c r="AC118" s="31"/>
      <c r="AD118" s="31"/>
      <c r="AE118" s="31"/>
      <c r="AT118" s="15" t="s">
        <v>73</v>
      </c>
      <c r="AU118" s="15" t="s">
        <v>120</v>
      </c>
      <c r="BK118" s="174">
        <f>BK119</f>
        <v>0</v>
      </c>
    </row>
    <row r="119" spans="1:65" s="11" customFormat="1" ht="25.9" customHeight="1">
      <c r="B119" s="207"/>
      <c r="C119" s="208"/>
      <c r="D119" s="209" t="s">
        <v>73</v>
      </c>
      <c r="E119" s="210" t="s">
        <v>236</v>
      </c>
      <c r="F119" s="210" t="s">
        <v>237</v>
      </c>
      <c r="G119" s="208"/>
      <c r="H119" s="208"/>
      <c r="I119" s="211"/>
      <c r="J119" s="211"/>
      <c r="K119" s="212">
        <f>BK119</f>
        <v>0</v>
      </c>
      <c r="L119" s="208"/>
      <c r="M119" s="213"/>
      <c r="N119" s="214"/>
      <c r="O119" s="215"/>
      <c r="P119" s="215"/>
      <c r="Q119" s="216">
        <f>Q120</f>
        <v>0</v>
      </c>
      <c r="R119" s="216">
        <f>R120</f>
        <v>0</v>
      </c>
      <c r="S119" s="215"/>
      <c r="T119" s="217">
        <f>T120</f>
        <v>0</v>
      </c>
      <c r="U119" s="215"/>
      <c r="V119" s="217">
        <f>V120</f>
        <v>0.24</v>
      </c>
      <c r="W119" s="215"/>
      <c r="X119" s="218">
        <f>X120</f>
        <v>0</v>
      </c>
      <c r="AR119" s="219" t="s">
        <v>82</v>
      </c>
      <c r="AT119" s="220" t="s">
        <v>73</v>
      </c>
      <c r="AU119" s="220" t="s">
        <v>74</v>
      </c>
      <c r="AY119" s="219" t="s">
        <v>142</v>
      </c>
      <c r="BK119" s="221">
        <f>BK120</f>
        <v>0</v>
      </c>
    </row>
    <row r="120" spans="1:65" s="11" customFormat="1" ht="22.9" customHeight="1">
      <c r="B120" s="207"/>
      <c r="C120" s="208"/>
      <c r="D120" s="209" t="s">
        <v>73</v>
      </c>
      <c r="E120" s="239" t="s">
        <v>156</v>
      </c>
      <c r="F120" s="239" t="s">
        <v>472</v>
      </c>
      <c r="G120" s="208"/>
      <c r="H120" s="208"/>
      <c r="I120" s="211"/>
      <c r="J120" s="211"/>
      <c r="K120" s="240">
        <f>BK120</f>
        <v>0</v>
      </c>
      <c r="L120" s="208"/>
      <c r="M120" s="213"/>
      <c r="N120" s="214"/>
      <c r="O120" s="215"/>
      <c r="P120" s="215"/>
      <c r="Q120" s="216">
        <f>SUM(Q121:Q125)</f>
        <v>0</v>
      </c>
      <c r="R120" s="216">
        <f>SUM(R121:R125)</f>
        <v>0</v>
      </c>
      <c r="S120" s="215"/>
      <c r="T120" s="217">
        <f>SUM(T121:T125)</f>
        <v>0</v>
      </c>
      <c r="U120" s="215"/>
      <c r="V120" s="217">
        <f>SUM(V121:V125)</f>
        <v>0.24</v>
      </c>
      <c r="W120" s="215"/>
      <c r="X120" s="218">
        <f>SUM(X121:X125)</f>
        <v>0</v>
      </c>
      <c r="AR120" s="219" t="s">
        <v>82</v>
      </c>
      <c r="AT120" s="220" t="s">
        <v>73</v>
      </c>
      <c r="AU120" s="220" t="s">
        <v>82</v>
      </c>
      <c r="AY120" s="219" t="s">
        <v>142</v>
      </c>
      <c r="BK120" s="221">
        <f>SUM(BK121:BK125)</f>
        <v>0</v>
      </c>
    </row>
    <row r="121" spans="1:65" s="2" customFormat="1" ht="21.75" customHeight="1">
      <c r="A121" s="31"/>
      <c r="B121" s="32"/>
      <c r="C121" s="222" t="s">
        <v>82</v>
      </c>
      <c r="D121" s="222" t="s">
        <v>240</v>
      </c>
      <c r="E121" s="223" t="s">
        <v>532</v>
      </c>
      <c r="F121" s="224" t="s">
        <v>533</v>
      </c>
      <c r="G121" s="225" t="s">
        <v>141</v>
      </c>
      <c r="H121" s="226">
        <v>3</v>
      </c>
      <c r="I121" s="227"/>
      <c r="J121" s="227"/>
      <c r="K121" s="228">
        <f>ROUND(P121*H121,2)</f>
        <v>0</v>
      </c>
      <c r="L121" s="229"/>
      <c r="M121" s="36"/>
      <c r="N121" s="230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152</v>
      </c>
      <c r="AT121" s="190" t="s">
        <v>240</v>
      </c>
      <c r="AU121" s="190" t="s">
        <v>84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152</v>
      </c>
      <c r="BM121" s="190" t="s">
        <v>534</v>
      </c>
    </row>
    <row r="122" spans="1:65" s="2" customFormat="1" ht="58.5">
      <c r="A122" s="31"/>
      <c r="B122" s="32"/>
      <c r="C122" s="33"/>
      <c r="D122" s="192" t="s">
        <v>144</v>
      </c>
      <c r="E122" s="33"/>
      <c r="F122" s="193" t="s">
        <v>535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84</v>
      </c>
    </row>
    <row r="123" spans="1:65" s="2" customFormat="1" ht="48.75">
      <c r="A123" s="31"/>
      <c r="B123" s="32"/>
      <c r="C123" s="33"/>
      <c r="D123" s="192" t="s">
        <v>411</v>
      </c>
      <c r="E123" s="33"/>
      <c r="F123" s="231" t="s">
        <v>536</v>
      </c>
      <c r="G123" s="33"/>
      <c r="H123" s="33"/>
      <c r="I123" s="112"/>
      <c r="J123" s="112"/>
      <c r="K123" s="33"/>
      <c r="L123" s="33"/>
      <c r="M123" s="36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1"/>
      <c r="Z123" s="31"/>
      <c r="AA123" s="31"/>
      <c r="AB123" s="31"/>
      <c r="AC123" s="31"/>
      <c r="AD123" s="31"/>
      <c r="AE123" s="31"/>
      <c r="AT123" s="15" t="s">
        <v>411</v>
      </c>
      <c r="AU123" s="15" t="s">
        <v>84</v>
      </c>
    </row>
    <row r="124" spans="1:65" s="2" customFormat="1" ht="16.5" customHeight="1">
      <c r="A124" s="31"/>
      <c r="B124" s="32"/>
      <c r="C124" s="175" t="s">
        <v>84</v>
      </c>
      <c r="D124" s="175" t="s">
        <v>138</v>
      </c>
      <c r="E124" s="176" t="s">
        <v>537</v>
      </c>
      <c r="F124" s="177" t="s">
        <v>538</v>
      </c>
      <c r="G124" s="178" t="s">
        <v>141</v>
      </c>
      <c r="H124" s="179">
        <v>3</v>
      </c>
      <c r="I124" s="180"/>
      <c r="J124" s="181"/>
      <c r="K124" s="182">
        <f>ROUND(P124*H124,2)</f>
        <v>0</v>
      </c>
      <c r="L124" s="183"/>
      <c r="M124" s="184"/>
      <c r="N124" s="185" t="s">
        <v>1</v>
      </c>
      <c r="O124" s="186" t="s">
        <v>37</v>
      </c>
      <c r="P124" s="187">
        <f>I124+J124</f>
        <v>0</v>
      </c>
      <c r="Q124" s="187">
        <f>ROUND(I124*H124,2)</f>
        <v>0</v>
      </c>
      <c r="R124" s="187">
        <f>ROUND(J124*H124,2)</f>
        <v>0</v>
      </c>
      <c r="S124" s="67"/>
      <c r="T124" s="188">
        <f>S124*H124</f>
        <v>0</v>
      </c>
      <c r="U124" s="188">
        <v>0.08</v>
      </c>
      <c r="V124" s="188">
        <f>U124*H124</f>
        <v>0.24</v>
      </c>
      <c r="W124" s="188">
        <v>0</v>
      </c>
      <c r="X124" s="189">
        <f>W124*H124</f>
        <v>0</v>
      </c>
      <c r="Y124" s="31"/>
      <c r="Z124" s="31"/>
      <c r="AA124" s="31"/>
      <c r="AB124" s="31"/>
      <c r="AC124" s="31"/>
      <c r="AD124" s="31"/>
      <c r="AE124" s="31"/>
      <c r="AR124" s="190" t="s">
        <v>168</v>
      </c>
      <c r="AT124" s="190" t="s">
        <v>138</v>
      </c>
      <c r="AU124" s="190" t="s">
        <v>84</v>
      </c>
      <c r="AY124" s="15" t="s">
        <v>142</v>
      </c>
      <c r="BE124" s="191">
        <f>IF(O124="základní",K124,0)</f>
        <v>0</v>
      </c>
      <c r="BF124" s="191">
        <f>IF(O124="snížená",K124,0)</f>
        <v>0</v>
      </c>
      <c r="BG124" s="191">
        <f>IF(O124="zákl. přenesená",K124,0)</f>
        <v>0</v>
      </c>
      <c r="BH124" s="191">
        <f>IF(O124="sníž. přenesená",K124,0)</f>
        <v>0</v>
      </c>
      <c r="BI124" s="191">
        <f>IF(O124="nulová",K124,0)</f>
        <v>0</v>
      </c>
      <c r="BJ124" s="15" t="s">
        <v>82</v>
      </c>
      <c r="BK124" s="191">
        <f>ROUND(P124*H124,2)</f>
        <v>0</v>
      </c>
      <c r="BL124" s="15" t="s">
        <v>152</v>
      </c>
      <c r="BM124" s="190" t="s">
        <v>539</v>
      </c>
    </row>
    <row r="125" spans="1:65" s="2" customFormat="1" ht="11.25">
      <c r="A125" s="31"/>
      <c r="B125" s="32"/>
      <c r="C125" s="33"/>
      <c r="D125" s="192" t="s">
        <v>144</v>
      </c>
      <c r="E125" s="33"/>
      <c r="F125" s="193" t="s">
        <v>538</v>
      </c>
      <c r="G125" s="33"/>
      <c r="H125" s="33"/>
      <c r="I125" s="112"/>
      <c r="J125" s="112"/>
      <c r="K125" s="33"/>
      <c r="L125" s="33"/>
      <c r="M125" s="36"/>
      <c r="N125" s="196"/>
      <c r="O125" s="197"/>
      <c r="P125" s="198"/>
      <c r="Q125" s="198"/>
      <c r="R125" s="198"/>
      <c r="S125" s="198"/>
      <c r="T125" s="198"/>
      <c r="U125" s="198"/>
      <c r="V125" s="198"/>
      <c r="W125" s="198"/>
      <c r="X125" s="199"/>
      <c r="Y125" s="31"/>
      <c r="Z125" s="31"/>
      <c r="AA125" s="31"/>
      <c r="AB125" s="31"/>
      <c r="AC125" s="31"/>
      <c r="AD125" s="31"/>
      <c r="AE125" s="31"/>
      <c r="AT125" s="15" t="s">
        <v>144</v>
      </c>
      <c r="AU125" s="15" t="s">
        <v>84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150"/>
      <c r="J126" s="150"/>
      <c r="K126" s="52"/>
      <c r="L126" s="52"/>
      <c r="M126" s="36"/>
      <c r="N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k9o6/zOVsp5pRhndAkdDSGPE65TEU/Sf5PAONTDg+Ldq486dADS93KB+xJ276H5hH8lQCq3oWupcFbdGWbH6QA==" saltValue="NWOxhiFvnPLmYLw1TL74anQBZmGfugSQ2+xY23Z6nIgD7/xpKr+uvVKG66Gr8LBrlQ3DIwHn++EJXmQy46sP8w==" spinCount="100000" sheet="1" objects="1" scenarios="1" formatColumns="0" formatRows="0" autoFilter="0"/>
  <autoFilter ref="C117:L125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103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540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ROUND((SUM(BE117:BE264)),  2)</f>
        <v>0</v>
      </c>
      <c r="G35" s="31"/>
      <c r="H35" s="31"/>
      <c r="I35" s="129">
        <v>0.21</v>
      </c>
      <c r="J35" s="112"/>
      <c r="K35" s="123">
        <f>ROUND(((SUM(BE117:BE264))*I35),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ROUND((SUM(BF117:BF264)),  2)</f>
        <v>0</v>
      </c>
      <c r="G36" s="31"/>
      <c r="H36" s="31"/>
      <c r="I36" s="129">
        <v>0.15</v>
      </c>
      <c r="J36" s="112"/>
      <c r="K36" s="123">
        <f>ROUND(((SUM(BF117:BF264))*I36),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ROUND((SUM(BG117:BG264)),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ROUND((SUM(BH117:BH264)),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ROUND((SUM(BI117:BI264)),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SO 02.1 - Rozváděč RZS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>Q117</f>
        <v>0</v>
      </c>
      <c r="J96" s="160">
        <f>R117</f>
        <v>0</v>
      </c>
      <c r="K96" s="80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235</v>
      </c>
      <c r="E97" s="203"/>
      <c r="F97" s="203"/>
      <c r="G97" s="203"/>
      <c r="H97" s="203"/>
      <c r="I97" s="204">
        <f>Q118</f>
        <v>0</v>
      </c>
      <c r="J97" s="204">
        <f>R118</f>
        <v>0</v>
      </c>
      <c r="K97" s="205">
        <f>K118</f>
        <v>0</v>
      </c>
      <c r="L97" s="201"/>
      <c r="M97" s="206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112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0"/>
      <c r="J99" s="150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3"/>
      <c r="J103" s="153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1" t="s">
        <v>121</v>
      </c>
      <c r="D104" s="33"/>
      <c r="E104" s="33"/>
      <c r="F104" s="33"/>
      <c r="G104" s="33"/>
      <c r="H104" s="33"/>
      <c r="I104" s="112"/>
      <c r="J104" s="112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112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17</v>
      </c>
      <c r="D106" s="33"/>
      <c r="E106" s="33"/>
      <c r="F106" s="33"/>
      <c r="G106" s="33"/>
      <c r="H106" s="33"/>
      <c r="I106" s="112"/>
      <c r="J106" s="112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303" t="str">
        <f>E7</f>
        <v>Oprava zabezpečovacího zařízení na odbočce Skalka</v>
      </c>
      <c r="F107" s="304"/>
      <c r="G107" s="304"/>
      <c r="H107" s="304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3"/>
      <c r="E108" s="33"/>
      <c r="F108" s="33"/>
      <c r="G108" s="33"/>
      <c r="H108" s="33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5" t="str">
        <f>E9</f>
        <v>SO 02.1 - Rozváděč RZS</v>
      </c>
      <c r="F109" s="305"/>
      <c r="G109" s="305"/>
      <c r="H109" s="305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21</v>
      </c>
      <c r="D111" s="33"/>
      <c r="E111" s="33"/>
      <c r="F111" s="25" t="str">
        <f>F12</f>
        <v xml:space="preserve"> </v>
      </c>
      <c r="G111" s="33"/>
      <c r="H111" s="33"/>
      <c r="I111" s="114" t="s">
        <v>23</v>
      </c>
      <c r="J111" s="116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112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24</v>
      </c>
      <c r="D113" s="33"/>
      <c r="E113" s="33"/>
      <c r="F113" s="25" t="str">
        <f>E15</f>
        <v xml:space="preserve"> </v>
      </c>
      <c r="G113" s="33"/>
      <c r="H113" s="33"/>
      <c r="I113" s="114" t="s">
        <v>29</v>
      </c>
      <c r="J113" s="154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27</v>
      </c>
      <c r="D114" s="33"/>
      <c r="E114" s="33"/>
      <c r="F114" s="25" t="str">
        <f>IF(E18="","",E18)</f>
        <v>Vyplň údaj</v>
      </c>
      <c r="G114" s="33"/>
      <c r="H114" s="33"/>
      <c r="I114" s="114" t="s">
        <v>30</v>
      </c>
      <c r="J114" s="154" t="str">
        <f>E24</f>
        <v xml:space="preserve"> 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112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1"/>
      <c r="B116" s="162"/>
      <c r="C116" s="163" t="s">
        <v>122</v>
      </c>
      <c r="D116" s="164" t="s">
        <v>57</v>
      </c>
      <c r="E116" s="164" t="s">
        <v>53</v>
      </c>
      <c r="F116" s="164" t="s">
        <v>54</v>
      </c>
      <c r="G116" s="164" t="s">
        <v>123</v>
      </c>
      <c r="H116" s="164" t="s">
        <v>124</v>
      </c>
      <c r="I116" s="165" t="s">
        <v>125</v>
      </c>
      <c r="J116" s="165" t="s">
        <v>126</v>
      </c>
      <c r="K116" s="166" t="s">
        <v>118</v>
      </c>
      <c r="L116" s="167" t="s">
        <v>127</v>
      </c>
      <c r="M116" s="168"/>
      <c r="N116" s="71" t="s">
        <v>1</v>
      </c>
      <c r="O116" s="72" t="s">
        <v>36</v>
      </c>
      <c r="P116" s="72" t="s">
        <v>128</v>
      </c>
      <c r="Q116" s="72" t="s">
        <v>129</v>
      </c>
      <c r="R116" s="72" t="s">
        <v>130</v>
      </c>
      <c r="S116" s="72" t="s">
        <v>131</v>
      </c>
      <c r="T116" s="72" t="s">
        <v>132</v>
      </c>
      <c r="U116" s="72" t="s">
        <v>133</v>
      </c>
      <c r="V116" s="72" t="s">
        <v>134</v>
      </c>
      <c r="W116" s="72" t="s">
        <v>135</v>
      </c>
      <c r="X116" s="73" t="s">
        <v>136</v>
      </c>
      <c r="Y116" s="161"/>
      <c r="Z116" s="161"/>
      <c r="AA116" s="161"/>
      <c r="AB116" s="161"/>
      <c r="AC116" s="161"/>
      <c r="AD116" s="161"/>
      <c r="AE116" s="161"/>
    </row>
    <row r="117" spans="1:65" s="2" customFormat="1" ht="22.9" customHeight="1">
      <c r="A117" s="31"/>
      <c r="B117" s="32"/>
      <c r="C117" s="78" t="s">
        <v>137</v>
      </c>
      <c r="D117" s="33"/>
      <c r="E117" s="33"/>
      <c r="F117" s="33"/>
      <c r="G117" s="33"/>
      <c r="H117" s="33"/>
      <c r="I117" s="112"/>
      <c r="J117" s="112"/>
      <c r="K117" s="169">
        <f>BK117</f>
        <v>0</v>
      </c>
      <c r="L117" s="33"/>
      <c r="M117" s="36"/>
      <c r="N117" s="74"/>
      <c r="O117" s="170"/>
      <c r="P117" s="75"/>
      <c r="Q117" s="171">
        <f>Q118</f>
        <v>0</v>
      </c>
      <c r="R117" s="171">
        <f>R118</f>
        <v>0</v>
      </c>
      <c r="S117" s="75"/>
      <c r="T117" s="172">
        <f>T118</f>
        <v>0</v>
      </c>
      <c r="U117" s="75"/>
      <c r="V117" s="172">
        <f>V118</f>
        <v>0</v>
      </c>
      <c r="W117" s="75"/>
      <c r="X117" s="173">
        <f>X118</f>
        <v>0</v>
      </c>
      <c r="Y117" s="31"/>
      <c r="Z117" s="31"/>
      <c r="AA117" s="31"/>
      <c r="AB117" s="31"/>
      <c r="AC117" s="31"/>
      <c r="AD117" s="31"/>
      <c r="AE117" s="31"/>
      <c r="AT117" s="15" t="s">
        <v>73</v>
      </c>
      <c r="AU117" s="15" t="s">
        <v>120</v>
      </c>
      <c r="BK117" s="174">
        <f>BK118</f>
        <v>0</v>
      </c>
    </row>
    <row r="118" spans="1:65" s="11" customFormat="1" ht="25.9" customHeight="1">
      <c r="B118" s="207"/>
      <c r="C118" s="208"/>
      <c r="D118" s="209" t="s">
        <v>73</v>
      </c>
      <c r="E118" s="210" t="s">
        <v>238</v>
      </c>
      <c r="F118" s="210" t="s">
        <v>239</v>
      </c>
      <c r="G118" s="208"/>
      <c r="H118" s="208"/>
      <c r="I118" s="211"/>
      <c r="J118" s="211"/>
      <c r="K118" s="212">
        <f>BK118</f>
        <v>0</v>
      </c>
      <c r="L118" s="208"/>
      <c r="M118" s="213"/>
      <c r="N118" s="214"/>
      <c r="O118" s="215"/>
      <c r="P118" s="215"/>
      <c r="Q118" s="216">
        <f>SUM(Q119:Q264)</f>
        <v>0</v>
      </c>
      <c r="R118" s="216">
        <f>SUM(R119:R264)</f>
        <v>0</v>
      </c>
      <c r="S118" s="215"/>
      <c r="T118" s="217">
        <f>SUM(T119:T264)</f>
        <v>0</v>
      </c>
      <c r="U118" s="215"/>
      <c r="V118" s="217">
        <f>SUM(V119:V264)</f>
        <v>0</v>
      </c>
      <c r="W118" s="215"/>
      <c r="X118" s="218">
        <f>SUM(X119:X264)</f>
        <v>0</v>
      </c>
      <c r="AR118" s="219" t="s">
        <v>152</v>
      </c>
      <c r="AT118" s="220" t="s">
        <v>73</v>
      </c>
      <c r="AU118" s="220" t="s">
        <v>74</v>
      </c>
      <c r="AY118" s="219" t="s">
        <v>142</v>
      </c>
      <c r="BK118" s="221">
        <f>SUM(BK119:BK264)</f>
        <v>0</v>
      </c>
    </row>
    <row r="119" spans="1:65" s="2" customFormat="1" ht="33" customHeight="1">
      <c r="A119" s="31"/>
      <c r="B119" s="32"/>
      <c r="C119" s="222" t="s">
        <v>82</v>
      </c>
      <c r="D119" s="222" t="s">
        <v>240</v>
      </c>
      <c r="E119" s="223" t="s">
        <v>541</v>
      </c>
      <c r="F119" s="224" t="s">
        <v>542</v>
      </c>
      <c r="G119" s="225" t="s">
        <v>171</v>
      </c>
      <c r="H119" s="226">
        <v>70</v>
      </c>
      <c r="I119" s="227"/>
      <c r="J119" s="227"/>
      <c r="K119" s="228">
        <f>ROUND(P119*H119,2)</f>
        <v>0</v>
      </c>
      <c r="L119" s="229"/>
      <c r="M119" s="36"/>
      <c r="N119" s="230" t="s">
        <v>1</v>
      </c>
      <c r="O119" s="186" t="s">
        <v>37</v>
      </c>
      <c r="P119" s="187">
        <f>I119+J119</f>
        <v>0</v>
      </c>
      <c r="Q119" s="187">
        <f>ROUND(I119*H119,2)</f>
        <v>0</v>
      </c>
      <c r="R119" s="187">
        <f>ROUND(J119*H119,2)</f>
        <v>0</v>
      </c>
      <c r="S119" s="67"/>
      <c r="T119" s="188">
        <f>S119*H119</f>
        <v>0</v>
      </c>
      <c r="U119" s="188">
        <v>0</v>
      </c>
      <c r="V119" s="188">
        <f>U119*H119</f>
        <v>0</v>
      </c>
      <c r="W119" s="188">
        <v>0</v>
      </c>
      <c r="X119" s="189">
        <f>W119*H119</f>
        <v>0</v>
      </c>
      <c r="Y119" s="31"/>
      <c r="Z119" s="31"/>
      <c r="AA119" s="31"/>
      <c r="AB119" s="31"/>
      <c r="AC119" s="31"/>
      <c r="AD119" s="31"/>
      <c r="AE119" s="31"/>
      <c r="AR119" s="190" t="s">
        <v>543</v>
      </c>
      <c r="AT119" s="190" t="s">
        <v>240</v>
      </c>
      <c r="AU119" s="190" t="s">
        <v>82</v>
      </c>
      <c r="AY119" s="15" t="s">
        <v>142</v>
      </c>
      <c r="BE119" s="191">
        <f>IF(O119="základní",K119,0)</f>
        <v>0</v>
      </c>
      <c r="BF119" s="191">
        <f>IF(O119="snížená",K119,0)</f>
        <v>0</v>
      </c>
      <c r="BG119" s="191">
        <f>IF(O119="zákl. přenesená",K119,0)</f>
        <v>0</v>
      </c>
      <c r="BH119" s="191">
        <f>IF(O119="sníž. přenesená",K119,0)</f>
        <v>0</v>
      </c>
      <c r="BI119" s="191">
        <f>IF(O119="nulová",K119,0)</f>
        <v>0</v>
      </c>
      <c r="BJ119" s="15" t="s">
        <v>82</v>
      </c>
      <c r="BK119" s="191">
        <f>ROUND(P119*H119,2)</f>
        <v>0</v>
      </c>
      <c r="BL119" s="15" t="s">
        <v>543</v>
      </c>
      <c r="BM119" s="190" t="s">
        <v>544</v>
      </c>
    </row>
    <row r="120" spans="1:65" s="2" customFormat="1" ht="39">
      <c r="A120" s="31"/>
      <c r="B120" s="32"/>
      <c r="C120" s="33"/>
      <c r="D120" s="192" t="s">
        <v>144</v>
      </c>
      <c r="E120" s="33"/>
      <c r="F120" s="193" t="s">
        <v>545</v>
      </c>
      <c r="G120" s="33"/>
      <c r="H120" s="33"/>
      <c r="I120" s="112"/>
      <c r="J120" s="112"/>
      <c r="K120" s="33"/>
      <c r="L120" s="33"/>
      <c r="M120" s="36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1"/>
      <c r="Z120" s="31"/>
      <c r="AA120" s="31"/>
      <c r="AB120" s="31"/>
      <c r="AC120" s="31"/>
      <c r="AD120" s="31"/>
      <c r="AE120" s="31"/>
      <c r="AT120" s="15" t="s">
        <v>144</v>
      </c>
      <c r="AU120" s="15" t="s">
        <v>82</v>
      </c>
    </row>
    <row r="121" spans="1:65" s="2" customFormat="1" ht="21.75" customHeight="1">
      <c r="A121" s="31"/>
      <c r="B121" s="32"/>
      <c r="C121" s="175" t="s">
        <v>84</v>
      </c>
      <c r="D121" s="175" t="s">
        <v>138</v>
      </c>
      <c r="E121" s="176" t="s">
        <v>546</v>
      </c>
      <c r="F121" s="177" t="s">
        <v>547</v>
      </c>
      <c r="G121" s="178" t="s">
        <v>171</v>
      </c>
      <c r="H121" s="179">
        <v>70</v>
      </c>
      <c r="I121" s="180"/>
      <c r="J121" s="181"/>
      <c r="K121" s="182">
        <f>ROUND(P121*H121,2)</f>
        <v>0</v>
      </c>
      <c r="L121" s="183"/>
      <c r="M121" s="184"/>
      <c r="N121" s="185" t="s">
        <v>1</v>
      </c>
      <c r="O121" s="186" t="s">
        <v>37</v>
      </c>
      <c r="P121" s="187">
        <f>I121+J121</f>
        <v>0</v>
      </c>
      <c r="Q121" s="187">
        <f>ROUND(I121*H121,2)</f>
        <v>0</v>
      </c>
      <c r="R121" s="187">
        <f>ROUND(J121*H121,2)</f>
        <v>0</v>
      </c>
      <c r="S121" s="67"/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9">
        <f>W121*H121</f>
        <v>0</v>
      </c>
      <c r="Y121" s="31"/>
      <c r="Z121" s="31"/>
      <c r="AA121" s="31"/>
      <c r="AB121" s="31"/>
      <c r="AC121" s="31"/>
      <c r="AD121" s="31"/>
      <c r="AE121" s="31"/>
      <c r="AR121" s="190" t="s">
        <v>548</v>
      </c>
      <c r="AT121" s="190" t="s">
        <v>138</v>
      </c>
      <c r="AU121" s="190" t="s">
        <v>82</v>
      </c>
      <c r="AY121" s="15" t="s">
        <v>142</v>
      </c>
      <c r="BE121" s="191">
        <f>IF(O121="základní",K121,0)</f>
        <v>0</v>
      </c>
      <c r="BF121" s="191">
        <f>IF(O121="snížená",K121,0)</f>
        <v>0</v>
      </c>
      <c r="BG121" s="191">
        <f>IF(O121="zákl. přenesená",K121,0)</f>
        <v>0</v>
      </c>
      <c r="BH121" s="191">
        <f>IF(O121="sníž. přenesená",K121,0)</f>
        <v>0</v>
      </c>
      <c r="BI121" s="191">
        <f>IF(O121="nulová",K121,0)</f>
        <v>0</v>
      </c>
      <c r="BJ121" s="15" t="s">
        <v>82</v>
      </c>
      <c r="BK121" s="191">
        <f>ROUND(P121*H121,2)</f>
        <v>0</v>
      </c>
      <c r="BL121" s="15" t="s">
        <v>548</v>
      </c>
      <c r="BM121" s="190" t="s">
        <v>549</v>
      </c>
    </row>
    <row r="122" spans="1:65" s="2" customFormat="1" ht="19.5">
      <c r="A122" s="31"/>
      <c r="B122" s="32"/>
      <c r="C122" s="33"/>
      <c r="D122" s="192" t="s">
        <v>144</v>
      </c>
      <c r="E122" s="33"/>
      <c r="F122" s="193" t="s">
        <v>547</v>
      </c>
      <c r="G122" s="33"/>
      <c r="H122" s="33"/>
      <c r="I122" s="112"/>
      <c r="J122" s="112"/>
      <c r="K122" s="33"/>
      <c r="L122" s="33"/>
      <c r="M122" s="36"/>
      <c r="N122" s="194"/>
      <c r="O122" s="195"/>
      <c r="P122" s="67"/>
      <c r="Q122" s="67"/>
      <c r="R122" s="67"/>
      <c r="S122" s="67"/>
      <c r="T122" s="67"/>
      <c r="U122" s="67"/>
      <c r="V122" s="67"/>
      <c r="W122" s="67"/>
      <c r="X122" s="68"/>
      <c r="Y122" s="31"/>
      <c r="Z122" s="31"/>
      <c r="AA122" s="31"/>
      <c r="AB122" s="31"/>
      <c r="AC122" s="31"/>
      <c r="AD122" s="31"/>
      <c r="AE122" s="31"/>
      <c r="AT122" s="15" t="s">
        <v>144</v>
      </c>
      <c r="AU122" s="15" t="s">
        <v>82</v>
      </c>
    </row>
    <row r="123" spans="1:65" s="2" customFormat="1" ht="21.75" customHeight="1">
      <c r="A123" s="31"/>
      <c r="B123" s="32"/>
      <c r="C123" s="222" t="s">
        <v>148</v>
      </c>
      <c r="D123" s="222" t="s">
        <v>240</v>
      </c>
      <c r="E123" s="223" t="s">
        <v>550</v>
      </c>
      <c r="F123" s="224" t="s">
        <v>551</v>
      </c>
      <c r="G123" s="225" t="s">
        <v>171</v>
      </c>
      <c r="H123" s="226">
        <v>44</v>
      </c>
      <c r="I123" s="227"/>
      <c r="J123" s="227"/>
      <c r="K123" s="228">
        <f>ROUND(P123*H123,2)</f>
        <v>0</v>
      </c>
      <c r="L123" s="229"/>
      <c r="M123" s="36"/>
      <c r="N123" s="230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543</v>
      </c>
      <c r="AT123" s="190" t="s">
        <v>240</v>
      </c>
      <c r="AU123" s="190" t="s">
        <v>82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543</v>
      </c>
      <c r="BM123" s="190" t="s">
        <v>552</v>
      </c>
    </row>
    <row r="124" spans="1:65" s="2" customFormat="1" ht="11.25">
      <c r="A124" s="31"/>
      <c r="B124" s="32"/>
      <c r="C124" s="33"/>
      <c r="D124" s="192" t="s">
        <v>144</v>
      </c>
      <c r="E124" s="33"/>
      <c r="F124" s="193" t="s">
        <v>551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82</v>
      </c>
    </row>
    <row r="125" spans="1:65" s="2" customFormat="1" ht="21.75" customHeight="1">
      <c r="A125" s="31"/>
      <c r="B125" s="32"/>
      <c r="C125" s="222" t="s">
        <v>152</v>
      </c>
      <c r="D125" s="222" t="s">
        <v>240</v>
      </c>
      <c r="E125" s="223" t="s">
        <v>553</v>
      </c>
      <c r="F125" s="224" t="s">
        <v>554</v>
      </c>
      <c r="G125" s="225" t="s">
        <v>171</v>
      </c>
      <c r="H125" s="226">
        <v>45</v>
      </c>
      <c r="I125" s="227"/>
      <c r="J125" s="227"/>
      <c r="K125" s="228">
        <f>ROUND(P125*H125,2)</f>
        <v>0</v>
      </c>
      <c r="L125" s="229"/>
      <c r="M125" s="36"/>
      <c r="N125" s="230" t="s">
        <v>1</v>
      </c>
      <c r="O125" s="186" t="s">
        <v>37</v>
      </c>
      <c r="P125" s="187">
        <f>I125+J125</f>
        <v>0</v>
      </c>
      <c r="Q125" s="187">
        <f>ROUND(I125*H125,2)</f>
        <v>0</v>
      </c>
      <c r="R125" s="187">
        <f>ROUND(J125*H125,2)</f>
        <v>0</v>
      </c>
      <c r="S125" s="67"/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9">
        <f>W125*H125</f>
        <v>0</v>
      </c>
      <c r="Y125" s="31"/>
      <c r="Z125" s="31"/>
      <c r="AA125" s="31"/>
      <c r="AB125" s="31"/>
      <c r="AC125" s="31"/>
      <c r="AD125" s="31"/>
      <c r="AE125" s="31"/>
      <c r="AR125" s="190" t="s">
        <v>543</v>
      </c>
      <c r="AT125" s="190" t="s">
        <v>240</v>
      </c>
      <c r="AU125" s="190" t="s">
        <v>82</v>
      </c>
      <c r="AY125" s="15" t="s">
        <v>142</v>
      </c>
      <c r="BE125" s="191">
        <f>IF(O125="základní",K125,0)</f>
        <v>0</v>
      </c>
      <c r="BF125" s="191">
        <f>IF(O125="snížená",K125,0)</f>
        <v>0</v>
      </c>
      <c r="BG125" s="191">
        <f>IF(O125="zákl. přenesená",K125,0)</f>
        <v>0</v>
      </c>
      <c r="BH125" s="191">
        <f>IF(O125="sníž. přenesená",K125,0)</f>
        <v>0</v>
      </c>
      <c r="BI125" s="191">
        <f>IF(O125="nulová",K125,0)</f>
        <v>0</v>
      </c>
      <c r="BJ125" s="15" t="s">
        <v>82</v>
      </c>
      <c r="BK125" s="191">
        <f>ROUND(P125*H125,2)</f>
        <v>0</v>
      </c>
      <c r="BL125" s="15" t="s">
        <v>543</v>
      </c>
      <c r="BM125" s="190" t="s">
        <v>555</v>
      </c>
    </row>
    <row r="126" spans="1:65" s="2" customFormat="1" ht="29.25">
      <c r="A126" s="31"/>
      <c r="B126" s="32"/>
      <c r="C126" s="33"/>
      <c r="D126" s="192" t="s">
        <v>144</v>
      </c>
      <c r="E126" s="33"/>
      <c r="F126" s="193" t="s">
        <v>556</v>
      </c>
      <c r="G126" s="33"/>
      <c r="H126" s="33"/>
      <c r="I126" s="112"/>
      <c r="J126" s="112"/>
      <c r="K126" s="33"/>
      <c r="L126" s="33"/>
      <c r="M126" s="36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1"/>
      <c r="Z126" s="31"/>
      <c r="AA126" s="31"/>
      <c r="AB126" s="31"/>
      <c r="AC126" s="31"/>
      <c r="AD126" s="31"/>
      <c r="AE126" s="31"/>
      <c r="AT126" s="15" t="s">
        <v>144</v>
      </c>
      <c r="AU126" s="15" t="s">
        <v>82</v>
      </c>
    </row>
    <row r="127" spans="1:65" s="2" customFormat="1" ht="21.75" customHeight="1">
      <c r="A127" s="31"/>
      <c r="B127" s="32"/>
      <c r="C127" s="175" t="s">
        <v>156</v>
      </c>
      <c r="D127" s="175" t="s">
        <v>138</v>
      </c>
      <c r="E127" s="176" t="s">
        <v>557</v>
      </c>
      <c r="F127" s="177" t="s">
        <v>558</v>
      </c>
      <c r="G127" s="178" t="s">
        <v>141</v>
      </c>
      <c r="H127" s="179">
        <v>20</v>
      </c>
      <c r="I127" s="180"/>
      <c r="J127" s="181"/>
      <c r="K127" s="182">
        <f>ROUND(P127*H127,2)</f>
        <v>0</v>
      </c>
      <c r="L127" s="183"/>
      <c r="M127" s="184"/>
      <c r="N127" s="185" t="s">
        <v>1</v>
      </c>
      <c r="O127" s="186" t="s">
        <v>37</v>
      </c>
      <c r="P127" s="187">
        <f>I127+J127</f>
        <v>0</v>
      </c>
      <c r="Q127" s="187">
        <f>ROUND(I127*H127,2)</f>
        <v>0</v>
      </c>
      <c r="R127" s="187">
        <f>ROUND(J127*H127,2)</f>
        <v>0</v>
      </c>
      <c r="S127" s="67"/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9">
        <f>W127*H127</f>
        <v>0</v>
      </c>
      <c r="Y127" s="31"/>
      <c r="Z127" s="31"/>
      <c r="AA127" s="31"/>
      <c r="AB127" s="31"/>
      <c r="AC127" s="31"/>
      <c r="AD127" s="31"/>
      <c r="AE127" s="31"/>
      <c r="AR127" s="190" t="s">
        <v>548</v>
      </c>
      <c r="AT127" s="190" t="s">
        <v>138</v>
      </c>
      <c r="AU127" s="190" t="s">
        <v>82</v>
      </c>
      <c r="AY127" s="15" t="s">
        <v>142</v>
      </c>
      <c r="BE127" s="191">
        <f>IF(O127="základní",K127,0)</f>
        <v>0</v>
      </c>
      <c r="BF127" s="191">
        <f>IF(O127="snížená",K127,0)</f>
        <v>0</v>
      </c>
      <c r="BG127" s="191">
        <f>IF(O127="zákl. přenesená",K127,0)</f>
        <v>0</v>
      </c>
      <c r="BH127" s="191">
        <f>IF(O127="sníž. přenesená",K127,0)</f>
        <v>0</v>
      </c>
      <c r="BI127" s="191">
        <f>IF(O127="nulová",K127,0)</f>
        <v>0</v>
      </c>
      <c r="BJ127" s="15" t="s">
        <v>82</v>
      </c>
      <c r="BK127" s="191">
        <f>ROUND(P127*H127,2)</f>
        <v>0</v>
      </c>
      <c r="BL127" s="15" t="s">
        <v>548</v>
      </c>
      <c r="BM127" s="190" t="s">
        <v>559</v>
      </c>
    </row>
    <row r="128" spans="1:65" s="2" customFormat="1" ht="19.5">
      <c r="A128" s="31"/>
      <c r="B128" s="32"/>
      <c r="C128" s="33"/>
      <c r="D128" s="192" t="s">
        <v>144</v>
      </c>
      <c r="E128" s="33"/>
      <c r="F128" s="193" t="s">
        <v>558</v>
      </c>
      <c r="G128" s="33"/>
      <c r="H128" s="33"/>
      <c r="I128" s="112"/>
      <c r="J128" s="112"/>
      <c r="K128" s="33"/>
      <c r="L128" s="33"/>
      <c r="M128" s="36"/>
      <c r="N128" s="194"/>
      <c r="O128" s="195"/>
      <c r="P128" s="67"/>
      <c r="Q128" s="67"/>
      <c r="R128" s="67"/>
      <c r="S128" s="67"/>
      <c r="T128" s="67"/>
      <c r="U128" s="67"/>
      <c r="V128" s="67"/>
      <c r="W128" s="67"/>
      <c r="X128" s="68"/>
      <c r="Y128" s="31"/>
      <c r="Z128" s="31"/>
      <c r="AA128" s="31"/>
      <c r="AB128" s="31"/>
      <c r="AC128" s="31"/>
      <c r="AD128" s="31"/>
      <c r="AE128" s="31"/>
      <c r="AT128" s="15" t="s">
        <v>144</v>
      </c>
      <c r="AU128" s="15" t="s">
        <v>82</v>
      </c>
    </row>
    <row r="129" spans="1:65" s="2" customFormat="1" ht="21.75" customHeight="1">
      <c r="A129" s="31"/>
      <c r="B129" s="32"/>
      <c r="C129" s="175" t="s">
        <v>160</v>
      </c>
      <c r="D129" s="175" t="s">
        <v>138</v>
      </c>
      <c r="E129" s="176" t="s">
        <v>560</v>
      </c>
      <c r="F129" s="177" t="s">
        <v>561</v>
      </c>
      <c r="G129" s="178" t="s">
        <v>141</v>
      </c>
      <c r="H129" s="179">
        <v>5</v>
      </c>
      <c r="I129" s="180"/>
      <c r="J129" s="181"/>
      <c r="K129" s="182">
        <f>ROUND(P129*H129,2)</f>
        <v>0</v>
      </c>
      <c r="L129" s="183"/>
      <c r="M129" s="184"/>
      <c r="N129" s="185" t="s">
        <v>1</v>
      </c>
      <c r="O129" s="186" t="s">
        <v>37</v>
      </c>
      <c r="P129" s="187">
        <f>I129+J129</f>
        <v>0</v>
      </c>
      <c r="Q129" s="187">
        <f>ROUND(I129*H129,2)</f>
        <v>0</v>
      </c>
      <c r="R129" s="187">
        <f>ROUND(J129*H129,2)</f>
        <v>0</v>
      </c>
      <c r="S129" s="67"/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9">
        <f>W129*H129</f>
        <v>0</v>
      </c>
      <c r="Y129" s="31"/>
      <c r="Z129" s="31"/>
      <c r="AA129" s="31"/>
      <c r="AB129" s="31"/>
      <c r="AC129" s="31"/>
      <c r="AD129" s="31"/>
      <c r="AE129" s="31"/>
      <c r="AR129" s="190" t="s">
        <v>548</v>
      </c>
      <c r="AT129" s="190" t="s">
        <v>138</v>
      </c>
      <c r="AU129" s="190" t="s">
        <v>82</v>
      </c>
      <c r="AY129" s="15" t="s">
        <v>142</v>
      </c>
      <c r="BE129" s="191">
        <f>IF(O129="základní",K129,0)</f>
        <v>0</v>
      </c>
      <c r="BF129" s="191">
        <f>IF(O129="snížená",K129,0)</f>
        <v>0</v>
      </c>
      <c r="BG129" s="191">
        <f>IF(O129="zákl. přenesená",K129,0)</f>
        <v>0</v>
      </c>
      <c r="BH129" s="191">
        <f>IF(O129="sníž. přenesená",K129,0)</f>
        <v>0</v>
      </c>
      <c r="BI129" s="191">
        <f>IF(O129="nulová",K129,0)</f>
        <v>0</v>
      </c>
      <c r="BJ129" s="15" t="s">
        <v>82</v>
      </c>
      <c r="BK129" s="191">
        <f>ROUND(P129*H129,2)</f>
        <v>0</v>
      </c>
      <c r="BL129" s="15" t="s">
        <v>548</v>
      </c>
      <c r="BM129" s="190" t="s">
        <v>562</v>
      </c>
    </row>
    <row r="130" spans="1:65" s="2" customFormat="1" ht="19.5">
      <c r="A130" s="31"/>
      <c r="B130" s="32"/>
      <c r="C130" s="33"/>
      <c r="D130" s="192" t="s">
        <v>144</v>
      </c>
      <c r="E130" s="33"/>
      <c r="F130" s="193" t="s">
        <v>561</v>
      </c>
      <c r="G130" s="33"/>
      <c r="H130" s="33"/>
      <c r="I130" s="112"/>
      <c r="J130" s="112"/>
      <c r="K130" s="33"/>
      <c r="L130" s="33"/>
      <c r="M130" s="36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1"/>
      <c r="Z130" s="31"/>
      <c r="AA130" s="31"/>
      <c r="AB130" s="31"/>
      <c r="AC130" s="31"/>
      <c r="AD130" s="31"/>
      <c r="AE130" s="31"/>
      <c r="AT130" s="15" t="s">
        <v>144</v>
      </c>
      <c r="AU130" s="15" t="s">
        <v>82</v>
      </c>
    </row>
    <row r="131" spans="1:65" s="2" customFormat="1" ht="21.75" customHeight="1">
      <c r="A131" s="31"/>
      <c r="B131" s="32"/>
      <c r="C131" s="175" t="s">
        <v>164</v>
      </c>
      <c r="D131" s="175" t="s">
        <v>138</v>
      </c>
      <c r="E131" s="176" t="s">
        <v>563</v>
      </c>
      <c r="F131" s="177" t="s">
        <v>564</v>
      </c>
      <c r="G131" s="178" t="s">
        <v>141</v>
      </c>
      <c r="H131" s="179">
        <v>5</v>
      </c>
      <c r="I131" s="180"/>
      <c r="J131" s="181"/>
      <c r="K131" s="182">
        <f>ROUND(P131*H131,2)</f>
        <v>0</v>
      </c>
      <c r="L131" s="183"/>
      <c r="M131" s="184"/>
      <c r="N131" s="185" t="s">
        <v>1</v>
      </c>
      <c r="O131" s="186" t="s">
        <v>37</v>
      </c>
      <c r="P131" s="187">
        <f>I131+J131</f>
        <v>0</v>
      </c>
      <c r="Q131" s="187">
        <f>ROUND(I131*H131,2)</f>
        <v>0</v>
      </c>
      <c r="R131" s="187">
        <f>ROUND(J131*H131,2)</f>
        <v>0</v>
      </c>
      <c r="S131" s="67"/>
      <c r="T131" s="188">
        <f>S131*H131</f>
        <v>0</v>
      </c>
      <c r="U131" s="188">
        <v>0</v>
      </c>
      <c r="V131" s="188">
        <f>U131*H131</f>
        <v>0</v>
      </c>
      <c r="W131" s="188">
        <v>0</v>
      </c>
      <c r="X131" s="189">
        <f>W131*H131</f>
        <v>0</v>
      </c>
      <c r="Y131" s="31"/>
      <c r="Z131" s="31"/>
      <c r="AA131" s="31"/>
      <c r="AB131" s="31"/>
      <c r="AC131" s="31"/>
      <c r="AD131" s="31"/>
      <c r="AE131" s="31"/>
      <c r="AR131" s="190" t="s">
        <v>548</v>
      </c>
      <c r="AT131" s="190" t="s">
        <v>138</v>
      </c>
      <c r="AU131" s="190" t="s">
        <v>82</v>
      </c>
      <c r="AY131" s="15" t="s">
        <v>142</v>
      </c>
      <c r="BE131" s="191">
        <f>IF(O131="základní",K131,0)</f>
        <v>0</v>
      </c>
      <c r="BF131" s="191">
        <f>IF(O131="snížená",K131,0)</f>
        <v>0</v>
      </c>
      <c r="BG131" s="191">
        <f>IF(O131="zákl. přenesená",K131,0)</f>
        <v>0</v>
      </c>
      <c r="BH131" s="191">
        <f>IF(O131="sníž. přenesená",K131,0)</f>
        <v>0</v>
      </c>
      <c r="BI131" s="191">
        <f>IF(O131="nulová",K131,0)</f>
        <v>0</v>
      </c>
      <c r="BJ131" s="15" t="s">
        <v>82</v>
      </c>
      <c r="BK131" s="191">
        <f>ROUND(P131*H131,2)</f>
        <v>0</v>
      </c>
      <c r="BL131" s="15" t="s">
        <v>548</v>
      </c>
      <c r="BM131" s="190" t="s">
        <v>565</v>
      </c>
    </row>
    <row r="132" spans="1:65" s="2" customFormat="1" ht="19.5">
      <c r="A132" s="31"/>
      <c r="B132" s="32"/>
      <c r="C132" s="33"/>
      <c r="D132" s="192" t="s">
        <v>144</v>
      </c>
      <c r="E132" s="33"/>
      <c r="F132" s="193" t="s">
        <v>564</v>
      </c>
      <c r="G132" s="33"/>
      <c r="H132" s="33"/>
      <c r="I132" s="112"/>
      <c r="J132" s="112"/>
      <c r="K132" s="33"/>
      <c r="L132" s="33"/>
      <c r="M132" s="36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1"/>
      <c r="Z132" s="31"/>
      <c r="AA132" s="31"/>
      <c r="AB132" s="31"/>
      <c r="AC132" s="31"/>
      <c r="AD132" s="31"/>
      <c r="AE132" s="31"/>
      <c r="AT132" s="15" t="s">
        <v>144</v>
      </c>
      <c r="AU132" s="15" t="s">
        <v>82</v>
      </c>
    </row>
    <row r="133" spans="1:65" s="2" customFormat="1" ht="21.75" customHeight="1">
      <c r="A133" s="31"/>
      <c r="B133" s="32"/>
      <c r="C133" s="175" t="s">
        <v>168</v>
      </c>
      <c r="D133" s="175" t="s">
        <v>138</v>
      </c>
      <c r="E133" s="176" t="s">
        <v>566</v>
      </c>
      <c r="F133" s="177" t="s">
        <v>567</v>
      </c>
      <c r="G133" s="178" t="s">
        <v>141</v>
      </c>
      <c r="H133" s="179">
        <v>20</v>
      </c>
      <c r="I133" s="180"/>
      <c r="J133" s="181"/>
      <c r="K133" s="182">
        <f>ROUND(P133*H133,2)</f>
        <v>0</v>
      </c>
      <c r="L133" s="183"/>
      <c r="M133" s="184"/>
      <c r="N133" s="185" t="s">
        <v>1</v>
      </c>
      <c r="O133" s="186" t="s">
        <v>37</v>
      </c>
      <c r="P133" s="187">
        <f>I133+J133</f>
        <v>0</v>
      </c>
      <c r="Q133" s="187">
        <f>ROUND(I133*H133,2)</f>
        <v>0</v>
      </c>
      <c r="R133" s="187">
        <f>ROUND(J133*H133,2)</f>
        <v>0</v>
      </c>
      <c r="S133" s="67"/>
      <c r="T133" s="188">
        <f>S133*H133</f>
        <v>0</v>
      </c>
      <c r="U133" s="188">
        <v>0</v>
      </c>
      <c r="V133" s="188">
        <f>U133*H133</f>
        <v>0</v>
      </c>
      <c r="W133" s="188">
        <v>0</v>
      </c>
      <c r="X133" s="189">
        <f>W133*H133</f>
        <v>0</v>
      </c>
      <c r="Y133" s="31"/>
      <c r="Z133" s="31"/>
      <c r="AA133" s="31"/>
      <c r="AB133" s="31"/>
      <c r="AC133" s="31"/>
      <c r="AD133" s="31"/>
      <c r="AE133" s="31"/>
      <c r="AR133" s="190" t="s">
        <v>548</v>
      </c>
      <c r="AT133" s="190" t="s">
        <v>138</v>
      </c>
      <c r="AU133" s="190" t="s">
        <v>82</v>
      </c>
      <c r="AY133" s="15" t="s">
        <v>142</v>
      </c>
      <c r="BE133" s="191">
        <f>IF(O133="základní",K133,0)</f>
        <v>0</v>
      </c>
      <c r="BF133" s="191">
        <f>IF(O133="snížená",K133,0)</f>
        <v>0</v>
      </c>
      <c r="BG133" s="191">
        <f>IF(O133="zákl. přenesená",K133,0)</f>
        <v>0</v>
      </c>
      <c r="BH133" s="191">
        <f>IF(O133="sníž. přenesená",K133,0)</f>
        <v>0</v>
      </c>
      <c r="BI133" s="191">
        <f>IF(O133="nulová",K133,0)</f>
        <v>0</v>
      </c>
      <c r="BJ133" s="15" t="s">
        <v>82</v>
      </c>
      <c r="BK133" s="191">
        <f>ROUND(P133*H133,2)</f>
        <v>0</v>
      </c>
      <c r="BL133" s="15" t="s">
        <v>548</v>
      </c>
      <c r="BM133" s="190" t="s">
        <v>568</v>
      </c>
    </row>
    <row r="134" spans="1:65" s="2" customFormat="1" ht="19.5">
      <c r="A134" s="31"/>
      <c r="B134" s="32"/>
      <c r="C134" s="33"/>
      <c r="D134" s="192" t="s">
        <v>144</v>
      </c>
      <c r="E134" s="33"/>
      <c r="F134" s="193" t="s">
        <v>567</v>
      </c>
      <c r="G134" s="33"/>
      <c r="H134" s="33"/>
      <c r="I134" s="112"/>
      <c r="J134" s="112"/>
      <c r="K134" s="33"/>
      <c r="L134" s="33"/>
      <c r="M134" s="36"/>
      <c r="N134" s="194"/>
      <c r="O134" s="195"/>
      <c r="P134" s="67"/>
      <c r="Q134" s="67"/>
      <c r="R134" s="67"/>
      <c r="S134" s="67"/>
      <c r="T134" s="67"/>
      <c r="U134" s="67"/>
      <c r="V134" s="67"/>
      <c r="W134" s="67"/>
      <c r="X134" s="68"/>
      <c r="Y134" s="31"/>
      <c r="Z134" s="31"/>
      <c r="AA134" s="31"/>
      <c r="AB134" s="31"/>
      <c r="AC134" s="31"/>
      <c r="AD134" s="31"/>
      <c r="AE134" s="31"/>
      <c r="AT134" s="15" t="s">
        <v>144</v>
      </c>
      <c r="AU134" s="15" t="s">
        <v>82</v>
      </c>
    </row>
    <row r="135" spans="1:65" s="2" customFormat="1" ht="16.5" customHeight="1">
      <c r="A135" s="31"/>
      <c r="B135" s="32"/>
      <c r="C135" s="222" t="s">
        <v>173</v>
      </c>
      <c r="D135" s="222" t="s">
        <v>240</v>
      </c>
      <c r="E135" s="223" t="s">
        <v>569</v>
      </c>
      <c r="F135" s="224" t="s">
        <v>570</v>
      </c>
      <c r="G135" s="225" t="s">
        <v>571</v>
      </c>
      <c r="H135" s="226">
        <v>10</v>
      </c>
      <c r="I135" s="227"/>
      <c r="J135" s="227"/>
      <c r="K135" s="228">
        <f>ROUND(P135*H135,2)</f>
        <v>0</v>
      </c>
      <c r="L135" s="229"/>
      <c r="M135" s="36"/>
      <c r="N135" s="230" t="s">
        <v>1</v>
      </c>
      <c r="O135" s="186" t="s">
        <v>37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67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1"/>
      <c r="Z135" s="31"/>
      <c r="AA135" s="31"/>
      <c r="AB135" s="31"/>
      <c r="AC135" s="31"/>
      <c r="AD135" s="31"/>
      <c r="AE135" s="31"/>
      <c r="AR135" s="190" t="s">
        <v>543</v>
      </c>
      <c r="AT135" s="190" t="s">
        <v>240</v>
      </c>
      <c r="AU135" s="190" t="s">
        <v>82</v>
      </c>
      <c r="AY135" s="15" t="s">
        <v>142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15" t="s">
        <v>82</v>
      </c>
      <c r="BK135" s="191">
        <f>ROUND(P135*H135,2)</f>
        <v>0</v>
      </c>
      <c r="BL135" s="15" t="s">
        <v>543</v>
      </c>
      <c r="BM135" s="190" t="s">
        <v>572</v>
      </c>
    </row>
    <row r="136" spans="1:65" s="2" customFormat="1" ht="19.5">
      <c r="A136" s="31"/>
      <c r="B136" s="32"/>
      <c r="C136" s="33"/>
      <c r="D136" s="192" t="s">
        <v>144</v>
      </c>
      <c r="E136" s="33"/>
      <c r="F136" s="193" t="s">
        <v>573</v>
      </c>
      <c r="G136" s="33"/>
      <c r="H136" s="33"/>
      <c r="I136" s="112"/>
      <c r="J136" s="112"/>
      <c r="K136" s="33"/>
      <c r="L136" s="33"/>
      <c r="M136" s="36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1"/>
      <c r="Z136" s="31"/>
      <c r="AA136" s="31"/>
      <c r="AB136" s="31"/>
      <c r="AC136" s="31"/>
      <c r="AD136" s="31"/>
      <c r="AE136" s="31"/>
      <c r="AT136" s="15" t="s">
        <v>144</v>
      </c>
      <c r="AU136" s="15" t="s">
        <v>82</v>
      </c>
    </row>
    <row r="137" spans="1:65" s="2" customFormat="1" ht="21.75" customHeight="1">
      <c r="A137" s="31"/>
      <c r="B137" s="32"/>
      <c r="C137" s="222" t="s">
        <v>177</v>
      </c>
      <c r="D137" s="222" t="s">
        <v>240</v>
      </c>
      <c r="E137" s="223" t="s">
        <v>574</v>
      </c>
      <c r="F137" s="224" t="s">
        <v>575</v>
      </c>
      <c r="G137" s="225" t="s">
        <v>141</v>
      </c>
      <c r="H137" s="226">
        <v>1</v>
      </c>
      <c r="I137" s="227"/>
      <c r="J137" s="227"/>
      <c r="K137" s="228">
        <f>ROUND(P137*H137,2)</f>
        <v>0</v>
      </c>
      <c r="L137" s="229"/>
      <c r="M137" s="36"/>
      <c r="N137" s="230" t="s">
        <v>1</v>
      </c>
      <c r="O137" s="186" t="s">
        <v>37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67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1"/>
      <c r="Z137" s="31"/>
      <c r="AA137" s="31"/>
      <c r="AB137" s="31"/>
      <c r="AC137" s="31"/>
      <c r="AD137" s="31"/>
      <c r="AE137" s="31"/>
      <c r="AR137" s="190" t="s">
        <v>543</v>
      </c>
      <c r="AT137" s="190" t="s">
        <v>240</v>
      </c>
      <c r="AU137" s="190" t="s">
        <v>82</v>
      </c>
      <c r="AY137" s="15" t="s">
        <v>142</v>
      </c>
      <c r="BE137" s="191">
        <f>IF(O137="základní",K137,0)</f>
        <v>0</v>
      </c>
      <c r="BF137" s="191">
        <f>IF(O137="snížená",K137,0)</f>
        <v>0</v>
      </c>
      <c r="BG137" s="191">
        <f>IF(O137="zákl. přenesená",K137,0)</f>
        <v>0</v>
      </c>
      <c r="BH137" s="191">
        <f>IF(O137="sníž. přenesená",K137,0)</f>
        <v>0</v>
      </c>
      <c r="BI137" s="191">
        <f>IF(O137="nulová",K137,0)</f>
        <v>0</v>
      </c>
      <c r="BJ137" s="15" t="s">
        <v>82</v>
      </c>
      <c r="BK137" s="191">
        <f>ROUND(P137*H137,2)</f>
        <v>0</v>
      </c>
      <c r="BL137" s="15" t="s">
        <v>543</v>
      </c>
      <c r="BM137" s="190" t="s">
        <v>576</v>
      </c>
    </row>
    <row r="138" spans="1:65" s="2" customFormat="1" ht="19.5">
      <c r="A138" s="31"/>
      <c r="B138" s="32"/>
      <c r="C138" s="33"/>
      <c r="D138" s="192" t="s">
        <v>144</v>
      </c>
      <c r="E138" s="33"/>
      <c r="F138" s="193" t="s">
        <v>577</v>
      </c>
      <c r="G138" s="33"/>
      <c r="H138" s="33"/>
      <c r="I138" s="112"/>
      <c r="J138" s="112"/>
      <c r="K138" s="33"/>
      <c r="L138" s="33"/>
      <c r="M138" s="36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1"/>
      <c r="Z138" s="31"/>
      <c r="AA138" s="31"/>
      <c r="AB138" s="31"/>
      <c r="AC138" s="31"/>
      <c r="AD138" s="31"/>
      <c r="AE138" s="31"/>
      <c r="AT138" s="15" t="s">
        <v>144</v>
      </c>
      <c r="AU138" s="15" t="s">
        <v>82</v>
      </c>
    </row>
    <row r="139" spans="1:65" s="2" customFormat="1" ht="33" customHeight="1">
      <c r="A139" s="31"/>
      <c r="B139" s="32"/>
      <c r="C139" s="222" t="s">
        <v>181</v>
      </c>
      <c r="D139" s="222" t="s">
        <v>240</v>
      </c>
      <c r="E139" s="223" t="s">
        <v>578</v>
      </c>
      <c r="F139" s="224" t="s">
        <v>579</v>
      </c>
      <c r="G139" s="225" t="s">
        <v>571</v>
      </c>
      <c r="H139" s="226">
        <v>0.1</v>
      </c>
      <c r="I139" s="227"/>
      <c r="J139" s="227"/>
      <c r="K139" s="228">
        <f>ROUND(P139*H139,2)</f>
        <v>0</v>
      </c>
      <c r="L139" s="229"/>
      <c r="M139" s="36"/>
      <c r="N139" s="230" t="s">
        <v>1</v>
      </c>
      <c r="O139" s="186" t="s">
        <v>37</v>
      </c>
      <c r="P139" s="187">
        <f>I139+J139</f>
        <v>0</v>
      </c>
      <c r="Q139" s="187">
        <f>ROUND(I139*H139,2)</f>
        <v>0</v>
      </c>
      <c r="R139" s="187">
        <f>ROUND(J139*H139,2)</f>
        <v>0</v>
      </c>
      <c r="S139" s="67"/>
      <c r="T139" s="188">
        <f>S139*H139</f>
        <v>0</v>
      </c>
      <c r="U139" s="188">
        <v>0</v>
      </c>
      <c r="V139" s="188">
        <f>U139*H139</f>
        <v>0</v>
      </c>
      <c r="W139" s="188">
        <v>0</v>
      </c>
      <c r="X139" s="189">
        <f>W139*H139</f>
        <v>0</v>
      </c>
      <c r="Y139" s="31"/>
      <c r="Z139" s="31"/>
      <c r="AA139" s="31"/>
      <c r="AB139" s="31"/>
      <c r="AC139" s="31"/>
      <c r="AD139" s="31"/>
      <c r="AE139" s="31"/>
      <c r="AR139" s="190" t="s">
        <v>543</v>
      </c>
      <c r="AT139" s="190" t="s">
        <v>240</v>
      </c>
      <c r="AU139" s="190" t="s">
        <v>82</v>
      </c>
      <c r="AY139" s="15" t="s">
        <v>142</v>
      </c>
      <c r="BE139" s="191">
        <f>IF(O139="základní",K139,0)</f>
        <v>0</v>
      </c>
      <c r="BF139" s="191">
        <f>IF(O139="snížená",K139,0)</f>
        <v>0</v>
      </c>
      <c r="BG139" s="191">
        <f>IF(O139="zákl. přenesená",K139,0)</f>
        <v>0</v>
      </c>
      <c r="BH139" s="191">
        <f>IF(O139="sníž. přenesená",K139,0)</f>
        <v>0</v>
      </c>
      <c r="BI139" s="191">
        <f>IF(O139="nulová",K139,0)</f>
        <v>0</v>
      </c>
      <c r="BJ139" s="15" t="s">
        <v>82</v>
      </c>
      <c r="BK139" s="191">
        <f>ROUND(P139*H139,2)</f>
        <v>0</v>
      </c>
      <c r="BL139" s="15" t="s">
        <v>543</v>
      </c>
      <c r="BM139" s="190" t="s">
        <v>580</v>
      </c>
    </row>
    <row r="140" spans="1:65" s="2" customFormat="1" ht="29.25">
      <c r="A140" s="31"/>
      <c r="B140" s="32"/>
      <c r="C140" s="33"/>
      <c r="D140" s="192" t="s">
        <v>144</v>
      </c>
      <c r="E140" s="33"/>
      <c r="F140" s="193" t="s">
        <v>581</v>
      </c>
      <c r="G140" s="33"/>
      <c r="H140" s="33"/>
      <c r="I140" s="112"/>
      <c r="J140" s="112"/>
      <c r="K140" s="33"/>
      <c r="L140" s="33"/>
      <c r="M140" s="36"/>
      <c r="N140" s="194"/>
      <c r="O140" s="195"/>
      <c r="P140" s="67"/>
      <c r="Q140" s="67"/>
      <c r="R140" s="67"/>
      <c r="S140" s="67"/>
      <c r="T140" s="67"/>
      <c r="U140" s="67"/>
      <c r="V140" s="67"/>
      <c r="W140" s="67"/>
      <c r="X140" s="68"/>
      <c r="Y140" s="31"/>
      <c r="Z140" s="31"/>
      <c r="AA140" s="31"/>
      <c r="AB140" s="31"/>
      <c r="AC140" s="31"/>
      <c r="AD140" s="31"/>
      <c r="AE140" s="31"/>
      <c r="AT140" s="15" t="s">
        <v>144</v>
      </c>
      <c r="AU140" s="15" t="s">
        <v>82</v>
      </c>
    </row>
    <row r="141" spans="1:65" s="2" customFormat="1" ht="21.75" customHeight="1">
      <c r="A141" s="31"/>
      <c r="B141" s="32"/>
      <c r="C141" s="175" t="s">
        <v>185</v>
      </c>
      <c r="D141" s="175" t="s">
        <v>138</v>
      </c>
      <c r="E141" s="176" t="s">
        <v>582</v>
      </c>
      <c r="F141" s="177" t="s">
        <v>583</v>
      </c>
      <c r="G141" s="178" t="s">
        <v>571</v>
      </c>
      <c r="H141" s="179">
        <v>0.1</v>
      </c>
      <c r="I141" s="180"/>
      <c r="J141" s="181"/>
      <c r="K141" s="182">
        <f>ROUND(P141*H141,2)</f>
        <v>0</v>
      </c>
      <c r="L141" s="183"/>
      <c r="M141" s="184"/>
      <c r="N141" s="185" t="s">
        <v>1</v>
      </c>
      <c r="O141" s="186" t="s">
        <v>37</v>
      </c>
      <c r="P141" s="187">
        <f>I141+J141</f>
        <v>0</v>
      </c>
      <c r="Q141" s="187">
        <f>ROUND(I141*H141,2)</f>
        <v>0</v>
      </c>
      <c r="R141" s="187">
        <f>ROUND(J141*H141,2)</f>
        <v>0</v>
      </c>
      <c r="S141" s="67"/>
      <c r="T141" s="188">
        <f>S141*H141</f>
        <v>0</v>
      </c>
      <c r="U141" s="188">
        <v>0</v>
      </c>
      <c r="V141" s="188">
        <f>U141*H141</f>
        <v>0</v>
      </c>
      <c r="W141" s="188">
        <v>0</v>
      </c>
      <c r="X141" s="189">
        <f>W141*H141</f>
        <v>0</v>
      </c>
      <c r="Y141" s="31"/>
      <c r="Z141" s="31"/>
      <c r="AA141" s="31"/>
      <c r="AB141" s="31"/>
      <c r="AC141" s="31"/>
      <c r="AD141" s="31"/>
      <c r="AE141" s="31"/>
      <c r="AR141" s="190" t="s">
        <v>548</v>
      </c>
      <c r="AT141" s="190" t="s">
        <v>138</v>
      </c>
      <c r="AU141" s="190" t="s">
        <v>82</v>
      </c>
      <c r="AY141" s="15" t="s">
        <v>142</v>
      </c>
      <c r="BE141" s="191">
        <f>IF(O141="základní",K141,0)</f>
        <v>0</v>
      </c>
      <c r="BF141" s="191">
        <f>IF(O141="snížená",K141,0)</f>
        <v>0</v>
      </c>
      <c r="BG141" s="191">
        <f>IF(O141="zákl. přenesená",K141,0)</f>
        <v>0</v>
      </c>
      <c r="BH141" s="191">
        <f>IF(O141="sníž. přenesená",K141,0)</f>
        <v>0</v>
      </c>
      <c r="BI141" s="191">
        <f>IF(O141="nulová",K141,0)</f>
        <v>0</v>
      </c>
      <c r="BJ141" s="15" t="s">
        <v>82</v>
      </c>
      <c r="BK141" s="191">
        <f>ROUND(P141*H141,2)</f>
        <v>0</v>
      </c>
      <c r="BL141" s="15" t="s">
        <v>548</v>
      </c>
      <c r="BM141" s="190" t="s">
        <v>584</v>
      </c>
    </row>
    <row r="142" spans="1:65" s="2" customFormat="1" ht="19.5">
      <c r="A142" s="31"/>
      <c r="B142" s="32"/>
      <c r="C142" s="33"/>
      <c r="D142" s="192" t="s">
        <v>144</v>
      </c>
      <c r="E142" s="33"/>
      <c r="F142" s="193" t="s">
        <v>583</v>
      </c>
      <c r="G142" s="33"/>
      <c r="H142" s="33"/>
      <c r="I142" s="112"/>
      <c r="J142" s="112"/>
      <c r="K142" s="33"/>
      <c r="L142" s="33"/>
      <c r="M142" s="36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1"/>
      <c r="Z142" s="31"/>
      <c r="AA142" s="31"/>
      <c r="AB142" s="31"/>
      <c r="AC142" s="31"/>
      <c r="AD142" s="31"/>
      <c r="AE142" s="31"/>
      <c r="AT142" s="15" t="s">
        <v>144</v>
      </c>
      <c r="AU142" s="15" t="s">
        <v>82</v>
      </c>
    </row>
    <row r="143" spans="1:65" s="2" customFormat="1" ht="33" customHeight="1">
      <c r="A143" s="31"/>
      <c r="B143" s="32"/>
      <c r="C143" s="222" t="s">
        <v>189</v>
      </c>
      <c r="D143" s="222" t="s">
        <v>240</v>
      </c>
      <c r="E143" s="223" t="s">
        <v>585</v>
      </c>
      <c r="F143" s="224" t="s">
        <v>586</v>
      </c>
      <c r="G143" s="225" t="s">
        <v>141</v>
      </c>
      <c r="H143" s="226">
        <v>1</v>
      </c>
      <c r="I143" s="227"/>
      <c r="J143" s="227"/>
      <c r="K143" s="228">
        <f>ROUND(P143*H143,2)</f>
        <v>0</v>
      </c>
      <c r="L143" s="229"/>
      <c r="M143" s="36"/>
      <c r="N143" s="230" t="s">
        <v>1</v>
      </c>
      <c r="O143" s="186" t="s">
        <v>37</v>
      </c>
      <c r="P143" s="187">
        <f>I143+J143</f>
        <v>0</v>
      </c>
      <c r="Q143" s="187">
        <f>ROUND(I143*H143,2)</f>
        <v>0</v>
      </c>
      <c r="R143" s="187">
        <f>ROUND(J143*H143,2)</f>
        <v>0</v>
      </c>
      <c r="S143" s="67"/>
      <c r="T143" s="188">
        <f>S143*H143</f>
        <v>0</v>
      </c>
      <c r="U143" s="188">
        <v>0</v>
      </c>
      <c r="V143" s="188">
        <f>U143*H143</f>
        <v>0</v>
      </c>
      <c r="W143" s="188">
        <v>0</v>
      </c>
      <c r="X143" s="189">
        <f>W143*H143</f>
        <v>0</v>
      </c>
      <c r="Y143" s="31"/>
      <c r="Z143" s="31"/>
      <c r="AA143" s="31"/>
      <c r="AB143" s="31"/>
      <c r="AC143" s="31"/>
      <c r="AD143" s="31"/>
      <c r="AE143" s="31"/>
      <c r="AR143" s="190" t="s">
        <v>543</v>
      </c>
      <c r="AT143" s="190" t="s">
        <v>240</v>
      </c>
      <c r="AU143" s="190" t="s">
        <v>82</v>
      </c>
      <c r="AY143" s="15" t="s">
        <v>142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15" t="s">
        <v>82</v>
      </c>
      <c r="BK143" s="191">
        <f>ROUND(P143*H143,2)</f>
        <v>0</v>
      </c>
      <c r="BL143" s="15" t="s">
        <v>543</v>
      </c>
      <c r="BM143" s="190" t="s">
        <v>587</v>
      </c>
    </row>
    <row r="144" spans="1:65" s="2" customFormat="1" ht="39">
      <c r="A144" s="31"/>
      <c r="B144" s="32"/>
      <c r="C144" s="33"/>
      <c r="D144" s="192" t="s">
        <v>144</v>
      </c>
      <c r="E144" s="33"/>
      <c r="F144" s="193" t="s">
        <v>588</v>
      </c>
      <c r="G144" s="33"/>
      <c r="H144" s="33"/>
      <c r="I144" s="112"/>
      <c r="J144" s="112"/>
      <c r="K144" s="33"/>
      <c r="L144" s="33"/>
      <c r="M144" s="36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1"/>
      <c r="Z144" s="31"/>
      <c r="AA144" s="31"/>
      <c r="AB144" s="31"/>
      <c r="AC144" s="31"/>
      <c r="AD144" s="31"/>
      <c r="AE144" s="31"/>
      <c r="AT144" s="15" t="s">
        <v>144</v>
      </c>
      <c r="AU144" s="15" t="s">
        <v>82</v>
      </c>
    </row>
    <row r="145" spans="1:65" s="2" customFormat="1" ht="33" customHeight="1">
      <c r="A145" s="31"/>
      <c r="B145" s="32"/>
      <c r="C145" s="175" t="s">
        <v>193</v>
      </c>
      <c r="D145" s="175" t="s">
        <v>138</v>
      </c>
      <c r="E145" s="176" t="s">
        <v>589</v>
      </c>
      <c r="F145" s="177" t="s">
        <v>590</v>
      </c>
      <c r="G145" s="178" t="s">
        <v>141</v>
      </c>
      <c r="H145" s="179">
        <v>1</v>
      </c>
      <c r="I145" s="180"/>
      <c r="J145" s="181"/>
      <c r="K145" s="182">
        <f>ROUND(P145*H145,2)</f>
        <v>0</v>
      </c>
      <c r="L145" s="183"/>
      <c r="M145" s="184"/>
      <c r="N145" s="185" t="s">
        <v>1</v>
      </c>
      <c r="O145" s="186" t="s">
        <v>37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67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1"/>
      <c r="Z145" s="31"/>
      <c r="AA145" s="31"/>
      <c r="AB145" s="31"/>
      <c r="AC145" s="31"/>
      <c r="AD145" s="31"/>
      <c r="AE145" s="31"/>
      <c r="AR145" s="190" t="s">
        <v>548</v>
      </c>
      <c r="AT145" s="190" t="s">
        <v>138</v>
      </c>
      <c r="AU145" s="190" t="s">
        <v>82</v>
      </c>
      <c r="AY145" s="15" t="s">
        <v>142</v>
      </c>
      <c r="BE145" s="191">
        <f>IF(O145="základní",K145,0)</f>
        <v>0</v>
      </c>
      <c r="BF145" s="191">
        <f>IF(O145="snížená",K145,0)</f>
        <v>0</v>
      </c>
      <c r="BG145" s="191">
        <f>IF(O145="zákl. přenesená",K145,0)</f>
        <v>0</v>
      </c>
      <c r="BH145" s="191">
        <f>IF(O145="sníž. přenesená",K145,0)</f>
        <v>0</v>
      </c>
      <c r="BI145" s="191">
        <f>IF(O145="nulová",K145,0)</f>
        <v>0</v>
      </c>
      <c r="BJ145" s="15" t="s">
        <v>82</v>
      </c>
      <c r="BK145" s="191">
        <f>ROUND(P145*H145,2)</f>
        <v>0</v>
      </c>
      <c r="BL145" s="15" t="s">
        <v>548</v>
      </c>
      <c r="BM145" s="190" t="s">
        <v>591</v>
      </c>
    </row>
    <row r="146" spans="1:65" s="2" customFormat="1" ht="19.5">
      <c r="A146" s="31"/>
      <c r="B146" s="32"/>
      <c r="C146" s="33"/>
      <c r="D146" s="192" t="s">
        <v>144</v>
      </c>
      <c r="E146" s="33"/>
      <c r="F146" s="193" t="s">
        <v>590</v>
      </c>
      <c r="G146" s="33"/>
      <c r="H146" s="33"/>
      <c r="I146" s="112"/>
      <c r="J146" s="112"/>
      <c r="K146" s="33"/>
      <c r="L146" s="33"/>
      <c r="M146" s="36"/>
      <c r="N146" s="194"/>
      <c r="O146" s="195"/>
      <c r="P146" s="67"/>
      <c r="Q146" s="67"/>
      <c r="R146" s="67"/>
      <c r="S146" s="67"/>
      <c r="T146" s="67"/>
      <c r="U146" s="67"/>
      <c r="V146" s="67"/>
      <c r="W146" s="67"/>
      <c r="X146" s="68"/>
      <c r="Y146" s="31"/>
      <c r="Z146" s="31"/>
      <c r="AA146" s="31"/>
      <c r="AB146" s="31"/>
      <c r="AC146" s="31"/>
      <c r="AD146" s="31"/>
      <c r="AE146" s="31"/>
      <c r="AT146" s="15" t="s">
        <v>144</v>
      </c>
      <c r="AU146" s="15" t="s">
        <v>82</v>
      </c>
    </row>
    <row r="147" spans="1:65" s="2" customFormat="1" ht="21.75" customHeight="1">
      <c r="A147" s="31"/>
      <c r="B147" s="32"/>
      <c r="C147" s="222" t="s">
        <v>9</v>
      </c>
      <c r="D147" s="222" t="s">
        <v>240</v>
      </c>
      <c r="E147" s="223" t="s">
        <v>592</v>
      </c>
      <c r="F147" s="224" t="s">
        <v>593</v>
      </c>
      <c r="G147" s="225" t="s">
        <v>171</v>
      </c>
      <c r="H147" s="226">
        <v>50</v>
      </c>
      <c r="I147" s="227"/>
      <c r="J147" s="227"/>
      <c r="K147" s="228">
        <f>ROUND(P147*H147,2)</f>
        <v>0</v>
      </c>
      <c r="L147" s="229"/>
      <c r="M147" s="36"/>
      <c r="N147" s="230" t="s">
        <v>1</v>
      </c>
      <c r="O147" s="186" t="s">
        <v>37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67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1"/>
      <c r="Z147" s="31"/>
      <c r="AA147" s="31"/>
      <c r="AB147" s="31"/>
      <c r="AC147" s="31"/>
      <c r="AD147" s="31"/>
      <c r="AE147" s="31"/>
      <c r="AR147" s="190" t="s">
        <v>543</v>
      </c>
      <c r="AT147" s="190" t="s">
        <v>240</v>
      </c>
      <c r="AU147" s="190" t="s">
        <v>82</v>
      </c>
      <c r="AY147" s="15" t="s">
        <v>142</v>
      </c>
      <c r="BE147" s="191">
        <f>IF(O147="základní",K147,0)</f>
        <v>0</v>
      </c>
      <c r="BF147" s="191">
        <f>IF(O147="snížená",K147,0)</f>
        <v>0</v>
      </c>
      <c r="BG147" s="191">
        <f>IF(O147="zákl. přenesená",K147,0)</f>
        <v>0</v>
      </c>
      <c r="BH147" s="191">
        <f>IF(O147="sníž. přenesená",K147,0)</f>
        <v>0</v>
      </c>
      <c r="BI147" s="191">
        <f>IF(O147="nulová",K147,0)</f>
        <v>0</v>
      </c>
      <c r="BJ147" s="15" t="s">
        <v>82</v>
      </c>
      <c r="BK147" s="191">
        <f>ROUND(P147*H147,2)</f>
        <v>0</v>
      </c>
      <c r="BL147" s="15" t="s">
        <v>543</v>
      </c>
      <c r="BM147" s="190" t="s">
        <v>594</v>
      </c>
    </row>
    <row r="148" spans="1:65" s="2" customFormat="1" ht="29.25">
      <c r="A148" s="31"/>
      <c r="B148" s="32"/>
      <c r="C148" s="33"/>
      <c r="D148" s="192" t="s">
        <v>144</v>
      </c>
      <c r="E148" s="33"/>
      <c r="F148" s="193" t="s">
        <v>595</v>
      </c>
      <c r="G148" s="33"/>
      <c r="H148" s="33"/>
      <c r="I148" s="112"/>
      <c r="J148" s="112"/>
      <c r="K148" s="33"/>
      <c r="L148" s="33"/>
      <c r="M148" s="36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1"/>
      <c r="Z148" s="31"/>
      <c r="AA148" s="31"/>
      <c r="AB148" s="31"/>
      <c r="AC148" s="31"/>
      <c r="AD148" s="31"/>
      <c r="AE148" s="31"/>
      <c r="AT148" s="15" t="s">
        <v>144</v>
      </c>
      <c r="AU148" s="15" t="s">
        <v>82</v>
      </c>
    </row>
    <row r="149" spans="1:65" s="2" customFormat="1" ht="21.75" customHeight="1">
      <c r="A149" s="31"/>
      <c r="B149" s="32"/>
      <c r="C149" s="175" t="s">
        <v>202</v>
      </c>
      <c r="D149" s="175" t="s">
        <v>138</v>
      </c>
      <c r="E149" s="176" t="s">
        <v>596</v>
      </c>
      <c r="F149" s="177" t="s">
        <v>597</v>
      </c>
      <c r="G149" s="178" t="s">
        <v>171</v>
      </c>
      <c r="H149" s="179">
        <v>50</v>
      </c>
      <c r="I149" s="180"/>
      <c r="J149" s="181"/>
      <c r="K149" s="182">
        <f>ROUND(P149*H149,2)</f>
        <v>0</v>
      </c>
      <c r="L149" s="183"/>
      <c r="M149" s="184"/>
      <c r="N149" s="185" t="s">
        <v>1</v>
      </c>
      <c r="O149" s="186" t="s">
        <v>37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67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1"/>
      <c r="Z149" s="31"/>
      <c r="AA149" s="31"/>
      <c r="AB149" s="31"/>
      <c r="AC149" s="31"/>
      <c r="AD149" s="31"/>
      <c r="AE149" s="31"/>
      <c r="AR149" s="190" t="s">
        <v>548</v>
      </c>
      <c r="AT149" s="190" t="s">
        <v>138</v>
      </c>
      <c r="AU149" s="190" t="s">
        <v>82</v>
      </c>
      <c r="AY149" s="15" t="s">
        <v>142</v>
      </c>
      <c r="BE149" s="191">
        <f>IF(O149="základní",K149,0)</f>
        <v>0</v>
      </c>
      <c r="BF149" s="191">
        <f>IF(O149="snížená",K149,0)</f>
        <v>0</v>
      </c>
      <c r="BG149" s="191">
        <f>IF(O149="zákl. přenesená",K149,0)</f>
        <v>0</v>
      </c>
      <c r="BH149" s="191">
        <f>IF(O149="sníž. přenesená",K149,0)</f>
        <v>0</v>
      </c>
      <c r="BI149" s="191">
        <f>IF(O149="nulová",K149,0)</f>
        <v>0</v>
      </c>
      <c r="BJ149" s="15" t="s">
        <v>82</v>
      </c>
      <c r="BK149" s="191">
        <f>ROUND(P149*H149,2)</f>
        <v>0</v>
      </c>
      <c r="BL149" s="15" t="s">
        <v>548</v>
      </c>
      <c r="BM149" s="190" t="s">
        <v>598</v>
      </c>
    </row>
    <row r="150" spans="1:65" s="2" customFormat="1" ht="19.5">
      <c r="A150" s="31"/>
      <c r="B150" s="32"/>
      <c r="C150" s="33"/>
      <c r="D150" s="192" t="s">
        <v>144</v>
      </c>
      <c r="E150" s="33"/>
      <c r="F150" s="193" t="s">
        <v>597</v>
      </c>
      <c r="G150" s="33"/>
      <c r="H150" s="33"/>
      <c r="I150" s="112"/>
      <c r="J150" s="112"/>
      <c r="K150" s="33"/>
      <c r="L150" s="33"/>
      <c r="M150" s="36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1"/>
      <c r="Z150" s="31"/>
      <c r="AA150" s="31"/>
      <c r="AB150" s="31"/>
      <c r="AC150" s="31"/>
      <c r="AD150" s="31"/>
      <c r="AE150" s="31"/>
      <c r="AT150" s="15" t="s">
        <v>144</v>
      </c>
      <c r="AU150" s="15" t="s">
        <v>82</v>
      </c>
    </row>
    <row r="151" spans="1:65" s="2" customFormat="1" ht="21.75" customHeight="1">
      <c r="A151" s="31"/>
      <c r="B151" s="32"/>
      <c r="C151" s="222" t="s">
        <v>206</v>
      </c>
      <c r="D151" s="222" t="s">
        <v>240</v>
      </c>
      <c r="E151" s="223" t="s">
        <v>599</v>
      </c>
      <c r="F151" s="224" t="s">
        <v>600</v>
      </c>
      <c r="G151" s="225" t="s">
        <v>171</v>
      </c>
      <c r="H151" s="226">
        <v>50</v>
      </c>
      <c r="I151" s="227"/>
      <c r="J151" s="227"/>
      <c r="K151" s="228">
        <f>ROUND(P151*H151,2)</f>
        <v>0</v>
      </c>
      <c r="L151" s="229"/>
      <c r="M151" s="36"/>
      <c r="N151" s="230" t="s">
        <v>1</v>
      </c>
      <c r="O151" s="186" t="s">
        <v>37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67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1"/>
      <c r="Z151" s="31"/>
      <c r="AA151" s="31"/>
      <c r="AB151" s="31"/>
      <c r="AC151" s="31"/>
      <c r="AD151" s="31"/>
      <c r="AE151" s="31"/>
      <c r="AR151" s="190" t="s">
        <v>543</v>
      </c>
      <c r="AT151" s="190" t="s">
        <v>240</v>
      </c>
      <c r="AU151" s="190" t="s">
        <v>82</v>
      </c>
      <c r="AY151" s="15" t="s">
        <v>142</v>
      </c>
      <c r="BE151" s="191">
        <f>IF(O151="základní",K151,0)</f>
        <v>0</v>
      </c>
      <c r="BF151" s="191">
        <f>IF(O151="snížená",K151,0)</f>
        <v>0</v>
      </c>
      <c r="BG151" s="191">
        <f>IF(O151="zákl. přenesená",K151,0)</f>
        <v>0</v>
      </c>
      <c r="BH151" s="191">
        <f>IF(O151="sníž. přenesená",K151,0)</f>
        <v>0</v>
      </c>
      <c r="BI151" s="191">
        <f>IF(O151="nulová",K151,0)</f>
        <v>0</v>
      </c>
      <c r="BJ151" s="15" t="s">
        <v>82</v>
      </c>
      <c r="BK151" s="191">
        <f>ROUND(P151*H151,2)</f>
        <v>0</v>
      </c>
      <c r="BL151" s="15" t="s">
        <v>543</v>
      </c>
      <c r="BM151" s="190" t="s">
        <v>601</v>
      </c>
    </row>
    <row r="152" spans="1:65" s="2" customFormat="1" ht="19.5">
      <c r="A152" s="31"/>
      <c r="B152" s="32"/>
      <c r="C152" s="33"/>
      <c r="D152" s="192" t="s">
        <v>144</v>
      </c>
      <c r="E152" s="33"/>
      <c r="F152" s="193" t="s">
        <v>600</v>
      </c>
      <c r="G152" s="33"/>
      <c r="H152" s="33"/>
      <c r="I152" s="112"/>
      <c r="J152" s="112"/>
      <c r="K152" s="33"/>
      <c r="L152" s="33"/>
      <c r="M152" s="36"/>
      <c r="N152" s="194"/>
      <c r="O152" s="195"/>
      <c r="P152" s="67"/>
      <c r="Q152" s="67"/>
      <c r="R152" s="67"/>
      <c r="S152" s="67"/>
      <c r="T152" s="67"/>
      <c r="U152" s="67"/>
      <c r="V152" s="67"/>
      <c r="W152" s="67"/>
      <c r="X152" s="68"/>
      <c r="Y152" s="31"/>
      <c r="Z152" s="31"/>
      <c r="AA152" s="31"/>
      <c r="AB152" s="31"/>
      <c r="AC152" s="31"/>
      <c r="AD152" s="31"/>
      <c r="AE152" s="31"/>
      <c r="AT152" s="15" t="s">
        <v>144</v>
      </c>
      <c r="AU152" s="15" t="s">
        <v>82</v>
      </c>
    </row>
    <row r="153" spans="1:65" s="2" customFormat="1" ht="16.5" customHeight="1">
      <c r="A153" s="31"/>
      <c r="B153" s="32"/>
      <c r="C153" s="175" t="s">
        <v>210</v>
      </c>
      <c r="D153" s="175" t="s">
        <v>138</v>
      </c>
      <c r="E153" s="176" t="s">
        <v>602</v>
      </c>
      <c r="F153" s="177" t="s">
        <v>603</v>
      </c>
      <c r="G153" s="178" t="s">
        <v>171</v>
      </c>
      <c r="H153" s="179">
        <v>25</v>
      </c>
      <c r="I153" s="180"/>
      <c r="J153" s="181"/>
      <c r="K153" s="182">
        <f>ROUND(P153*H153,2)</f>
        <v>0</v>
      </c>
      <c r="L153" s="183"/>
      <c r="M153" s="184"/>
      <c r="N153" s="185" t="s">
        <v>1</v>
      </c>
      <c r="O153" s="186" t="s">
        <v>37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67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1"/>
      <c r="Z153" s="31"/>
      <c r="AA153" s="31"/>
      <c r="AB153" s="31"/>
      <c r="AC153" s="31"/>
      <c r="AD153" s="31"/>
      <c r="AE153" s="31"/>
      <c r="AR153" s="190" t="s">
        <v>548</v>
      </c>
      <c r="AT153" s="190" t="s">
        <v>138</v>
      </c>
      <c r="AU153" s="190" t="s">
        <v>82</v>
      </c>
      <c r="AY153" s="15" t="s">
        <v>142</v>
      </c>
      <c r="BE153" s="191">
        <f>IF(O153="základní",K153,0)</f>
        <v>0</v>
      </c>
      <c r="BF153" s="191">
        <f>IF(O153="snížená",K153,0)</f>
        <v>0</v>
      </c>
      <c r="BG153" s="191">
        <f>IF(O153="zákl. přenesená",K153,0)</f>
        <v>0</v>
      </c>
      <c r="BH153" s="191">
        <f>IF(O153="sníž. přenesená",K153,0)</f>
        <v>0</v>
      </c>
      <c r="BI153" s="191">
        <f>IF(O153="nulová",K153,0)</f>
        <v>0</v>
      </c>
      <c r="BJ153" s="15" t="s">
        <v>82</v>
      </c>
      <c r="BK153" s="191">
        <f>ROUND(P153*H153,2)</f>
        <v>0</v>
      </c>
      <c r="BL153" s="15" t="s">
        <v>548</v>
      </c>
      <c r="BM153" s="190" t="s">
        <v>604</v>
      </c>
    </row>
    <row r="154" spans="1:65" s="2" customFormat="1" ht="11.25">
      <c r="A154" s="31"/>
      <c r="B154" s="32"/>
      <c r="C154" s="33"/>
      <c r="D154" s="192" t="s">
        <v>144</v>
      </c>
      <c r="E154" s="33"/>
      <c r="F154" s="193" t="s">
        <v>603</v>
      </c>
      <c r="G154" s="33"/>
      <c r="H154" s="33"/>
      <c r="I154" s="112"/>
      <c r="J154" s="112"/>
      <c r="K154" s="33"/>
      <c r="L154" s="33"/>
      <c r="M154" s="36"/>
      <c r="N154" s="194"/>
      <c r="O154" s="195"/>
      <c r="P154" s="67"/>
      <c r="Q154" s="67"/>
      <c r="R154" s="67"/>
      <c r="S154" s="67"/>
      <c r="T154" s="67"/>
      <c r="U154" s="67"/>
      <c r="V154" s="67"/>
      <c r="W154" s="67"/>
      <c r="X154" s="68"/>
      <c r="Y154" s="31"/>
      <c r="Z154" s="31"/>
      <c r="AA154" s="31"/>
      <c r="AB154" s="31"/>
      <c r="AC154" s="31"/>
      <c r="AD154" s="31"/>
      <c r="AE154" s="31"/>
      <c r="AT154" s="15" t="s">
        <v>144</v>
      </c>
      <c r="AU154" s="15" t="s">
        <v>82</v>
      </c>
    </row>
    <row r="155" spans="1:65" s="2" customFormat="1" ht="16.5" customHeight="1">
      <c r="A155" s="31"/>
      <c r="B155" s="32"/>
      <c r="C155" s="175" t="s">
        <v>310</v>
      </c>
      <c r="D155" s="175" t="s">
        <v>138</v>
      </c>
      <c r="E155" s="176" t="s">
        <v>605</v>
      </c>
      <c r="F155" s="177" t="s">
        <v>606</v>
      </c>
      <c r="G155" s="178" t="s">
        <v>171</v>
      </c>
      <c r="H155" s="179">
        <v>25</v>
      </c>
      <c r="I155" s="180"/>
      <c r="J155" s="181"/>
      <c r="K155" s="182">
        <f>ROUND(P155*H155,2)</f>
        <v>0</v>
      </c>
      <c r="L155" s="183"/>
      <c r="M155" s="184"/>
      <c r="N155" s="185" t="s">
        <v>1</v>
      </c>
      <c r="O155" s="186" t="s">
        <v>37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67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1"/>
      <c r="Z155" s="31"/>
      <c r="AA155" s="31"/>
      <c r="AB155" s="31"/>
      <c r="AC155" s="31"/>
      <c r="AD155" s="31"/>
      <c r="AE155" s="31"/>
      <c r="AR155" s="190" t="s">
        <v>548</v>
      </c>
      <c r="AT155" s="190" t="s">
        <v>138</v>
      </c>
      <c r="AU155" s="190" t="s">
        <v>82</v>
      </c>
      <c r="AY155" s="15" t="s">
        <v>142</v>
      </c>
      <c r="BE155" s="191">
        <f>IF(O155="základní",K155,0)</f>
        <v>0</v>
      </c>
      <c r="BF155" s="191">
        <f>IF(O155="snížená",K155,0)</f>
        <v>0</v>
      </c>
      <c r="BG155" s="191">
        <f>IF(O155="zákl. přenesená",K155,0)</f>
        <v>0</v>
      </c>
      <c r="BH155" s="191">
        <f>IF(O155="sníž. přenesená",K155,0)</f>
        <v>0</v>
      </c>
      <c r="BI155" s="191">
        <f>IF(O155="nulová",K155,0)</f>
        <v>0</v>
      </c>
      <c r="BJ155" s="15" t="s">
        <v>82</v>
      </c>
      <c r="BK155" s="191">
        <f>ROUND(P155*H155,2)</f>
        <v>0</v>
      </c>
      <c r="BL155" s="15" t="s">
        <v>548</v>
      </c>
      <c r="BM155" s="190" t="s">
        <v>607</v>
      </c>
    </row>
    <row r="156" spans="1:65" s="2" customFormat="1" ht="11.25">
      <c r="A156" s="31"/>
      <c r="B156" s="32"/>
      <c r="C156" s="33"/>
      <c r="D156" s="192" t="s">
        <v>144</v>
      </c>
      <c r="E156" s="33"/>
      <c r="F156" s="193" t="s">
        <v>606</v>
      </c>
      <c r="G156" s="33"/>
      <c r="H156" s="33"/>
      <c r="I156" s="112"/>
      <c r="J156" s="112"/>
      <c r="K156" s="33"/>
      <c r="L156" s="33"/>
      <c r="M156" s="36"/>
      <c r="N156" s="194"/>
      <c r="O156" s="195"/>
      <c r="P156" s="67"/>
      <c r="Q156" s="67"/>
      <c r="R156" s="67"/>
      <c r="S156" s="67"/>
      <c r="T156" s="67"/>
      <c r="U156" s="67"/>
      <c r="V156" s="67"/>
      <c r="W156" s="67"/>
      <c r="X156" s="68"/>
      <c r="Y156" s="31"/>
      <c r="Z156" s="31"/>
      <c r="AA156" s="31"/>
      <c r="AB156" s="31"/>
      <c r="AC156" s="31"/>
      <c r="AD156" s="31"/>
      <c r="AE156" s="31"/>
      <c r="AT156" s="15" t="s">
        <v>144</v>
      </c>
      <c r="AU156" s="15" t="s">
        <v>82</v>
      </c>
    </row>
    <row r="157" spans="1:65" s="2" customFormat="1" ht="21.75" customHeight="1">
      <c r="A157" s="31"/>
      <c r="B157" s="32"/>
      <c r="C157" s="222" t="s">
        <v>314</v>
      </c>
      <c r="D157" s="222" t="s">
        <v>240</v>
      </c>
      <c r="E157" s="223" t="s">
        <v>608</v>
      </c>
      <c r="F157" s="224" t="s">
        <v>609</v>
      </c>
      <c r="G157" s="225" t="s">
        <v>141</v>
      </c>
      <c r="H157" s="226">
        <v>1</v>
      </c>
      <c r="I157" s="227"/>
      <c r="J157" s="227"/>
      <c r="K157" s="228">
        <f>ROUND(P157*H157,2)</f>
        <v>0</v>
      </c>
      <c r="L157" s="229"/>
      <c r="M157" s="36"/>
      <c r="N157" s="230" t="s">
        <v>1</v>
      </c>
      <c r="O157" s="186" t="s">
        <v>37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67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1"/>
      <c r="Z157" s="31"/>
      <c r="AA157" s="31"/>
      <c r="AB157" s="31"/>
      <c r="AC157" s="31"/>
      <c r="AD157" s="31"/>
      <c r="AE157" s="31"/>
      <c r="AR157" s="190" t="s">
        <v>543</v>
      </c>
      <c r="AT157" s="190" t="s">
        <v>240</v>
      </c>
      <c r="AU157" s="190" t="s">
        <v>82</v>
      </c>
      <c r="AY157" s="15" t="s">
        <v>142</v>
      </c>
      <c r="BE157" s="191">
        <f>IF(O157="základní",K157,0)</f>
        <v>0</v>
      </c>
      <c r="BF157" s="191">
        <f>IF(O157="snížená",K157,0)</f>
        <v>0</v>
      </c>
      <c r="BG157" s="191">
        <f>IF(O157="zákl. přenesená",K157,0)</f>
        <v>0</v>
      </c>
      <c r="BH157" s="191">
        <f>IF(O157="sníž. přenesená",K157,0)</f>
        <v>0</v>
      </c>
      <c r="BI157" s="191">
        <f>IF(O157="nulová",K157,0)</f>
        <v>0</v>
      </c>
      <c r="BJ157" s="15" t="s">
        <v>82</v>
      </c>
      <c r="BK157" s="191">
        <f>ROUND(P157*H157,2)</f>
        <v>0</v>
      </c>
      <c r="BL157" s="15" t="s">
        <v>543</v>
      </c>
      <c r="BM157" s="190" t="s">
        <v>610</v>
      </c>
    </row>
    <row r="158" spans="1:65" s="2" customFormat="1" ht="19.5">
      <c r="A158" s="31"/>
      <c r="B158" s="32"/>
      <c r="C158" s="33"/>
      <c r="D158" s="192" t="s">
        <v>144</v>
      </c>
      <c r="E158" s="33"/>
      <c r="F158" s="193" t="s">
        <v>609</v>
      </c>
      <c r="G158" s="33"/>
      <c r="H158" s="33"/>
      <c r="I158" s="112"/>
      <c r="J158" s="112"/>
      <c r="K158" s="33"/>
      <c r="L158" s="33"/>
      <c r="M158" s="36"/>
      <c r="N158" s="194"/>
      <c r="O158" s="195"/>
      <c r="P158" s="67"/>
      <c r="Q158" s="67"/>
      <c r="R158" s="67"/>
      <c r="S158" s="67"/>
      <c r="T158" s="67"/>
      <c r="U158" s="67"/>
      <c r="V158" s="67"/>
      <c r="W158" s="67"/>
      <c r="X158" s="68"/>
      <c r="Y158" s="31"/>
      <c r="Z158" s="31"/>
      <c r="AA158" s="31"/>
      <c r="AB158" s="31"/>
      <c r="AC158" s="31"/>
      <c r="AD158" s="31"/>
      <c r="AE158" s="31"/>
      <c r="AT158" s="15" t="s">
        <v>144</v>
      </c>
      <c r="AU158" s="15" t="s">
        <v>82</v>
      </c>
    </row>
    <row r="159" spans="1:65" s="2" customFormat="1" ht="16.5" customHeight="1">
      <c r="A159" s="31"/>
      <c r="B159" s="32"/>
      <c r="C159" s="175" t="s">
        <v>8</v>
      </c>
      <c r="D159" s="175" t="s">
        <v>138</v>
      </c>
      <c r="E159" s="176" t="s">
        <v>611</v>
      </c>
      <c r="F159" s="177" t="s">
        <v>612</v>
      </c>
      <c r="G159" s="178" t="s">
        <v>141</v>
      </c>
      <c r="H159" s="179">
        <v>1</v>
      </c>
      <c r="I159" s="180"/>
      <c r="J159" s="181"/>
      <c r="K159" s="182">
        <f>ROUND(P159*H159,2)</f>
        <v>0</v>
      </c>
      <c r="L159" s="183"/>
      <c r="M159" s="184"/>
      <c r="N159" s="185" t="s">
        <v>1</v>
      </c>
      <c r="O159" s="186" t="s">
        <v>37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67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1"/>
      <c r="Z159" s="31"/>
      <c r="AA159" s="31"/>
      <c r="AB159" s="31"/>
      <c r="AC159" s="31"/>
      <c r="AD159" s="31"/>
      <c r="AE159" s="31"/>
      <c r="AR159" s="190" t="s">
        <v>548</v>
      </c>
      <c r="AT159" s="190" t="s">
        <v>138</v>
      </c>
      <c r="AU159" s="190" t="s">
        <v>82</v>
      </c>
      <c r="AY159" s="15" t="s">
        <v>142</v>
      </c>
      <c r="BE159" s="191">
        <f>IF(O159="základní",K159,0)</f>
        <v>0</v>
      </c>
      <c r="BF159" s="191">
        <f>IF(O159="snížená",K159,0)</f>
        <v>0</v>
      </c>
      <c r="BG159" s="191">
        <f>IF(O159="zákl. přenesená",K159,0)</f>
        <v>0</v>
      </c>
      <c r="BH159" s="191">
        <f>IF(O159="sníž. přenesená",K159,0)</f>
        <v>0</v>
      </c>
      <c r="BI159" s="191">
        <f>IF(O159="nulová",K159,0)</f>
        <v>0</v>
      </c>
      <c r="BJ159" s="15" t="s">
        <v>82</v>
      </c>
      <c r="BK159" s="191">
        <f>ROUND(P159*H159,2)</f>
        <v>0</v>
      </c>
      <c r="BL159" s="15" t="s">
        <v>548</v>
      </c>
      <c r="BM159" s="190" t="s">
        <v>613</v>
      </c>
    </row>
    <row r="160" spans="1:65" s="2" customFormat="1" ht="11.25">
      <c r="A160" s="31"/>
      <c r="B160" s="32"/>
      <c r="C160" s="33"/>
      <c r="D160" s="192" t="s">
        <v>144</v>
      </c>
      <c r="E160" s="33"/>
      <c r="F160" s="193" t="s">
        <v>612</v>
      </c>
      <c r="G160" s="33"/>
      <c r="H160" s="33"/>
      <c r="I160" s="112"/>
      <c r="J160" s="112"/>
      <c r="K160" s="33"/>
      <c r="L160" s="33"/>
      <c r="M160" s="36"/>
      <c r="N160" s="194"/>
      <c r="O160" s="195"/>
      <c r="P160" s="67"/>
      <c r="Q160" s="67"/>
      <c r="R160" s="67"/>
      <c r="S160" s="67"/>
      <c r="T160" s="67"/>
      <c r="U160" s="67"/>
      <c r="V160" s="67"/>
      <c r="W160" s="67"/>
      <c r="X160" s="68"/>
      <c r="Y160" s="31"/>
      <c r="Z160" s="31"/>
      <c r="AA160" s="31"/>
      <c r="AB160" s="31"/>
      <c r="AC160" s="31"/>
      <c r="AD160" s="31"/>
      <c r="AE160" s="31"/>
      <c r="AT160" s="15" t="s">
        <v>144</v>
      </c>
      <c r="AU160" s="15" t="s">
        <v>82</v>
      </c>
    </row>
    <row r="161" spans="1:65" s="2" customFormat="1" ht="16.5" customHeight="1">
      <c r="A161" s="31"/>
      <c r="B161" s="32"/>
      <c r="C161" s="222" t="s">
        <v>321</v>
      </c>
      <c r="D161" s="222" t="s">
        <v>240</v>
      </c>
      <c r="E161" s="223" t="s">
        <v>614</v>
      </c>
      <c r="F161" s="224" t="s">
        <v>615</v>
      </c>
      <c r="G161" s="225" t="s">
        <v>171</v>
      </c>
      <c r="H161" s="226">
        <v>45</v>
      </c>
      <c r="I161" s="227"/>
      <c r="J161" s="227"/>
      <c r="K161" s="228">
        <f>ROUND(P161*H161,2)</f>
        <v>0</v>
      </c>
      <c r="L161" s="229"/>
      <c r="M161" s="36"/>
      <c r="N161" s="230" t="s">
        <v>1</v>
      </c>
      <c r="O161" s="186" t="s">
        <v>37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67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1"/>
      <c r="Z161" s="31"/>
      <c r="AA161" s="31"/>
      <c r="AB161" s="31"/>
      <c r="AC161" s="31"/>
      <c r="AD161" s="31"/>
      <c r="AE161" s="31"/>
      <c r="AR161" s="190" t="s">
        <v>543</v>
      </c>
      <c r="AT161" s="190" t="s">
        <v>240</v>
      </c>
      <c r="AU161" s="190" t="s">
        <v>82</v>
      </c>
      <c r="AY161" s="15" t="s">
        <v>142</v>
      </c>
      <c r="BE161" s="191">
        <f>IF(O161="základní",K161,0)</f>
        <v>0</v>
      </c>
      <c r="BF161" s="191">
        <f>IF(O161="snížená",K161,0)</f>
        <v>0</v>
      </c>
      <c r="BG161" s="191">
        <f>IF(O161="zákl. přenesená",K161,0)</f>
        <v>0</v>
      </c>
      <c r="BH161" s="191">
        <f>IF(O161="sníž. přenesená",K161,0)</f>
        <v>0</v>
      </c>
      <c r="BI161" s="191">
        <f>IF(O161="nulová",K161,0)</f>
        <v>0</v>
      </c>
      <c r="BJ161" s="15" t="s">
        <v>82</v>
      </c>
      <c r="BK161" s="191">
        <f>ROUND(P161*H161,2)</f>
        <v>0</v>
      </c>
      <c r="BL161" s="15" t="s">
        <v>543</v>
      </c>
      <c r="BM161" s="190" t="s">
        <v>616</v>
      </c>
    </row>
    <row r="162" spans="1:65" s="2" customFormat="1" ht="19.5">
      <c r="A162" s="31"/>
      <c r="B162" s="32"/>
      <c r="C162" s="33"/>
      <c r="D162" s="192" t="s">
        <v>144</v>
      </c>
      <c r="E162" s="33"/>
      <c r="F162" s="193" t="s">
        <v>617</v>
      </c>
      <c r="G162" s="33"/>
      <c r="H162" s="33"/>
      <c r="I162" s="112"/>
      <c r="J162" s="112"/>
      <c r="K162" s="33"/>
      <c r="L162" s="33"/>
      <c r="M162" s="36"/>
      <c r="N162" s="194"/>
      <c r="O162" s="195"/>
      <c r="P162" s="67"/>
      <c r="Q162" s="67"/>
      <c r="R162" s="67"/>
      <c r="S162" s="67"/>
      <c r="T162" s="67"/>
      <c r="U162" s="67"/>
      <c r="V162" s="67"/>
      <c r="W162" s="67"/>
      <c r="X162" s="68"/>
      <c r="Y162" s="31"/>
      <c r="Z162" s="31"/>
      <c r="AA162" s="31"/>
      <c r="AB162" s="31"/>
      <c r="AC162" s="31"/>
      <c r="AD162" s="31"/>
      <c r="AE162" s="31"/>
      <c r="AT162" s="15" t="s">
        <v>144</v>
      </c>
      <c r="AU162" s="15" t="s">
        <v>82</v>
      </c>
    </row>
    <row r="163" spans="1:65" s="2" customFormat="1" ht="16.5" customHeight="1">
      <c r="A163" s="31"/>
      <c r="B163" s="32"/>
      <c r="C163" s="222" t="s">
        <v>325</v>
      </c>
      <c r="D163" s="222" t="s">
        <v>240</v>
      </c>
      <c r="E163" s="223" t="s">
        <v>618</v>
      </c>
      <c r="F163" s="224" t="s">
        <v>619</v>
      </c>
      <c r="G163" s="225" t="s">
        <v>171</v>
      </c>
      <c r="H163" s="226">
        <v>125</v>
      </c>
      <c r="I163" s="227"/>
      <c r="J163" s="227"/>
      <c r="K163" s="228">
        <f>ROUND(P163*H163,2)</f>
        <v>0</v>
      </c>
      <c r="L163" s="229"/>
      <c r="M163" s="36"/>
      <c r="N163" s="230" t="s">
        <v>1</v>
      </c>
      <c r="O163" s="186" t="s">
        <v>37</v>
      </c>
      <c r="P163" s="187">
        <f>I163+J163</f>
        <v>0</v>
      </c>
      <c r="Q163" s="187">
        <f>ROUND(I163*H163,2)</f>
        <v>0</v>
      </c>
      <c r="R163" s="187">
        <f>ROUND(J163*H163,2)</f>
        <v>0</v>
      </c>
      <c r="S163" s="67"/>
      <c r="T163" s="188">
        <f>S163*H163</f>
        <v>0</v>
      </c>
      <c r="U163" s="188">
        <v>0</v>
      </c>
      <c r="V163" s="188">
        <f>U163*H163</f>
        <v>0</v>
      </c>
      <c r="W163" s="188">
        <v>0</v>
      </c>
      <c r="X163" s="189">
        <f>W163*H163</f>
        <v>0</v>
      </c>
      <c r="Y163" s="31"/>
      <c r="Z163" s="31"/>
      <c r="AA163" s="31"/>
      <c r="AB163" s="31"/>
      <c r="AC163" s="31"/>
      <c r="AD163" s="31"/>
      <c r="AE163" s="31"/>
      <c r="AR163" s="190" t="s">
        <v>543</v>
      </c>
      <c r="AT163" s="190" t="s">
        <v>240</v>
      </c>
      <c r="AU163" s="190" t="s">
        <v>82</v>
      </c>
      <c r="AY163" s="15" t="s">
        <v>142</v>
      </c>
      <c r="BE163" s="191">
        <f>IF(O163="základní",K163,0)</f>
        <v>0</v>
      </c>
      <c r="BF163" s="191">
        <f>IF(O163="snížená",K163,0)</f>
        <v>0</v>
      </c>
      <c r="BG163" s="191">
        <f>IF(O163="zákl. přenesená",K163,0)</f>
        <v>0</v>
      </c>
      <c r="BH163" s="191">
        <f>IF(O163="sníž. přenesená",K163,0)</f>
        <v>0</v>
      </c>
      <c r="BI163" s="191">
        <f>IF(O163="nulová",K163,0)</f>
        <v>0</v>
      </c>
      <c r="BJ163" s="15" t="s">
        <v>82</v>
      </c>
      <c r="BK163" s="191">
        <f>ROUND(P163*H163,2)</f>
        <v>0</v>
      </c>
      <c r="BL163" s="15" t="s">
        <v>543</v>
      </c>
      <c r="BM163" s="190" t="s">
        <v>620</v>
      </c>
    </row>
    <row r="164" spans="1:65" s="2" customFormat="1" ht="19.5">
      <c r="A164" s="31"/>
      <c r="B164" s="32"/>
      <c r="C164" s="33"/>
      <c r="D164" s="192" t="s">
        <v>144</v>
      </c>
      <c r="E164" s="33"/>
      <c r="F164" s="193" t="s">
        <v>621</v>
      </c>
      <c r="G164" s="33"/>
      <c r="H164" s="33"/>
      <c r="I164" s="112"/>
      <c r="J164" s="112"/>
      <c r="K164" s="33"/>
      <c r="L164" s="33"/>
      <c r="M164" s="36"/>
      <c r="N164" s="194"/>
      <c r="O164" s="195"/>
      <c r="P164" s="67"/>
      <c r="Q164" s="67"/>
      <c r="R164" s="67"/>
      <c r="S164" s="67"/>
      <c r="T164" s="67"/>
      <c r="U164" s="67"/>
      <c r="V164" s="67"/>
      <c r="W164" s="67"/>
      <c r="X164" s="68"/>
      <c r="Y164" s="31"/>
      <c r="Z164" s="31"/>
      <c r="AA164" s="31"/>
      <c r="AB164" s="31"/>
      <c r="AC164" s="31"/>
      <c r="AD164" s="31"/>
      <c r="AE164" s="31"/>
      <c r="AT164" s="15" t="s">
        <v>144</v>
      </c>
      <c r="AU164" s="15" t="s">
        <v>82</v>
      </c>
    </row>
    <row r="165" spans="1:65" s="2" customFormat="1" ht="21.75" customHeight="1">
      <c r="A165" s="31"/>
      <c r="B165" s="32"/>
      <c r="C165" s="175" t="s">
        <v>329</v>
      </c>
      <c r="D165" s="175" t="s">
        <v>138</v>
      </c>
      <c r="E165" s="176" t="s">
        <v>622</v>
      </c>
      <c r="F165" s="177" t="s">
        <v>623</v>
      </c>
      <c r="G165" s="178" t="s">
        <v>171</v>
      </c>
      <c r="H165" s="179">
        <v>125</v>
      </c>
      <c r="I165" s="180"/>
      <c r="J165" s="181"/>
      <c r="K165" s="182">
        <f>ROUND(P165*H165,2)</f>
        <v>0</v>
      </c>
      <c r="L165" s="183"/>
      <c r="M165" s="184"/>
      <c r="N165" s="185" t="s">
        <v>1</v>
      </c>
      <c r="O165" s="186" t="s">
        <v>37</v>
      </c>
      <c r="P165" s="187">
        <f>I165+J165</f>
        <v>0</v>
      </c>
      <c r="Q165" s="187">
        <f>ROUND(I165*H165,2)</f>
        <v>0</v>
      </c>
      <c r="R165" s="187">
        <f>ROUND(J165*H165,2)</f>
        <v>0</v>
      </c>
      <c r="S165" s="67"/>
      <c r="T165" s="188">
        <f>S165*H165</f>
        <v>0</v>
      </c>
      <c r="U165" s="188">
        <v>0</v>
      </c>
      <c r="V165" s="188">
        <f>U165*H165</f>
        <v>0</v>
      </c>
      <c r="W165" s="188">
        <v>0</v>
      </c>
      <c r="X165" s="189">
        <f>W165*H165</f>
        <v>0</v>
      </c>
      <c r="Y165" s="31"/>
      <c r="Z165" s="31"/>
      <c r="AA165" s="31"/>
      <c r="AB165" s="31"/>
      <c r="AC165" s="31"/>
      <c r="AD165" s="31"/>
      <c r="AE165" s="31"/>
      <c r="AR165" s="190" t="s">
        <v>548</v>
      </c>
      <c r="AT165" s="190" t="s">
        <v>138</v>
      </c>
      <c r="AU165" s="190" t="s">
        <v>82</v>
      </c>
      <c r="AY165" s="15" t="s">
        <v>142</v>
      </c>
      <c r="BE165" s="191">
        <f>IF(O165="základní",K165,0)</f>
        <v>0</v>
      </c>
      <c r="BF165" s="191">
        <f>IF(O165="snížená",K165,0)</f>
        <v>0</v>
      </c>
      <c r="BG165" s="191">
        <f>IF(O165="zákl. přenesená",K165,0)</f>
        <v>0</v>
      </c>
      <c r="BH165" s="191">
        <f>IF(O165="sníž. přenesená",K165,0)</f>
        <v>0</v>
      </c>
      <c r="BI165" s="191">
        <f>IF(O165="nulová",K165,0)</f>
        <v>0</v>
      </c>
      <c r="BJ165" s="15" t="s">
        <v>82</v>
      </c>
      <c r="BK165" s="191">
        <f>ROUND(P165*H165,2)</f>
        <v>0</v>
      </c>
      <c r="BL165" s="15" t="s">
        <v>548</v>
      </c>
      <c r="BM165" s="190" t="s">
        <v>624</v>
      </c>
    </row>
    <row r="166" spans="1:65" s="2" customFormat="1" ht="19.5">
      <c r="A166" s="31"/>
      <c r="B166" s="32"/>
      <c r="C166" s="33"/>
      <c r="D166" s="192" t="s">
        <v>144</v>
      </c>
      <c r="E166" s="33"/>
      <c r="F166" s="193" t="s">
        <v>623</v>
      </c>
      <c r="G166" s="33"/>
      <c r="H166" s="33"/>
      <c r="I166" s="112"/>
      <c r="J166" s="112"/>
      <c r="K166" s="33"/>
      <c r="L166" s="33"/>
      <c r="M166" s="36"/>
      <c r="N166" s="194"/>
      <c r="O166" s="195"/>
      <c r="P166" s="67"/>
      <c r="Q166" s="67"/>
      <c r="R166" s="67"/>
      <c r="S166" s="67"/>
      <c r="T166" s="67"/>
      <c r="U166" s="67"/>
      <c r="V166" s="67"/>
      <c r="W166" s="67"/>
      <c r="X166" s="68"/>
      <c r="Y166" s="31"/>
      <c r="Z166" s="31"/>
      <c r="AA166" s="31"/>
      <c r="AB166" s="31"/>
      <c r="AC166" s="31"/>
      <c r="AD166" s="31"/>
      <c r="AE166" s="31"/>
      <c r="AT166" s="15" t="s">
        <v>144</v>
      </c>
      <c r="AU166" s="15" t="s">
        <v>82</v>
      </c>
    </row>
    <row r="167" spans="1:65" s="2" customFormat="1" ht="21.75" customHeight="1">
      <c r="A167" s="31"/>
      <c r="B167" s="32"/>
      <c r="C167" s="175" t="s">
        <v>333</v>
      </c>
      <c r="D167" s="175" t="s">
        <v>138</v>
      </c>
      <c r="E167" s="176" t="s">
        <v>625</v>
      </c>
      <c r="F167" s="177" t="s">
        <v>626</v>
      </c>
      <c r="G167" s="178" t="s">
        <v>171</v>
      </c>
      <c r="H167" s="179">
        <v>25</v>
      </c>
      <c r="I167" s="180"/>
      <c r="J167" s="181"/>
      <c r="K167" s="182">
        <f>ROUND(P167*H167,2)</f>
        <v>0</v>
      </c>
      <c r="L167" s="183"/>
      <c r="M167" s="184"/>
      <c r="N167" s="185" t="s">
        <v>1</v>
      </c>
      <c r="O167" s="186" t="s">
        <v>37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67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1"/>
      <c r="Z167" s="31"/>
      <c r="AA167" s="31"/>
      <c r="AB167" s="31"/>
      <c r="AC167" s="31"/>
      <c r="AD167" s="31"/>
      <c r="AE167" s="31"/>
      <c r="AR167" s="190" t="s">
        <v>548</v>
      </c>
      <c r="AT167" s="190" t="s">
        <v>138</v>
      </c>
      <c r="AU167" s="190" t="s">
        <v>82</v>
      </c>
      <c r="AY167" s="15" t="s">
        <v>142</v>
      </c>
      <c r="BE167" s="191">
        <f>IF(O167="základní",K167,0)</f>
        <v>0</v>
      </c>
      <c r="BF167" s="191">
        <f>IF(O167="snížená",K167,0)</f>
        <v>0</v>
      </c>
      <c r="BG167" s="191">
        <f>IF(O167="zákl. přenesená",K167,0)</f>
        <v>0</v>
      </c>
      <c r="BH167" s="191">
        <f>IF(O167="sníž. přenesená",K167,0)</f>
        <v>0</v>
      </c>
      <c r="BI167" s="191">
        <f>IF(O167="nulová",K167,0)</f>
        <v>0</v>
      </c>
      <c r="BJ167" s="15" t="s">
        <v>82</v>
      </c>
      <c r="BK167" s="191">
        <f>ROUND(P167*H167,2)</f>
        <v>0</v>
      </c>
      <c r="BL167" s="15" t="s">
        <v>548</v>
      </c>
      <c r="BM167" s="190" t="s">
        <v>627</v>
      </c>
    </row>
    <row r="168" spans="1:65" s="2" customFormat="1" ht="19.5">
      <c r="A168" s="31"/>
      <c r="B168" s="32"/>
      <c r="C168" s="33"/>
      <c r="D168" s="192" t="s">
        <v>144</v>
      </c>
      <c r="E168" s="33"/>
      <c r="F168" s="193" t="s">
        <v>626</v>
      </c>
      <c r="G168" s="33"/>
      <c r="H168" s="33"/>
      <c r="I168" s="112"/>
      <c r="J168" s="112"/>
      <c r="K168" s="33"/>
      <c r="L168" s="33"/>
      <c r="M168" s="36"/>
      <c r="N168" s="194"/>
      <c r="O168" s="195"/>
      <c r="P168" s="67"/>
      <c r="Q168" s="67"/>
      <c r="R168" s="67"/>
      <c r="S168" s="67"/>
      <c r="T168" s="67"/>
      <c r="U168" s="67"/>
      <c r="V168" s="67"/>
      <c r="W168" s="67"/>
      <c r="X168" s="68"/>
      <c r="Y168" s="31"/>
      <c r="Z168" s="31"/>
      <c r="AA168" s="31"/>
      <c r="AB168" s="31"/>
      <c r="AC168" s="31"/>
      <c r="AD168" s="31"/>
      <c r="AE168" s="31"/>
      <c r="AT168" s="15" t="s">
        <v>144</v>
      </c>
      <c r="AU168" s="15" t="s">
        <v>82</v>
      </c>
    </row>
    <row r="169" spans="1:65" s="2" customFormat="1" ht="16.5" customHeight="1">
      <c r="A169" s="31"/>
      <c r="B169" s="32"/>
      <c r="C169" s="222" t="s">
        <v>339</v>
      </c>
      <c r="D169" s="222" t="s">
        <v>240</v>
      </c>
      <c r="E169" s="223" t="s">
        <v>628</v>
      </c>
      <c r="F169" s="224" t="s">
        <v>629</v>
      </c>
      <c r="G169" s="225" t="s">
        <v>171</v>
      </c>
      <c r="H169" s="226">
        <v>15</v>
      </c>
      <c r="I169" s="227"/>
      <c r="J169" s="227"/>
      <c r="K169" s="228">
        <f>ROUND(P169*H169,2)</f>
        <v>0</v>
      </c>
      <c r="L169" s="229"/>
      <c r="M169" s="36"/>
      <c r="N169" s="230" t="s">
        <v>1</v>
      </c>
      <c r="O169" s="186" t="s">
        <v>37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67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1"/>
      <c r="Z169" s="31"/>
      <c r="AA169" s="31"/>
      <c r="AB169" s="31"/>
      <c r="AC169" s="31"/>
      <c r="AD169" s="31"/>
      <c r="AE169" s="31"/>
      <c r="AR169" s="190" t="s">
        <v>543</v>
      </c>
      <c r="AT169" s="190" t="s">
        <v>240</v>
      </c>
      <c r="AU169" s="190" t="s">
        <v>82</v>
      </c>
      <c r="AY169" s="15" t="s">
        <v>142</v>
      </c>
      <c r="BE169" s="191">
        <f>IF(O169="základní",K169,0)</f>
        <v>0</v>
      </c>
      <c r="BF169" s="191">
        <f>IF(O169="snížená",K169,0)</f>
        <v>0</v>
      </c>
      <c r="BG169" s="191">
        <f>IF(O169="zákl. přenesená",K169,0)</f>
        <v>0</v>
      </c>
      <c r="BH169" s="191">
        <f>IF(O169="sníž. přenesená",K169,0)</f>
        <v>0</v>
      </c>
      <c r="BI169" s="191">
        <f>IF(O169="nulová",K169,0)</f>
        <v>0</v>
      </c>
      <c r="BJ169" s="15" t="s">
        <v>82</v>
      </c>
      <c r="BK169" s="191">
        <f>ROUND(P169*H169,2)</f>
        <v>0</v>
      </c>
      <c r="BL169" s="15" t="s">
        <v>543</v>
      </c>
      <c r="BM169" s="190" t="s">
        <v>630</v>
      </c>
    </row>
    <row r="170" spans="1:65" s="2" customFormat="1" ht="19.5">
      <c r="A170" s="31"/>
      <c r="B170" s="32"/>
      <c r="C170" s="33"/>
      <c r="D170" s="192" t="s">
        <v>144</v>
      </c>
      <c r="E170" s="33"/>
      <c r="F170" s="193" t="s">
        <v>631</v>
      </c>
      <c r="G170" s="33"/>
      <c r="H170" s="33"/>
      <c r="I170" s="112"/>
      <c r="J170" s="112"/>
      <c r="K170" s="33"/>
      <c r="L170" s="33"/>
      <c r="M170" s="36"/>
      <c r="N170" s="194"/>
      <c r="O170" s="195"/>
      <c r="P170" s="67"/>
      <c r="Q170" s="67"/>
      <c r="R170" s="67"/>
      <c r="S170" s="67"/>
      <c r="T170" s="67"/>
      <c r="U170" s="67"/>
      <c r="V170" s="67"/>
      <c r="W170" s="67"/>
      <c r="X170" s="68"/>
      <c r="Y170" s="31"/>
      <c r="Z170" s="31"/>
      <c r="AA170" s="31"/>
      <c r="AB170" s="31"/>
      <c r="AC170" s="31"/>
      <c r="AD170" s="31"/>
      <c r="AE170" s="31"/>
      <c r="AT170" s="15" t="s">
        <v>144</v>
      </c>
      <c r="AU170" s="15" t="s">
        <v>82</v>
      </c>
    </row>
    <row r="171" spans="1:65" s="2" customFormat="1" ht="21.75" customHeight="1">
      <c r="A171" s="31"/>
      <c r="B171" s="32"/>
      <c r="C171" s="175" t="s">
        <v>344</v>
      </c>
      <c r="D171" s="175" t="s">
        <v>138</v>
      </c>
      <c r="E171" s="176" t="s">
        <v>632</v>
      </c>
      <c r="F171" s="177" t="s">
        <v>633</v>
      </c>
      <c r="G171" s="178" t="s">
        <v>171</v>
      </c>
      <c r="H171" s="179">
        <v>15</v>
      </c>
      <c r="I171" s="180"/>
      <c r="J171" s="181"/>
      <c r="K171" s="182">
        <f>ROUND(P171*H171,2)</f>
        <v>0</v>
      </c>
      <c r="L171" s="183"/>
      <c r="M171" s="184"/>
      <c r="N171" s="185" t="s">
        <v>1</v>
      </c>
      <c r="O171" s="186" t="s">
        <v>37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67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1"/>
      <c r="Z171" s="31"/>
      <c r="AA171" s="31"/>
      <c r="AB171" s="31"/>
      <c r="AC171" s="31"/>
      <c r="AD171" s="31"/>
      <c r="AE171" s="31"/>
      <c r="AR171" s="190" t="s">
        <v>548</v>
      </c>
      <c r="AT171" s="190" t="s">
        <v>138</v>
      </c>
      <c r="AU171" s="190" t="s">
        <v>82</v>
      </c>
      <c r="AY171" s="15" t="s">
        <v>142</v>
      </c>
      <c r="BE171" s="191">
        <f>IF(O171="základní",K171,0)</f>
        <v>0</v>
      </c>
      <c r="BF171" s="191">
        <f>IF(O171="snížená",K171,0)</f>
        <v>0</v>
      </c>
      <c r="BG171" s="191">
        <f>IF(O171="zákl. přenesená",K171,0)</f>
        <v>0</v>
      </c>
      <c r="BH171" s="191">
        <f>IF(O171="sníž. přenesená",K171,0)</f>
        <v>0</v>
      </c>
      <c r="BI171" s="191">
        <f>IF(O171="nulová",K171,0)</f>
        <v>0</v>
      </c>
      <c r="BJ171" s="15" t="s">
        <v>82</v>
      </c>
      <c r="BK171" s="191">
        <f>ROUND(P171*H171,2)</f>
        <v>0</v>
      </c>
      <c r="BL171" s="15" t="s">
        <v>548</v>
      </c>
      <c r="BM171" s="190" t="s">
        <v>634</v>
      </c>
    </row>
    <row r="172" spans="1:65" s="2" customFormat="1" ht="19.5">
      <c r="A172" s="31"/>
      <c r="B172" s="32"/>
      <c r="C172" s="33"/>
      <c r="D172" s="192" t="s">
        <v>144</v>
      </c>
      <c r="E172" s="33"/>
      <c r="F172" s="193" t="s">
        <v>633</v>
      </c>
      <c r="G172" s="33"/>
      <c r="H172" s="33"/>
      <c r="I172" s="112"/>
      <c r="J172" s="112"/>
      <c r="K172" s="33"/>
      <c r="L172" s="33"/>
      <c r="M172" s="36"/>
      <c r="N172" s="194"/>
      <c r="O172" s="195"/>
      <c r="P172" s="67"/>
      <c r="Q172" s="67"/>
      <c r="R172" s="67"/>
      <c r="S172" s="67"/>
      <c r="T172" s="67"/>
      <c r="U172" s="67"/>
      <c r="V172" s="67"/>
      <c r="W172" s="67"/>
      <c r="X172" s="68"/>
      <c r="Y172" s="31"/>
      <c r="Z172" s="31"/>
      <c r="AA172" s="31"/>
      <c r="AB172" s="31"/>
      <c r="AC172" s="31"/>
      <c r="AD172" s="31"/>
      <c r="AE172" s="31"/>
      <c r="AT172" s="15" t="s">
        <v>144</v>
      </c>
      <c r="AU172" s="15" t="s">
        <v>82</v>
      </c>
    </row>
    <row r="173" spans="1:65" s="2" customFormat="1" ht="33" customHeight="1">
      <c r="A173" s="31"/>
      <c r="B173" s="32"/>
      <c r="C173" s="222" t="s">
        <v>348</v>
      </c>
      <c r="D173" s="222" t="s">
        <v>240</v>
      </c>
      <c r="E173" s="223" t="s">
        <v>635</v>
      </c>
      <c r="F173" s="224" t="s">
        <v>636</v>
      </c>
      <c r="G173" s="225" t="s">
        <v>141</v>
      </c>
      <c r="H173" s="226">
        <v>6</v>
      </c>
      <c r="I173" s="227"/>
      <c r="J173" s="227"/>
      <c r="K173" s="228">
        <f>ROUND(P173*H173,2)</f>
        <v>0</v>
      </c>
      <c r="L173" s="229"/>
      <c r="M173" s="36"/>
      <c r="N173" s="230" t="s">
        <v>1</v>
      </c>
      <c r="O173" s="186" t="s">
        <v>37</v>
      </c>
      <c r="P173" s="187">
        <f>I173+J173</f>
        <v>0</v>
      </c>
      <c r="Q173" s="187">
        <f>ROUND(I173*H173,2)</f>
        <v>0</v>
      </c>
      <c r="R173" s="187">
        <f>ROUND(J173*H173,2)</f>
        <v>0</v>
      </c>
      <c r="S173" s="67"/>
      <c r="T173" s="188">
        <f>S173*H173</f>
        <v>0</v>
      </c>
      <c r="U173" s="188">
        <v>0</v>
      </c>
      <c r="V173" s="188">
        <f>U173*H173</f>
        <v>0</v>
      </c>
      <c r="W173" s="188">
        <v>0</v>
      </c>
      <c r="X173" s="189">
        <f>W173*H173</f>
        <v>0</v>
      </c>
      <c r="Y173" s="31"/>
      <c r="Z173" s="31"/>
      <c r="AA173" s="31"/>
      <c r="AB173" s="31"/>
      <c r="AC173" s="31"/>
      <c r="AD173" s="31"/>
      <c r="AE173" s="31"/>
      <c r="AR173" s="190" t="s">
        <v>543</v>
      </c>
      <c r="AT173" s="190" t="s">
        <v>240</v>
      </c>
      <c r="AU173" s="190" t="s">
        <v>82</v>
      </c>
      <c r="AY173" s="15" t="s">
        <v>142</v>
      </c>
      <c r="BE173" s="191">
        <f>IF(O173="základní",K173,0)</f>
        <v>0</v>
      </c>
      <c r="BF173" s="191">
        <f>IF(O173="snížená",K173,0)</f>
        <v>0</v>
      </c>
      <c r="BG173" s="191">
        <f>IF(O173="zákl. přenesená",K173,0)</f>
        <v>0</v>
      </c>
      <c r="BH173" s="191">
        <f>IF(O173="sníž. přenesená",K173,0)</f>
        <v>0</v>
      </c>
      <c r="BI173" s="191">
        <f>IF(O173="nulová",K173,0)</f>
        <v>0</v>
      </c>
      <c r="BJ173" s="15" t="s">
        <v>82</v>
      </c>
      <c r="BK173" s="191">
        <f>ROUND(P173*H173,2)</f>
        <v>0</v>
      </c>
      <c r="BL173" s="15" t="s">
        <v>543</v>
      </c>
      <c r="BM173" s="190" t="s">
        <v>637</v>
      </c>
    </row>
    <row r="174" spans="1:65" s="2" customFormat="1" ht="48.75">
      <c r="A174" s="31"/>
      <c r="B174" s="32"/>
      <c r="C174" s="33"/>
      <c r="D174" s="192" t="s">
        <v>144</v>
      </c>
      <c r="E174" s="33"/>
      <c r="F174" s="193" t="s">
        <v>638</v>
      </c>
      <c r="G174" s="33"/>
      <c r="H174" s="33"/>
      <c r="I174" s="112"/>
      <c r="J174" s="112"/>
      <c r="K174" s="33"/>
      <c r="L174" s="33"/>
      <c r="M174" s="36"/>
      <c r="N174" s="194"/>
      <c r="O174" s="195"/>
      <c r="P174" s="67"/>
      <c r="Q174" s="67"/>
      <c r="R174" s="67"/>
      <c r="S174" s="67"/>
      <c r="T174" s="67"/>
      <c r="U174" s="67"/>
      <c r="V174" s="67"/>
      <c r="W174" s="67"/>
      <c r="X174" s="68"/>
      <c r="Y174" s="31"/>
      <c r="Z174" s="31"/>
      <c r="AA174" s="31"/>
      <c r="AB174" s="31"/>
      <c r="AC174" s="31"/>
      <c r="AD174" s="31"/>
      <c r="AE174" s="31"/>
      <c r="AT174" s="15" t="s">
        <v>144</v>
      </c>
      <c r="AU174" s="15" t="s">
        <v>82</v>
      </c>
    </row>
    <row r="175" spans="1:65" s="2" customFormat="1" ht="33" customHeight="1">
      <c r="A175" s="31"/>
      <c r="B175" s="32"/>
      <c r="C175" s="222" t="s">
        <v>353</v>
      </c>
      <c r="D175" s="222" t="s">
        <v>240</v>
      </c>
      <c r="E175" s="223" t="s">
        <v>639</v>
      </c>
      <c r="F175" s="224" t="s">
        <v>640</v>
      </c>
      <c r="G175" s="225" t="s">
        <v>141</v>
      </c>
      <c r="H175" s="226">
        <v>2</v>
      </c>
      <c r="I175" s="227"/>
      <c r="J175" s="227"/>
      <c r="K175" s="228">
        <f>ROUND(P175*H175,2)</f>
        <v>0</v>
      </c>
      <c r="L175" s="229"/>
      <c r="M175" s="36"/>
      <c r="N175" s="230" t="s">
        <v>1</v>
      </c>
      <c r="O175" s="186" t="s">
        <v>37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67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1"/>
      <c r="Z175" s="31"/>
      <c r="AA175" s="31"/>
      <c r="AB175" s="31"/>
      <c r="AC175" s="31"/>
      <c r="AD175" s="31"/>
      <c r="AE175" s="31"/>
      <c r="AR175" s="190" t="s">
        <v>543</v>
      </c>
      <c r="AT175" s="190" t="s">
        <v>240</v>
      </c>
      <c r="AU175" s="190" t="s">
        <v>82</v>
      </c>
      <c r="AY175" s="15" t="s">
        <v>142</v>
      </c>
      <c r="BE175" s="191">
        <f>IF(O175="základní",K175,0)</f>
        <v>0</v>
      </c>
      <c r="BF175" s="191">
        <f>IF(O175="snížená",K175,0)</f>
        <v>0</v>
      </c>
      <c r="BG175" s="191">
        <f>IF(O175="zákl. přenesená",K175,0)</f>
        <v>0</v>
      </c>
      <c r="BH175" s="191">
        <f>IF(O175="sníž. přenesená",K175,0)</f>
        <v>0</v>
      </c>
      <c r="BI175" s="191">
        <f>IF(O175="nulová",K175,0)</f>
        <v>0</v>
      </c>
      <c r="BJ175" s="15" t="s">
        <v>82</v>
      </c>
      <c r="BK175" s="191">
        <f>ROUND(P175*H175,2)</f>
        <v>0</v>
      </c>
      <c r="BL175" s="15" t="s">
        <v>543</v>
      </c>
      <c r="BM175" s="190" t="s">
        <v>641</v>
      </c>
    </row>
    <row r="176" spans="1:65" s="2" customFormat="1" ht="48.75">
      <c r="A176" s="31"/>
      <c r="B176" s="32"/>
      <c r="C176" s="33"/>
      <c r="D176" s="192" t="s">
        <v>144</v>
      </c>
      <c r="E176" s="33"/>
      <c r="F176" s="193" t="s">
        <v>642</v>
      </c>
      <c r="G176" s="33"/>
      <c r="H176" s="33"/>
      <c r="I176" s="112"/>
      <c r="J176" s="112"/>
      <c r="K176" s="33"/>
      <c r="L176" s="33"/>
      <c r="M176" s="36"/>
      <c r="N176" s="194"/>
      <c r="O176" s="195"/>
      <c r="P176" s="67"/>
      <c r="Q176" s="67"/>
      <c r="R176" s="67"/>
      <c r="S176" s="67"/>
      <c r="T176" s="67"/>
      <c r="U176" s="67"/>
      <c r="V176" s="67"/>
      <c r="W176" s="67"/>
      <c r="X176" s="68"/>
      <c r="Y176" s="31"/>
      <c r="Z176" s="31"/>
      <c r="AA176" s="31"/>
      <c r="AB176" s="31"/>
      <c r="AC176" s="31"/>
      <c r="AD176" s="31"/>
      <c r="AE176" s="31"/>
      <c r="AT176" s="15" t="s">
        <v>144</v>
      </c>
      <c r="AU176" s="15" t="s">
        <v>82</v>
      </c>
    </row>
    <row r="177" spans="1:65" s="2" customFormat="1" ht="21.75" customHeight="1">
      <c r="A177" s="31"/>
      <c r="B177" s="32"/>
      <c r="C177" s="222" t="s">
        <v>358</v>
      </c>
      <c r="D177" s="222" t="s">
        <v>240</v>
      </c>
      <c r="E177" s="223" t="s">
        <v>643</v>
      </c>
      <c r="F177" s="224" t="s">
        <v>644</v>
      </c>
      <c r="G177" s="225" t="s">
        <v>141</v>
      </c>
      <c r="H177" s="226">
        <v>50</v>
      </c>
      <c r="I177" s="227"/>
      <c r="J177" s="227"/>
      <c r="K177" s="228">
        <f>ROUND(P177*H177,2)</f>
        <v>0</v>
      </c>
      <c r="L177" s="229"/>
      <c r="M177" s="36"/>
      <c r="N177" s="230" t="s">
        <v>1</v>
      </c>
      <c r="O177" s="186" t="s">
        <v>37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67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1"/>
      <c r="Z177" s="31"/>
      <c r="AA177" s="31"/>
      <c r="AB177" s="31"/>
      <c r="AC177" s="31"/>
      <c r="AD177" s="31"/>
      <c r="AE177" s="31"/>
      <c r="AR177" s="190" t="s">
        <v>543</v>
      </c>
      <c r="AT177" s="190" t="s">
        <v>240</v>
      </c>
      <c r="AU177" s="190" t="s">
        <v>82</v>
      </c>
      <c r="AY177" s="15" t="s">
        <v>142</v>
      </c>
      <c r="BE177" s="191">
        <f>IF(O177="základní",K177,0)</f>
        <v>0</v>
      </c>
      <c r="BF177" s="191">
        <f>IF(O177="snížená",K177,0)</f>
        <v>0</v>
      </c>
      <c r="BG177" s="191">
        <f>IF(O177="zákl. přenesená",K177,0)</f>
        <v>0</v>
      </c>
      <c r="BH177" s="191">
        <f>IF(O177="sníž. přenesená",K177,0)</f>
        <v>0</v>
      </c>
      <c r="BI177" s="191">
        <f>IF(O177="nulová",K177,0)</f>
        <v>0</v>
      </c>
      <c r="BJ177" s="15" t="s">
        <v>82</v>
      </c>
      <c r="BK177" s="191">
        <f>ROUND(P177*H177,2)</f>
        <v>0</v>
      </c>
      <c r="BL177" s="15" t="s">
        <v>543</v>
      </c>
      <c r="BM177" s="190" t="s">
        <v>645</v>
      </c>
    </row>
    <row r="178" spans="1:65" s="2" customFormat="1" ht="19.5">
      <c r="A178" s="31"/>
      <c r="B178" s="32"/>
      <c r="C178" s="33"/>
      <c r="D178" s="192" t="s">
        <v>144</v>
      </c>
      <c r="E178" s="33"/>
      <c r="F178" s="193" t="s">
        <v>644</v>
      </c>
      <c r="G178" s="33"/>
      <c r="H178" s="33"/>
      <c r="I178" s="112"/>
      <c r="J178" s="112"/>
      <c r="K178" s="33"/>
      <c r="L178" s="33"/>
      <c r="M178" s="36"/>
      <c r="N178" s="194"/>
      <c r="O178" s="195"/>
      <c r="P178" s="67"/>
      <c r="Q178" s="67"/>
      <c r="R178" s="67"/>
      <c r="S178" s="67"/>
      <c r="T178" s="67"/>
      <c r="U178" s="67"/>
      <c r="V178" s="67"/>
      <c r="W178" s="67"/>
      <c r="X178" s="68"/>
      <c r="Y178" s="31"/>
      <c r="Z178" s="31"/>
      <c r="AA178" s="31"/>
      <c r="AB178" s="31"/>
      <c r="AC178" s="31"/>
      <c r="AD178" s="31"/>
      <c r="AE178" s="31"/>
      <c r="AT178" s="15" t="s">
        <v>144</v>
      </c>
      <c r="AU178" s="15" t="s">
        <v>82</v>
      </c>
    </row>
    <row r="179" spans="1:65" s="2" customFormat="1" ht="21.75" customHeight="1">
      <c r="A179" s="31"/>
      <c r="B179" s="32"/>
      <c r="C179" s="222" t="s">
        <v>362</v>
      </c>
      <c r="D179" s="222" t="s">
        <v>240</v>
      </c>
      <c r="E179" s="223" t="s">
        <v>646</v>
      </c>
      <c r="F179" s="224" t="s">
        <v>647</v>
      </c>
      <c r="G179" s="225" t="s">
        <v>141</v>
      </c>
      <c r="H179" s="226">
        <v>4</v>
      </c>
      <c r="I179" s="227"/>
      <c r="J179" s="227"/>
      <c r="K179" s="228">
        <f>ROUND(P179*H179,2)</f>
        <v>0</v>
      </c>
      <c r="L179" s="229"/>
      <c r="M179" s="36"/>
      <c r="N179" s="230" t="s">
        <v>1</v>
      </c>
      <c r="O179" s="186" t="s">
        <v>37</v>
      </c>
      <c r="P179" s="187">
        <f>I179+J179</f>
        <v>0</v>
      </c>
      <c r="Q179" s="187">
        <f>ROUND(I179*H179,2)</f>
        <v>0</v>
      </c>
      <c r="R179" s="187">
        <f>ROUND(J179*H179,2)</f>
        <v>0</v>
      </c>
      <c r="S179" s="67"/>
      <c r="T179" s="188">
        <f>S179*H179</f>
        <v>0</v>
      </c>
      <c r="U179" s="188">
        <v>0</v>
      </c>
      <c r="V179" s="188">
        <f>U179*H179</f>
        <v>0</v>
      </c>
      <c r="W179" s="188">
        <v>0</v>
      </c>
      <c r="X179" s="189">
        <f>W179*H179</f>
        <v>0</v>
      </c>
      <c r="Y179" s="31"/>
      <c r="Z179" s="31"/>
      <c r="AA179" s="31"/>
      <c r="AB179" s="31"/>
      <c r="AC179" s="31"/>
      <c r="AD179" s="31"/>
      <c r="AE179" s="31"/>
      <c r="AR179" s="190" t="s">
        <v>543</v>
      </c>
      <c r="AT179" s="190" t="s">
        <v>240</v>
      </c>
      <c r="AU179" s="190" t="s">
        <v>82</v>
      </c>
      <c r="AY179" s="15" t="s">
        <v>142</v>
      </c>
      <c r="BE179" s="191">
        <f>IF(O179="základní",K179,0)</f>
        <v>0</v>
      </c>
      <c r="BF179" s="191">
        <f>IF(O179="snížená",K179,0)</f>
        <v>0</v>
      </c>
      <c r="BG179" s="191">
        <f>IF(O179="zákl. přenesená",K179,0)</f>
        <v>0</v>
      </c>
      <c r="BH179" s="191">
        <f>IF(O179="sníž. přenesená",K179,0)</f>
        <v>0</v>
      </c>
      <c r="BI179" s="191">
        <f>IF(O179="nulová",K179,0)</f>
        <v>0</v>
      </c>
      <c r="BJ179" s="15" t="s">
        <v>82</v>
      </c>
      <c r="BK179" s="191">
        <f>ROUND(P179*H179,2)</f>
        <v>0</v>
      </c>
      <c r="BL179" s="15" t="s">
        <v>543</v>
      </c>
      <c r="BM179" s="190" t="s">
        <v>648</v>
      </c>
    </row>
    <row r="180" spans="1:65" s="2" customFormat="1" ht="29.25">
      <c r="A180" s="31"/>
      <c r="B180" s="32"/>
      <c r="C180" s="33"/>
      <c r="D180" s="192" t="s">
        <v>144</v>
      </c>
      <c r="E180" s="33"/>
      <c r="F180" s="193" t="s">
        <v>649</v>
      </c>
      <c r="G180" s="33"/>
      <c r="H180" s="33"/>
      <c r="I180" s="112"/>
      <c r="J180" s="112"/>
      <c r="K180" s="33"/>
      <c r="L180" s="33"/>
      <c r="M180" s="36"/>
      <c r="N180" s="194"/>
      <c r="O180" s="195"/>
      <c r="P180" s="67"/>
      <c r="Q180" s="67"/>
      <c r="R180" s="67"/>
      <c r="S180" s="67"/>
      <c r="T180" s="67"/>
      <c r="U180" s="67"/>
      <c r="V180" s="67"/>
      <c r="W180" s="67"/>
      <c r="X180" s="68"/>
      <c r="Y180" s="31"/>
      <c r="Z180" s="31"/>
      <c r="AA180" s="31"/>
      <c r="AB180" s="31"/>
      <c r="AC180" s="31"/>
      <c r="AD180" s="31"/>
      <c r="AE180" s="31"/>
      <c r="AT180" s="15" t="s">
        <v>144</v>
      </c>
      <c r="AU180" s="15" t="s">
        <v>82</v>
      </c>
    </row>
    <row r="181" spans="1:65" s="2" customFormat="1" ht="21.75" customHeight="1">
      <c r="A181" s="31"/>
      <c r="B181" s="32"/>
      <c r="C181" s="222" t="s">
        <v>367</v>
      </c>
      <c r="D181" s="222" t="s">
        <v>240</v>
      </c>
      <c r="E181" s="223" t="s">
        <v>650</v>
      </c>
      <c r="F181" s="224" t="s">
        <v>651</v>
      </c>
      <c r="G181" s="225" t="s">
        <v>171</v>
      </c>
      <c r="H181" s="226">
        <v>45</v>
      </c>
      <c r="I181" s="227"/>
      <c r="J181" s="227"/>
      <c r="K181" s="228">
        <f>ROUND(P181*H181,2)</f>
        <v>0</v>
      </c>
      <c r="L181" s="229"/>
      <c r="M181" s="36"/>
      <c r="N181" s="230" t="s">
        <v>1</v>
      </c>
      <c r="O181" s="186" t="s">
        <v>37</v>
      </c>
      <c r="P181" s="187">
        <f>I181+J181</f>
        <v>0</v>
      </c>
      <c r="Q181" s="187">
        <f>ROUND(I181*H181,2)</f>
        <v>0</v>
      </c>
      <c r="R181" s="187">
        <f>ROUND(J181*H181,2)</f>
        <v>0</v>
      </c>
      <c r="S181" s="67"/>
      <c r="T181" s="188">
        <f>S181*H181</f>
        <v>0</v>
      </c>
      <c r="U181" s="188">
        <v>0</v>
      </c>
      <c r="V181" s="188">
        <f>U181*H181</f>
        <v>0</v>
      </c>
      <c r="W181" s="188">
        <v>0</v>
      </c>
      <c r="X181" s="189">
        <f>W181*H181</f>
        <v>0</v>
      </c>
      <c r="Y181" s="31"/>
      <c r="Z181" s="31"/>
      <c r="AA181" s="31"/>
      <c r="AB181" s="31"/>
      <c r="AC181" s="31"/>
      <c r="AD181" s="31"/>
      <c r="AE181" s="31"/>
      <c r="AR181" s="190" t="s">
        <v>543</v>
      </c>
      <c r="AT181" s="190" t="s">
        <v>240</v>
      </c>
      <c r="AU181" s="190" t="s">
        <v>82</v>
      </c>
      <c r="AY181" s="15" t="s">
        <v>142</v>
      </c>
      <c r="BE181" s="191">
        <f>IF(O181="základní",K181,0)</f>
        <v>0</v>
      </c>
      <c r="BF181" s="191">
        <f>IF(O181="snížená",K181,0)</f>
        <v>0</v>
      </c>
      <c r="BG181" s="191">
        <f>IF(O181="zákl. přenesená",K181,0)</f>
        <v>0</v>
      </c>
      <c r="BH181" s="191">
        <f>IF(O181="sníž. přenesená",K181,0)</f>
        <v>0</v>
      </c>
      <c r="BI181" s="191">
        <f>IF(O181="nulová",K181,0)</f>
        <v>0</v>
      </c>
      <c r="BJ181" s="15" t="s">
        <v>82</v>
      </c>
      <c r="BK181" s="191">
        <f>ROUND(P181*H181,2)</f>
        <v>0</v>
      </c>
      <c r="BL181" s="15" t="s">
        <v>543</v>
      </c>
      <c r="BM181" s="190" t="s">
        <v>652</v>
      </c>
    </row>
    <row r="182" spans="1:65" s="2" customFormat="1" ht="19.5">
      <c r="A182" s="31"/>
      <c r="B182" s="32"/>
      <c r="C182" s="33"/>
      <c r="D182" s="192" t="s">
        <v>144</v>
      </c>
      <c r="E182" s="33"/>
      <c r="F182" s="193" t="s">
        <v>651</v>
      </c>
      <c r="G182" s="33"/>
      <c r="H182" s="33"/>
      <c r="I182" s="112"/>
      <c r="J182" s="112"/>
      <c r="K182" s="33"/>
      <c r="L182" s="33"/>
      <c r="M182" s="36"/>
      <c r="N182" s="194"/>
      <c r="O182" s="195"/>
      <c r="P182" s="67"/>
      <c r="Q182" s="67"/>
      <c r="R182" s="67"/>
      <c r="S182" s="67"/>
      <c r="T182" s="67"/>
      <c r="U182" s="67"/>
      <c r="V182" s="67"/>
      <c r="W182" s="67"/>
      <c r="X182" s="68"/>
      <c r="Y182" s="31"/>
      <c r="Z182" s="31"/>
      <c r="AA182" s="31"/>
      <c r="AB182" s="31"/>
      <c r="AC182" s="31"/>
      <c r="AD182" s="31"/>
      <c r="AE182" s="31"/>
      <c r="AT182" s="15" t="s">
        <v>144</v>
      </c>
      <c r="AU182" s="15" t="s">
        <v>82</v>
      </c>
    </row>
    <row r="183" spans="1:65" s="2" customFormat="1" ht="33" customHeight="1">
      <c r="A183" s="31"/>
      <c r="B183" s="32"/>
      <c r="C183" s="222" t="s">
        <v>371</v>
      </c>
      <c r="D183" s="222" t="s">
        <v>240</v>
      </c>
      <c r="E183" s="223" t="s">
        <v>653</v>
      </c>
      <c r="F183" s="224" t="s">
        <v>654</v>
      </c>
      <c r="G183" s="225" t="s">
        <v>141</v>
      </c>
      <c r="H183" s="226">
        <v>1</v>
      </c>
      <c r="I183" s="227"/>
      <c r="J183" s="227"/>
      <c r="K183" s="228">
        <f>ROUND(P183*H183,2)</f>
        <v>0</v>
      </c>
      <c r="L183" s="229"/>
      <c r="M183" s="36"/>
      <c r="N183" s="230" t="s">
        <v>1</v>
      </c>
      <c r="O183" s="186" t="s">
        <v>37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67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1"/>
      <c r="Z183" s="31"/>
      <c r="AA183" s="31"/>
      <c r="AB183" s="31"/>
      <c r="AC183" s="31"/>
      <c r="AD183" s="31"/>
      <c r="AE183" s="31"/>
      <c r="AR183" s="190" t="s">
        <v>543</v>
      </c>
      <c r="AT183" s="190" t="s">
        <v>240</v>
      </c>
      <c r="AU183" s="190" t="s">
        <v>82</v>
      </c>
      <c r="AY183" s="15" t="s">
        <v>142</v>
      </c>
      <c r="BE183" s="191">
        <f>IF(O183="základní",K183,0)</f>
        <v>0</v>
      </c>
      <c r="BF183" s="191">
        <f>IF(O183="snížená",K183,0)</f>
        <v>0</v>
      </c>
      <c r="BG183" s="191">
        <f>IF(O183="zákl. přenesená",K183,0)</f>
        <v>0</v>
      </c>
      <c r="BH183" s="191">
        <f>IF(O183="sníž. přenesená",K183,0)</f>
        <v>0</v>
      </c>
      <c r="BI183" s="191">
        <f>IF(O183="nulová",K183,0)</f>
        <v>0</v>
      </c>
      <c r="BJ183" s="15" t="s">
        <v>82</v>
      </c>
      <c r="BK183" s="191">
        <f>ROUND(P183*H183,2)</f>
        <v>0</v>
      </c>
      <c r="BL183" s="15" t="s">
        <v>543</v>
      </c>
      <c r="BM183" s="190" t="s">
        <v>655</v>
      </c>
    </row>
    <row r="184" spans="1:65" s="2" customFormat="1" ht="48.75">
      <c r="A184" s="31"/>
      <c r="B184" s="32"/>
      <c r="C184" s="33"/>
      <c r="D184" s="192" t="s">
        <v>144</v>
      </c>
      <c r="E184" s="33"/>
      <c r="F184" s="193" t="s">
        <v>656</v>
      </c>
      <c r="G184" s="33"/>
      <c r="H184" s="33"/>
      <c r="I184" s="112"/>
      <c r="J184" s="112"/>
      <c r="K184" s="33"/>
      <c r="L184" s="33"/>
      <c r="M184" s="36"/>
      <c r="N184" s="194"/>
      <c r="O184" s="195"/>
      <c r="P184" s="67"/>
      <c r="Q184" s="67"/>
      <c r="R184" s="67"/>
      <c r="S184" s="67"/>
      <c r="T184" s="67"/>
      <c r="U184" s="67"/>
      <c r="V184" s="67"/>
      <c r="W184" s="67"/>
      <c r="X184" s="68"/>
      <c r="Y184" s="31"/>
      <c r="Z184" s="31"/>
      <c r="AA184" s="31"/>
      <c r="AB184" s="31"/>
      <c r="AC184" s="31"/>
      <c r="AD184" s="31"/>
      <c r="AE184" s="31"/>
      <c r="AT184" s="15" t="s">
        <v>144</v>
      </c>
      <c r="AU184" s="15" t="s">
        <v>82</v>
      </c>
    </row>
    <row r="185" spans="1:65" s="2" customFormat="1" ht="44.25" customHeight="1">
      <c r="A185" s="31"/>
      <c r="B185" s="32"/>
      <c r="C185" s="175" t="s">
        <v>376</v>
      </c>
      <c r="D185" s="175" t="s">
        <v>138</v>
      </c>
      <c r="E185" s="176" t="s">
        <v>657</v>
      </c>
      <c r="F185" s="177" t="s">
        <v>658</v>
      </c>
      <c r="G185" s="178" t="s">
        <v>141</v>
      </c>
      <c r="H185" s="179">
        <v>1</v>
      </c>
      <c r="I185" s="180"/>
      <c r="J185" s="181"/>
      <c r="K185" s="182">
        <f>ROUND(P185*H185,2)</f>
        <v>0</v>
      </c>
      <c r="L185" s="183"/>
      <c r="M185" s="184"/>
      <c r="N185" s="185" t="s">
        <v>1</v>
      </c>
      <c r="O185" s="186" t="s">
        <v>37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67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1"/>
      <c r="Z185" s="31"/>
      <c r="AA185" s="31"/>
      <c r="AB185" s="31"/>
      <c r="AC185" s="31"/>
      <c r="AD185" s="31"/>
      <c r="AE185" s="31"/>
      <c r="AR185" s="190" t="s">
        <v>548</v>
      </c>
      <c r="AT185" s="190" t="s">
        <v>138</v>
      </c>
      <c r="AU185" s="190" t="s">
        <v>82</v>
      </c>
      <c r="AY185" s="15" t="s">
        <v>142</v>
      </c>
      <c r="BE185" s="191">
        <f>IF(O185="základní",K185,0)</f>
        <v>0</v>
      </c>
      <c r="BF185" s="191">
        <f>IF(O185="snížená",K185,0)</f>
        <v>0</v>
      </c>
      <c r="BG185" s="191">
        <f>IF(O185="zákl. přenesená",K185,0)</f>
        <v>0</v>
      </c>
      <c r="BH185" s="191">
        <f>IF(O185="sníž. přenesená",K185,0)</f>
        <v>0</v>
      </c>
      <c r="BI185" s="191">
        <f>IF(O185="nulová",K185,0)</f>
        <v>0</v>
      </c>
      <c r="BJ185" s="15" t="s">
        <v>82</v>
      </c>
      <c r="BK185" s="191">
        <f>ROUND(P185*H185,2)</f>
        <v>0</v>
      </c>
      <c r="BL185" s="15" t="s">
        <v>548</v>
      </c>
      <c r="BM185" s="190" t="s">
        <v>659</v>
      </c>
    </row>
    <row r="186" spans="1:65" s="2" customFormat="1" ht="29.25">
      <c r="A186" s="31"/>
      <c r="B186" s="32"/>
      <c r="C186" s="33"/>
      <c r="D186" s="192" t="s">
        <v>144</v>
      </c>
      <c r="E186" s="33"/>
      <c r="F186" s="193" t="s">
        <v>658</v>
      </c>
      <c r="G186" s="33"/>
      <c r="H186" s="33"/>
      <c r="I186" s="112"/>
      <c r="J186" s="112"/>
      <c r="K186" s="33"/>
      <c r="L186" s="33"/>
      <c r="M186" s="36"/>
      <c r="N186" s="194"/>
      <c r="O186" s="195"/>
      <c r="P186" s="67"/>
      <c r="Q186" s="67"/>
      <c r="R186" s="67"/>
      <c r="S186" s="67"/>
      <c r="T186" s="67"/>
      <c r="U186" s="67"/>
      <c r="V186" s="67"/>
      <c r="W186" s="67"/>
      <c r="X186" s="68"/>
      <c r="Y186" s="31"/>
      <c r="Z186" s="31"/>
      <c r="AA186" s="31"/>
      <c r="AB186" s="31"/>
      <c r="AC186" s="31"/>
      <c r="AD186" s="31"/>
      <c r="AE186" s="31"/>
      <c r="AT186" s="15" t="s">
        <v>144</v>
      </c>
      <c r="AU186" s="15" t="s">
        <v>82</v>
      </c>
    </row>
    <row r="187" spans="1:65" s="2" customFormat="1" ht="16.5" customHeight="1">
      <c r="A187" s="31"/>
      <c r="B187" s="32"/>
      <c r="C187" s="222" t="s">
        <v>381</v>
      </c>
      <c r="D187" s="222" t="s">
        <v>240</v>
      </c>
      <c r="E187" s="223" t="s">
        <v>660</v>
      </c>
      <c r="F187" s="224" t="s">
        <v>661</v>
      </c>
      <c r="G187" s="225" t="s">
        <v>141</v>
      </c>
      <c r="H187" s="226">
        <v>1</v>
      </c>
      <c r="I187" s="227"/>
      <c r="J187" s="227"/>
      <c r="K187" s="228">
        <f>ROUND(P187*H187,2)</f>
        <v>0</v>
      </c>
      <c r="L187" s="229"/>
      <c r="M187" s="36"/>
      <c r="N187" s="230" t="s">
        <v>1</v>
      </c>
      <c r="O187" s="186" t="s">
        <v>37</v>
      </c>
      <c r="P187" s="187">
        <f>I187+J187</f>
        <v>0</v>
      </c>
      <c r="Q187" s="187">
        <f>ROUND(I187*H187,2)</f>
        <v>0</v>
      </c>
      <c r="R187" s="187">
        <f>ROUND(J187*H187,2)</f>
        <v>0</v>
      </c>
      <c r="S187" s="67"/>
      <c r="T187" s="188">
        <f>S187*H187</f>
        <v>0</v>
      </c>
      <c r="U187" s="188">
        <v>0</v>
      </c>
      <c r="V187" s="188">
        <f>U187*H187</f>
        <v>0</v>
      </c>
      <c r="W187" s="188">
        <v>0</v>
      </c>
      <c r="X187" s="189">
        <f>W187*H187</f>
        <v>0</v>
      </c>
      <c r="Y187" s="31"/>
      <c r="Z187" s="31"/>
      <c r="AA187" s="31"/>
      <c r="AB187" s="31"/>
      <c r="AC187" s="31"/>
      <c r="AD187" s="31"/>
      <c r="AE187" s="31"/>
      <c r="AR187" s="190" t="s">
        <v>543</v>
      </c>
      <c r="AT187" s="190" t="s">
        <v>240</v>
      </c>
      <c r="AU187" s="190" t="s">
        <v>82</v>
      </c>
      <c r="AY187" s="15" t="s">
        <v>142</v>
      </c>
      <c r="BE187" s="191">
        <f>IF(O187="základní",K187,0)</f>
        <v>0</v>
      </c>
      <c r="BF187" s="191">
        <f>IF(O187="snížená",K187,0)</f>
        <v>0</v>
      </c>
      <c r="BG187" s="191">
        <f>IF(O187="zákl. přenesená",K187,0)</f>
        <v>0</v>
      </c>
      <c r="BH187" s="191">
        <f>IF(O187="sníž. přenesená",K187,0)</f>
        <v>0</v>
      </c>
      <c r="BI187" s="191">
        <f>IF(O187="nulová",K187,0)</f>
        <v>0</v>
      </c>
      <c r="BJ187" s="15" t="s">
        <v>82</v>
      </c>
      <c r="BK187" s="191">
        <f>ROUND(P187*H187,2)</f>
        <v>0</v>
      </c>
      <c r="BL187" s="15" t="s">
        <v>543</v>
      </c>
      <c r="BM187" s="190" t="s">
        <v>662</v>
      </c>
    </row>
    <row r="188" spans="1:65" s="2" customFormat="1" ht="29.25">
      <c r="A188" s="31"/>
      <c r="B188" s="32"/>
      <c r="C188" s="33"/>
      <c r="D188" s="192" t="s">
        <v>144</v>
      </c>
      <c r="E188" s="33"/>
      <c r="F188" s="193" t="s">
        <v>663</v>
      </c>
      <c r="G188" s="33"/>
      <c r="H188" s="33"/>
      <c r="I188" s="112"/>
      <c r="J188" s="112"/>
      <c r="K188" s="33"/>
      <c r="L188" s="33"/>
      <c r="M188" s="36"/>
      <c r="N188" s="194"/>
      <c r="O188" s="195"/>
      <c r="P188" s="67"/>
      <c r="Q188" s="67"/>
      <c r="R188" s="67"/>
      <c r="S188" s="67"/>
      <c r="T188" s="67"/>
      <c r="U188" s="67"/>
      <c r="V188" s="67"/>
      <c r="W188" s="67"/>
      <c r="X188" s="68"/>
      <c r="Y188" s="31"/>
      <c r="Z188" s="31"/>
      <c r="AA188" s="31"/>
      <c r="AB188" s="31"/>
      <c r="AC188" s="31"/>
      <c r="AD188" s="31"/>
      <c r="AE188" s="31"/>
      <c r="AT188" s="15" t="s">
        <v>144</v>
      </c>
      <c r="AU188" s="15" t="s">
        <v>82</v>
      </c>
    </row>
    <row r="189" spans="1:65" s="2" customFormat="1" ht="16.5" customHeight="1">
      <c r="A189" s="31"/>
      <c r="B189" s="32"/>
      <c r="C189" s="222" t="s">
        <v>386</v>
      </c>
      <c r="D189" s="222" t="s">
        <v>240</v>
      </c>
      <c r="E189" s="223" t="s">
        <v>664</v>
      </c>
      <c r="F189" s="224" t="s">
        <v>665</v>
      </c>
      <c r="G189" s="225" t="s">
        <v>141</v>
      </c>
      <c r="H189" s="226">
        <v>6</v>
      </c>
      <c r="I189" s="227"/>
      <c r="J189" s="227"/>
      <c r="K189" s="228">
        <f>ROUND(P189*H189,2)</f>
        <v>0</v>
      </c>
      <c r="L189" s="229"/>
      <c r="M189" s="36"/>
      <c r="N189" s="230" t="s">
        <v>1</v>
      </c>
      <c r="O189" s="186" t="s">
        <v>37</v>
      </c>
      <c r="P189" s="187">
        <f>I189+J189</f>
        <v>0</v>
      </c>
      <c r="Q189" s="187">
        <f>ROUND(I189*H189,2)</f>
        <v>0</v>
      </c>
      <c r="R189" s="187">
        <f>ROUND(J189*H189,2)</f>
        <v>0</v>
      </c>
      <c r="S189" s="67"/>
      <c r="T189" s="188">
        <f>S189*H189</f>
        <v>0</v>
      </c>
      <c r="U189" s="188">
        <v>0</v>
      </c>
      <c r="V189" s="188">
        <f>U189*H189</f>
        <v>0</v>
      </c>
      <c r="W189" s="188">
        <v>0</v>
      </c>
      <c r="X189" s="189">
        <f>W189*H189</f>
        <v>0</v>
      </c>
      <c r="Y189" s="31"/>
      <c r="Z189" s="31"/>
      <c r="AA189" s="31"/>
      <c r="AB189" s="31"/>
      <c r="AC189" s="31"/>
      <c r="AD189" s="31"/>
      <c r="AE189" s="31"/>
      <c r="AR189" s="190" t="s">
        <v>543</v>
      </c>
      <c r="AT189" s="190" t="s">
        <v>240</v>
      </c>
      <c r="AU189" s="190" t="s">
        <v>82</v>
      </c>
      <c r="AY189" s="15" t="s">
        <v>142</v>
      </c>
      <c r="BE189" s="191">
        <f>IF(O189="základní",K189,0)</f>
        <v>0</v>
      </c>
      <c r="BF189" s="191">
        <f>IF(O189="snížená",K189,0)</f>
        <v>0</v>
      </c>
      <c r="BG189" s="191">
        <f>IF(O189="zákl. přenesená",K189,0)</f>
        <v>0</v>
      </c>
      <c r="BH189" s="191">
        <f>IF(O189="sníž. přenesená",K189,0)</f>
        <v>0</v>
      </c>
      <c r="BI189" s="191">
        <f>IF(O189="nulová",K189,0)</f>
        <v>0</v>
      </c>
      <c r="BJ189" s="15" t="s">
        <v>82</v>
      </c>
      <c r="BK189" s="191">
        <f>ROUND(P189*H189,2)</f>
        <v>0</v>
      </c>
      <c r="BL189" s="15" t="s">
        <v>543</v>
      </c>
      <c r="BM189" s="190" t="s">
        <v>666</v>
      </c>
    </row>
    <row r="190" spans="1:65" s="2" customFormat="1" ht="11.25">
      <c r="A190" s="31"/>
      <c r="B190" s="32"/>
      <c r="C190" s="33"/>
      <c r="D190" s="192" t="s">
        <v>144</v>
      </c>
      <c r="E190" s="33"/>
      <c r="F190" s="193" t="s">
        <v>665</v>
      </c>
      <c r="G190" s="33"/>
      <c r="H190" s="33"/>
      <c r="I190" s="112"/>
      <c r="J190" s="112"/>
      <c r="K190" s="33"/>
      <c r="L190" s="33"/>
      <c r="M190" s="36"/>
      <c r="N190" s="194"/>
      <c r="O190" s="195"/>
      <c r="P190" s="67"/>
      <c r="Q190" s="67"/>
      <c r="R190" s="67"/>
      <c r="S190" s="67"/>
      <c r="T190" s="67"/>
      <c r="U190" s="67"/>
      <c r="V190" s="67"/>
      <c r="W190" s="67"/>
      <c r="X190" s="68"/>
      <c r="Y190" s="31"/>
      <c r="Z190" s="31"/>
      <c r="AA190" s="31"/>
      <c r="AB190" s="31"/>
      <c r="AC190" s="31"/>
      <c r="AD190" s="31"/>
      <c r="AE190" s="31"/>
      <c r="AT190" s="15" t="s">
        <v>144</v>
      </c>
      <c r="AU190" s="15" t="s">
        <v>82</v>
      </c>
    </row>
    <row r="191" spans="1:65" s="2" customFormat="1" ht="16.5" customHeight="1">
      <c r="A191" s="31"/>
      <c r="B191" s="32"/>
      <c r="C191" s="222" t="s">
        <v>391</v>
      </c>
      <c r="D191" s="222" t="s">
        <v>240</v>
      </c>
      <c r="E191" s="223" t="s">
        <v>667</v>
      </c>
      <c r="F191" s="224" t="s">
        <v>668</v>
      </c>
      <c r="G191" s="225" t="s">
        <v>141</v>
      </c>
      <c r="H191" s="226">
        <v>8</v>
      </c>
      <c r="I191" s="227"/>
      <c r="J191" s="227"/>
      <c r="K191" s="228">
        <f>ROUND(P191*H191,2)</f>
        <v>0</v>
      </c>
      <c r="L191" s="229"/>
      <c r="M191" s="36"/>
      <c r="N191" s="230" t="s">
        <v>1</v>
      </c>
      <c r="O191" s="186" t="s">
        <v>37</v>
      </c>
      <c r="P191" s="187">
        <f>I191+J191</f>
        <v>0</v>
      </c>
      <c r="Q191" s="187">
        <f>ROUND(I191*H191,2)</f>
        <v>0</v>
      </c>
      <c r="R191" s="187">
        <f>ROUND(J191*H191,2)</f>
        <v>0</v>
      </c>
      <c r="S191" s="67"/>
      <c r="T191" s="188">
        <f>S191*H191</f>
        <v>0</v>
      </c>
      <c r="U191" s="188">
        <v>0</v>
      </c>
      <c r="V191" s="188">
        <f>U191*H191</f>
        <v>0</v>
      </c>
      <c r="W191" s="188">
        <v>0</v>
      </c>
      <c r="X191" s="189">
        <f>W191*H191</f>
        <v>0</v>
      </c>
      <c r="Y191" s="31"/>
      <c r="Z191" s="31"/>
      <c r="AA191" s="31"/>
      <c r="AB191" s="31"/>
      <c r="AC191" s="31"/>
      <c r="AD191" s="31"/>
      <c r="AE191" s="31"/>
      <c r="AR191" s="190" t="s">
        <v>543</v>
      </c>
      <c r="AT191" s="190" t="s">
        <v>240</v>
      </c>
      <c r="AU191" s="190" t="s">
        <v>82</v>
      </c>
      <c r="AY191" s="15" t="s">
        <v>142</v>
      </c>
      <c r="BE191" s="191">
        <f>IF(O191="základní",K191,0)</f>
        <v>0</v>
      </c>
      <c r="BF191" s="191">
        <f>IF(O191="snížená",K191,0)</f>
        <v>0</v>
      </c>
      <c r="BG191" s="191">
        <f>IF(O191="zákl. přenesená",K191,0)</f>
        <v>0</v>
      </c>
      <c r="BH191" s="191">
        <f>IF(O191="sníž. přenesená",K191,0)</f>
        <v>0</v>
      </c>
      <c r="BI191" s="191">
        <f>IF(O191="nulová",K191,0)</f>
        <v>0</v>
      </c>
      <c r="BJ191" s="15" t="s">
        <v>82</v>
      </c>
      <c r="BK191" s="191">
        <f>ROUND(P191*H191,2)</f>
        <v>0</v>
      </c>
      <c r="BL191" s="15" t="s">
        <v>543</v>
      </c>
      <c r="BM191" s="190" t="s">
        <v>669</v>
      </c>
    </row>
    <row r="192" spans="1:65" s="2" customFormat="1" ht="11.25">
      <c r="A192" s="31"/>
      <c r="B192" s="32"/>
      <c r="C192" s="33"/>
      <c r="D192" s="192" t="s">
        <v>144</v>
      </c>
      <c r="E192" s="33"/>
      <c r="F192" s="193" t="s">
        <v>668</v>
      </c>
      <c r="G192" s="33"/>
      <c r="H192" s="33"/>
      <c r="I192" s="112"/>
      <c r="J192" s="112"/>
      <c r="K192" s="33"/>
      <c r="L192" s="33"/>
      <c r="M192" s="36"/>
      <c r="N192" s="194"/>
      <c r="O192" s="195"/>
      <c r="P192" s="67"/>
      <c r="Q192" s="67"/>
      <c r="R192" s="67"/>
      <c r="S192" s="67"/>
      <c r="T192" s="67"/>
      <c r="U192" s="67"/>
      <c r="V192" s="67"/>
      <c r="W192" s="67"/>
      <c r="X192" s="68"/>
      <c r="Y192" s="31"/>
      <c r="Z192" s="31"/>
      <c r="AA192" s="31"/>
      <c r="AB192" s="31"/>
      <c r="AC192" s="31"/>
      <c r="AD192" s="31"/>
      <c r="AE192" s="31"/>
      <c r="AT192" s="15" t="s">
        <v>144</v>
      </c>
      <c r="AU192" s="15" t="s">
        <v>82</v>
      </c>
    </row>
    <row r="193" spans="1:65" s="2" customFormat="1" ht="33" customHeight="1">
      <c r="A193" s="31"/>
      <c r="B193" s="32"/>
      <c r="C193" s="175" t="s">
        <v>396</v>
      </c>
      <c r="D193" s="175" t="s">
        <v>138</v>
      </c>
      <c r="E193" s="176" t="s">
        <v>670</v>
      </c>
      <c r="F193" s="177" t="s">
        <v>671</v>
      </c>
      <c r="G193" s="178" t="s">
        <v>141</v>
      </c>
      <c r="H193" s="179">
        <v>2</v>
      </c>
      <c r="I193" s="180"/>
      <c r="J193" s="181"/>
      <c r="K193" s="182">
        <f>ROUND(P193*H193,2)</f>
        <v>0</v>
      </c>
      <c r="L193" s="183"/>
      <c r="M193" s="184"/>
      <c r="N193" s="185" t="s">
        <v>1</v>
      </c>
      <c r="O193" s="186" t="s">
        <v>37</v>
      </c>
      <c r="P193" s="187">
        <f>I193+J193</f>
        <v>0</v>
      </c>
      <c r="Q193" s="187">
        <f>ROUND(I193*H193,2)</f>
        <v>0</v>
      </c>
      <c r="R193" s="187">
        <f>ROUND(J193*H193,2)</f>
        <v>0</v>
      </c>
      <c r="S193" s="67"/>
      <c r="T193" s="188">
        <f>S193*H193</f>
        <v>0</v>
      </c>
      <c r="U193" s="188">
        <v>0</v>
      </c>
      <c r="V193" s="188">
        <f>U193*H193</f>
        <v>0</v>
      </c>
      <c r="W193" s="188">
        <v>0</v>
      </c>
      <c r="X193" s="189">
        <f>W193*H193</f>
        <v>0</v>
      </c>
      <c r="Y193" s="31"/>
      <c r="Z193" s="31"/>
      <c r="AA193" s="31"/>
      <c r="AB193" s="31"/>
      <c r="AC193" s="31"/>
      <c r="AD193" s="31"/>
      <c r="AE193" s="31"/>
      <c r="AR193" s="190" t="s">
        <v>548</v>
      </c>
      <c r="AT193" s="190" t="s">
        <v>138</v>
      </c>
      <c r="AU193" s="190" t="s">
        <v>82</v>
      </c>
      <c r="AY193" s="15" t="s">
        <v>142</v>
      </c>
      <c r="BE193" s="191">
        <f>IF(O193="základní",K193,0)</f>
        <v>0</v>
      </c>
      <c r="BF193" s="191">
        <f>IF(O193="snížená",K193,0)</f>
        <v>0</v>
      </c>
      <c r="BG193" s="191">
        <f>IF(O193="zákl. přenesená",K193,0)</f>
        <v>0</v>
      </c>
      <c r="BH193" s="191">
        <f>IF(O193="sníž. přenesená",K193,0)</f>
        <v>0</v>
      </c>
      <c r="BI193" s="191">
        <f>IF(O193="nulová",K193,0)</f>
        <v>0</v>
      </c>
      <c r="BJ193" s="15" t="s">
        <v>82</v>
      </c>
      <c r="BK193" s="191">
        <f>ROUND(P193*H193,2)</f>
        <v>0</v>
      </c>
      <c r="BL193" s="15" t="s">
        <v>548</v>
      </c>
      <c r="BM193" s="190" t="s">
        <v>672</v>
      </c>
    </row>
    <row r="194" spans="1:65" s="2" customFormat="1" ht="19.5">
      <c r="A194" s="31"/>
      <c r="B194" s="32"/>
      <c r="C194" s="33"/>
      <c r="D194" s="192" t="s">
        <v>144</v>
      </c>
      <c r="E194" s="33"/>
      <c r="F194" s="193" t="s">
        <v>671</v>
      </c>
      <c r="G194" s="33"/>
      <c r="H194" s="33"/>
      <c r="I194" s="112"/>
      <c r="J194" s="112"/>
      <c r="K194" s="33"/>
      <c r="L194" s="33"/>
      <c r="M194" s="36"/>
      <c r="N194" s="194"/>
      <c r="O194" s="195"/>
      <c r="P194" s="67"/>
      <c r="Q194" s="67"/>
      <c r="R194" s="67"/>
      <c r="S194" s="67"/>
      <c r="T194" s="67"/>
      <c r="U194" s="67"/>
      <c r="V194" s="67"/>
      <c r="W194" s="67"/>
      <c r="X194" s="68"/>
      <c r="Y194" s="31"/>
      <c r="Z194" s="31"/>
      <c r="AA194" s="31"/>
      <c r="AB194" s="31"/>
      <c r="AC194" s="31"/>
      <c r="AD194" s="31"/>
      <c r="AE194" s="31"/>
      <c r="AT194" s="15" t="s">
        <v>144</v>
      </c>
      <c r="AU194" s="15" t="s">
        <v>82</v>
      </c>
    </row>
    <row r="195" spans="1:65" s="2" customFormat="1" ht="33" customHeight="1">
      <c r="A195" s="31"/>
      <c r="B195" s="32"/>
      <c r="C195" s="175" t="s">
        <v>401</v>
      </c>
      <c r="D195" s="175" t="s">
        <v>138</v>
      </c>
      <c r="E195" s="176" t="s">
        <v>673</v>
      </c>
      <c r="F195" s="177" t="s">
        <v>674</v>
      </c>
      <c r="G195" s="178" t="s">
        <v>141</v>
      </c>
      <c r="H195" s="179">
        <v>2</v>
      </c>
      <c r="I195" s="180"/>
      <c r="J195" s="181"/>
      <c r="K195" s="182">
        <f>ROUND(P195*H195,2)</f>
        <v>0</v>
      </c>
      <c r="L195" s="183"/>
      <c r="M195" s="184"/>
      <c r="N195" s="185" t="s">
        <v>1</v>
      </c>
      <c r="O195" s="186" t="s">
        <v>37</v>
      </c>
      <c r="P195" s="187">
        <f>I195+J195</f>
        <v>0</v>
      </c>
      <c r="Q195" s="187">
        <f>ROUND(I195*H195,2)</f>
        <v>0</v>
      </c>
      <c r="R195" s="187">
        <f>ROUND(J195*H195,2)</f>
        <v>0</v>
      </c>
      <c r="S195" s="67"/>
      <c r="T195" s="188">
        <f>S195*H195</f>
        <v>0</v>
      </c>
      <c r="U195" s="188">
        <v>0</v>
      </c>
      <c r="V195" s="188">
        <f>U195*H195</f>
        <v>0</v>
      </c>
      <c r="W195" s="188">
        <v>0</v>
      </c>
      <c r="X195" s="189">
        <f>W195*H195</f>
        <v>0</v>
      </c>
      <c r="Y195" s="31"/>
      <c r="Z195" s="31"/>
      <c r="AA195" s="31"/>
      <c r="AB195" s="31"/>
      <c r="AC195" s="31"/>
      <c r="AD195" s="31"/>
      <c r="AE195" s="31"/>
      <c r="AR195" s="190" t="s">
        <v>548</v>
      </c>
      <c r="AT195" s="190" t="s">
        <v>138</v>
      </c>
      <c r="AU195" s="190" t="s">
        <v>82</v>
      </c>
      <c r="AY195" s="15" t="s">
        <v>142</v>
      </c>
      <c r="BE195" s="191">
        <f>IF(O195="základní",K195,0)</f>
        <v>0</v>
      </c>
      <c r="BF195" s="191">
        <f>IF(O195="snížená",K195,0)</f>
        <v>0</v>
      </c>
      <c r="BG195" s="191">
        <f>IF(O195="zákl. přenesená",K195,0)</f>
        <v>0</v>
      </c>
      <c r="BH195" s="191">
        <f>IF(O195="sníž. přenesená",K195,0)</f>
        <v>0</v>
      </c>
      <c r="BI195" s="191">
        <f>IF(O195="nulová",K195,0)</f>
        <v>0</v>
      </c>
      <c r="BJ195" s="15" t="s">
        <v>82</v>
      </c>
      <c r="BK195" s="191">
        <f>ROUND(P195*H195,2)</f>
        <v>0</v>
      </c>
      <c r="BL195" s="15" t="s">
        <v>548</v>
      </c>
      <c r="BM195" s="190" t="s">
        <v>675</v>
      </c>
    </row>
    <row r="196" spans="1:65" s="2" customFormat="1" ht="19.5">
      <c r="A196" s="31"/>
      <c r="B196" s="32"/>
      <c r="C196" s="33"/>
      <c r="D196" s="192" t="s">
        <v>144</v>
      </c>
      <c r="E196" s="33"/>
      <c r="F196" s="193" t="s">
        <v>674</v>
      </c>
      <c r="G196" s="33"/>
      <c r="H196" s="33"/>
      <c r="I196" s="112"/>
      <c r="J196" s="112"/>
      <c r="K196" s="33"/>
      <c r="L196" s="33"/>
      <c r="M196" s="36"/>
      <c r="N196" s="194"/>
      <c r="O196" s="195"/>
      <c r="P196" s="67"/>
      <c r="Q196" s="67"/>
      <c r="R196" s="67"/>
      <c r="S196" s="67"/>
      <c r="T196" s="67"/>
      <c r="U196" s="67"/>
      <c r="V196" s="67"/>
      <c r="W196" s="67"/>
      <c r="X196" s="68"/>
      <c r="Y196" s="31"/>
      <c r="Z196" s="31"/>
      <c r="AA196" s="31"/>
      <c r="AB196" s="31"/>
      <c r="AC196" s="31"/>
      <c r="AD196" s="31"/>
      <c r="AE196" s="31"/>
      <c r="AT196" s="15" t="s">
        <v>144</v>
      </c>
      <c r="AU196" s="15" t="s">
        <v>82</v>
      </c>
    </row>
    <row r="197" spans="1:65" s="2" customFormat="1" ht="33" customHeight="1">
      <c r="A197" s="31"/>
      <c r="B197" s="32"/>
      <c r="C197" s="175" t="s">
        <v>406</v>
      </c>
      <c r="D197" s="175" t="s">
        <v>138</v>
      </c>
      <c r="E197" s="176" t="s">
        <v>676</v>
      </c>
      <c r="F197" s="177" t="s">
        <v>677</v>
      </c>
      <c r="G197" s="178" t="s">
        <v>141</v>
      </c>
      <c r="H197" s="179">
        <v>2</v>
      </c>
      <c r="I197" s="180"/>
      <c r="J197" s="181"/>
      <c r="K197" s="182">
        <f>ROUND(P197*H197,2)</f>
        <v>0</v>
      </c>
      <c r="L197" s="183"/>
      <c r="M197" s="184"/>
      <c r="N197" s="185" t="s">
        <v>1</v>
      </c>
      <c r="O197" s="186" t="s">
        <v>37</v>
      </c>
      <c r="P197" s="187">
        <f>I197+J197</f>
        <v>0</v>
      </c>
      <c r="Q197" s="187">
        <f>ROUND(I197*H197,2)</f>
        <v>0</v>
      </c>
      <c r="R197" s="187">
        <f>ROUND(J197*H197,2)</f>
        <v>0</v>
      </c>
      <c r="S197" s="67"/>
      <c r="T197" s="188">
        <f>S197*H197</f>
        <v>0</v>
      </c>
      <c r="U197" s="188">
        <v>0</v>
      </c>
      <c r="V197" s="188">
        <f>U197*H197</f>
        <v>0</v>
      </c>
      <c r="W197" s="188">
        <v>0</v>
      </c>
      <c r="X197" s="189">
        <f>W197*H197</f>
        <v>0</v>
      </c>
      <c r="Y197" s="31"/>
      <c r="Z197" s="31"/>
      <c r="AA197" s="31"/>
      <c r="AB197" s="31"/>
      <c r="AC197" s="31"/>
      <c r="AD197" s="31"/>
      <c r="AE197" s="31"/>
      <c r="AR197" s="190" t="s">
        <v>548</v>
      </c>
      <c r="AT197" s="190" t="s">
        <v>138</v>
      </c>
      <c r="AU197" s="190" t="s">
        <v>82</v>
      </c>
      <c r="AY197" s="15" t="s">
        <v>142</v>
      </c>
      <c r="BE197" s="191">
        <f>IF(O197="základní",K197,0)</f>
        <v>0</v>
      </c>
      <c r="BF197" s="191">
        <f>IF(O197="snížená",K197,0)</f>
        <v>0</v>
      </c>
      <c r="BG197" s="191">
        <f>IF(O197="zákl. přenesená",K197,0)</f>
        <v>0</v>
      </c>
      <c r="BH197" s="191">
        <f>IF(O197="sníž. přenesená",K197,0)</f>
        <v>0</v>
      </c>
      <c r="BI197" s="191">
        <f>IF(O197="nulová",K197,0)</f>
        <v>0</v>
      </c>
      <c r="BJ197" s="15" t="s">
        <v>82</v>
      </c>
      <c r="BK197" s="191">
        <f>ROUND(P197*H197,2)</f>
        <v>0</v>
      </c>
      <c r="BL197" s="15" t="s">
        <v>548</v>
      </c>
      <c r="BM197" s="190" t="s">
        <v>678</v>
      </c>
    </row>
    <row r="198" spans="1:65" s="2" customFormat="1" ht="19.5">
      <c r="A198" s="31"/>
      <c r="B198" s="32"/>
      <c r="C198" s="33"/>
      <c r="D198" s="192" t="s">
        <v>144</v>
      </c>
      <c r="E198" s="33"/>
      <c r="F198" s="193" t="s">
        <v>677</v>
      </c>
      <c r="G198" s="33"/>
      <c r="H198" s="33"/>
      <c r="I198" s="112"/>
      <c r="J198" s="112"/>
      <c r="K198" s="33"/>
      <c r="L198" s="33"/>
      <c r="M198" s="36"/>
      <c r="N198" s="194"/>
      <c r="O198" s="195"/>
      <c r="P198" s="67"/>
      <c r="Q198" s="67"/>
      <c r="R198" s="67"/>
      <c r="S198" s="67"/>
      <c r="T198" s="67"/>
      <c r="U198" s="67"/>
      <c r="V198" s="67"/>
      <c r="W198" s="67"/>
      <c r="X198" s="68"/>
      <c r="Y198" s="31"/>
      <c r="Z198" s="31"/>
      <c r="AA198" s="31"/>
      <c r="AB198" s="31"/>
      <c r="AC198" s="31"/>
      <c r="AD198" s="31"/>
      <c r="AE198" s="31"/>
      <c r="AT198" s="15" t="s">
        <v>144</v>
      </c>
      <c r="AU198" s="15" t="s">
        <v>82</v>
      </c>
    </row>
    <row r="199" spans="1:65" s="2" customFormat="1" ht="33" customHeight="1">
      <c r="A199" s="31"/>
      <c r="B199" s="32"/>
      <c r="C199" s="175" t="s">
        <v>413</v>
      </c>
      <c r="D199" s="175" t="s">
        <v>138</v>
      </c>
      <c r="E199" s="176" t="s">
        <v>679</v>
      </c>
      <c r="F199" s="177" t="s">
        <v>680</v>
      </c>
      <c r="G199" s="178" t="s">
        <v>141</v>
      </c>
      <c r="H199" s="179">
        <v>2</v>
      </c>
      <c r="I199" s="180"/>
      <c r="J199" s="181"/>
      <c r="K199" s="182">
        <f>ROUND(P199*H199,2)</f>
        <v>0</v>
      </c>
      <c r="L199" s="183"/>
      <c r="M199" s="184"/>
      <c r="N199" s="185" t="s">
        <v>1</v>
      </c>
      <c r="O199" s="186" t="s">
        <v>37</v>
      </c>
      <c r="P199" s="187">
        <f>I199+J199</f>
        <v>0</v>
      </c>
      <c r="Q199" s="187">
        <f>ROUND(I199*H199,2)</f>
        <v>0</v>
      </c>
      <c r="R199" s="187">
        <f>ROUND(J199*H199,2)</f>
        <v>0</v>
      </c>
      <c r="S199" s="67"/>
      <c r="T199" s="188">
        <f>S199*H199</f>
        <v>0</v>
      </c>
      <c r="U199" s="188">
        <v>0</v>
      </c>
      <c r="V199" s="188">
        <f>U199*H199</f>
        <v>0</v>
      </c>
      <c r="W199" s="188">
        <v>0</v>
      </c>
      <c r="X199" s="189">
        <f>W199*H199</f>
        <v>0</v>
      </c>
      <c r="Y199" s="31"/>
      <c r="Z199" s="31"/>
      <c r="AA199" s="31"/>
      <c r="AB199" s="31"/>
      <c r="AC199" s="31"/>
      <c r="AD199" s="31"/>
      <c r="AE199" s="31"/>
      <c r="AR199" s="190" t="s">
        <v>548</v>
      </c>
      <c r="AT199" s="190" t="s">
        <v>138</v>
      </c>
      <c r="AU199" s="190" t="s">
        <v>82</v>
      </c>
      <c r="AY199" s="15" t="s">
        <v>142</v>
      </c>
      <c r="BE199" s="191">
        <f>IF(O199="základní",K199,0)</f>
        <v>0</v>
      </c>
      <c r="BF199" s="191">
        <f>IF(O199="snížená",K199,0)</f>
        <v>0</v>
      </c>
      <c r="BG199" s="191">
        <f>IF(O199="zákl. přenesená",K199,0)</f>
        <v>0</v>
      </c>
      <c r="BH199" s="191">
        <f>IF(O199="sníž. přenesená",K199,0)</f>
        <v>0</v>
      </c>
      <c r="BI199" s="191">
        <f>IF(O199="nulová",K199,0)</f>
        <v>0</v>
      </c>
      <c r="BJ199" s="15" t="s">
        <v>82</v>
      </c>
      <c r="BK199" s="191">
        <f>ROUND(P199*H199,2)</f>
        <v>0</v>
      </c>
      <c r="BL199" s="15" t="s">
        <v>548</v>
      </c>
      <c r="BM199" s="190" t="s">
        <v>681</v>
      </c>
    </row>
    <row r="200" spans="1:65" s="2" customFormat="1" ht="19.5">
      <c r="A200" s="31"/>
      <c r="B200" s="32"/>
      <c r="C200" s="33"/>
      <c r="D200" s="192" t="s">
        <v>144</v>
      </c>
      <c r="E200" s="33"/>
      <c r="F200" s="193" t="s">
        <v>680</v>
      </c>
      <c r="G200" s="33"/>
      <c r="H200" s="33"/>
      <c r="I200" s="112"/>
      <c r="J200" s="112"/>
      <c r="K200" s="33"/>
      <c r="L200" s="33"/>
      <c r="M200" s="36"/>
      <c r="N200" s="194"/>
      <c r="O200" s="195"/>
      <c r="P200" s="67"/>
      <c r="Q200" s="67"/>
      <c r="R200" s="67"/>
      <c r="S200" s="67"/>
      <c r="T200" s="67"/>
      <c r="U200" s="67"/>
      <c r="V200" s="67"/>
      <c r="W200" s="67"/>
      <c r="X200" s="68"/>
      <c r="Y200" s="31"/>
      <c r="Z200" s="31"/>
      <c r="AA200" s="31"/>
      <c r="AB200" s="31"/>
      <c r="AC200" s="31"/>
      <c r="AD200" s="31"/>
      <c r="AE200" s="31"/>
      <c r="AT200" s="15" t="s">
        <v>144</v>
      </c>
      <c r="AU200" s="15" t="s">
        <v>82</v>
      </c>
    </row>
    <row r="201" spans="1:65" s="2" customFormat="1" ht="33" customHeight="1">
      <c r="A201" s="31"/>
      <c r="B201" s="32"/>
      <c r="C201" s="175" t="s">
        <v>419</v>
      </c>
      <c r="D201" s="175" t="s">
        <v>138</v>
      </c>
      <c r="E201" s="176" t="s">
        <v>682</v>
      </c>
      <c r="F201" s="177" t="s">
        <v>683</v>
      </c>
      <c r="G201" s="178" t="s">
        <v>141</v>
      </c>
      <c r="H201" s="179">
        <v>2</v>
      </c>
      <c r="I201" s="180"/>
      <c r="J201" s="181"/>
      <c r="K201" s="182">
        <f>ROUND(P201*H201,2)</f>
        <v>0</v>
      </c>
      <c r="L201" s="183"/>
      <c r="M201" s="184"/>
      <c r="N201" s="185" t="s">
        <v>1</v>
      </c>
      <c r="O201" s="186" t="s">
        <v>37</v>
      </c>
      <c r="P201" s="187">
        <f>I201+J201</f>
        <v>0</v>
      </c>
      <c r="Q201" s="187">
        <f>ROUND(I201*H201,2)</f>
        <v>0</v>
      </c>
      <c r="R201" s="187">
        <f>ROUND(J201*H201,2)</f>
        <v>0</v>
      </c>
      <c r="S201" s="67"/>
      <c r="T201" s="188">
        <f>S201*H201</f>
        <v>0</v>
      </c>
      <c r="U201" s="188">
        <v>0</v>
      </c>
      <c r="V201" s="188">
        <f>U201*H201</f>
        <v>0</v>
      </c>
      <c r="W201" s="188">
        <v>0</v>
      </c>
      <c r="X201" s="189">
        <f>W201*H201</f>
        <v>0</v>
      </c>
      <c r="Y201" s="31"/>
      <c r="Z201" s="31"/>
      <c r="AA201" s="31"/>
      <c r="AB201" s="31"/>
      <c r="AC201" s="31"/>
      <c r="AD201" s="31"/>
      <c r="AE201" s="31"/>
      <c r="AR201" s="190" t="s">
        <v>548</v>
      </c>
      <c r="AT201" s="190" t="s">
        <v>138</v>
      </c>
      <c r="AU201" s="190" t="s">
        <v>82</v>
      </c>
      <c r="AY201" s="15" t="s">
        <v>142</v>
      </c>
      <c r="BE201" s="191">
        <f>IF(O201="základní",K201,0)</f>
        <v>0</v>
      </c>
      <c r="BF201" s="191">
        <f>IF(O201="snížená",K201,0)</f>
        <v>0</v>
      </c>
      <c r="BG201" s="191">
        <f>IF(O201="zákl. přenesená",K201,0)</f>
        <v>0</v>
      </c>
      <c r="BH201" s="191">
        <f>IF(O201="sníž. přenesená",K201,0)</f>
        <v>0</v>
      </c>
      <c r="BI201" s="191">
        <f>IF(O201="nulová",K201,0)</f>
        <v>0</v>
      </c>
      <c r="BJ201" s="15" t="s">
        <v>82</v>
      </c>
      <c r="BK201" s="191">
        <f>ROUND(P201*H201,2)</f>
        <v>0</v>
      </c>
      <c r="BL201" s="15" t="s">
        <v>548</v>
      </c>
      <c r="BM201" s="190" t="s">
        <v>684</v>
      </c>
    </row>
    <row r="202" spans="1:65" s="2" customFormat="1" ht="19.5">
      <c r="A202" s="31"/>
      <c r="B202" s="32"/>
      <c r="C202" s="33"/>
      <c r="D202" s="192" t="s">
        <v>144</v>
      </c>
      <c r="E202" s="33"/>
      <c r="F202" s="193" t="s">
        <v>683</v>
      </c>
      <c r="G202" s="33"/>
      <c r="H202" s="33"/>
      <c r="I202" s="112"/>
      <c r="J202" s="112"/>
      <c r="K202" s="33"/>
      <c r="L202" s="33"/>
      <c r="M202" s="36"/>
      <c r="N202" s="194"/>
      <c r="O202" s="195"/>
      <c r="P202" s="67"/>
      <c r="Q202" s="67"/>
      <c r="R202" s="67"/>
      <c r="S202" s="67"/>
      <c r="T202" s="67"/>
      <c r="U202" s="67"/>
      <c r="V202" s="67"/>
      <c r="W202" s="67"/>
      <c r="X202" s="68"/>
      <c r="Y202" s="31"/>
      <c r="Z202" s="31"/>
      <c r="AA202" s="31"/>
      <c r="AB202" s="31"/>
      <c r="AC202" s="31"/>
      <c r="AD202" s="31"/>
      <c r="AE202" s="31"/>
      <c r="AT202" s="15" t="s">
        <v>144</v>
      </c>
      <c r="AU202" s="15" t="s">
        <v>82</v>
      </c>
    </row>
    <row r="203" spans="1:65" s="2" customFormat="1" ht="33" customHeight="1">
      <c r="A203" s="31"/>
      <c r="B203" s="32"/>
      <c r="C203" s="175" t="s">
        <v>424</v>
      </c>
      <c r="D203" s="175" t="s">
        <v>138</v>
      </c>
      <c r="E203" s="176" t="s">
        <v>685</v>
      </c>
      <c r="F203" s="177" t="s">
        <v>686</v>
      </c>
      <c r="G203" s="178" t="s">
        <v>141</v>
      </c>
      <c r="H203" s="179">
        <v>2</v>
      </c>
      <c r="I203" s="180"/>
      <c r="J203" s="181"/>
      <c r="K203" s="182">
        <f>ROUND(P203*H203,2)</f>
        <v>0</v>
      </c>
      <c r="L203" s="183"/>
      <c r="M203" s="184"/>
      <c r="N203" s="185" t="s">
        <v>1</v>
      </c>
      <c r="O203" s="186" t="s">
        <v>37</v>
      </c>
      <c r="P203" s="187">
        <f>I203+J203</f>
        <v>0</v>
      </c>
      <c r="Q203" s="187">
        <f>ROUND(I203*H203,2)</f>
        <v>0</v>
      </c>
      <c r="R203" s="187">
        <f>ROUND(J203*H203,2)</f>
        <v>0</v>
      </c>
      <c r="S203" s="67"/>
      <c r="T203" s="188">
        <f>S203*H203</f>
        <v>0</v>
      </c>
      <c r="U203" s="188">
        <v>0</v>
      </c>
      <c r="V203" s="188">
        <f>U203*H203</f>
        <v>0</v>
      </c>
      <c r="W203" s="188">
        <v>0</v>
      </c>
      <c r="X203" s="189">
        <f>W203*H203</f>
        <v>0</v>
      </c>
      <c r="Y203" s="31"/>
      <c r="Z203" s="31"/>
      <c r="AA203" s="31"/>
      <c r="AB203" s="31"/>
      <c r="AC203" s="31"/>
      <c r="AD203" s="31"/>
      <c r="AE203" s="31"/>
      <c r="AR203" s="190" t="s">
        <v>548</v>
      </c>
      <c r="AT203" s="190" t="s">
        <v>138</v>
      </c>
      <c r="AU203" s="190" t="s">
        <v>82</v>
      </c>
      <c r="AY203" s="15" t="s">
        <v>142</v>
      </c>
      <c r="BE203" s="191">
        <f>IF(O203="základní",K203,0)</f>
        <v>0</v>
      </c>
      <c r="BF203" s="191">
        <f>IF(O203="snížená",K203,0)</f>
        <v>0</v>
      </c>
      <c r="BG203" s="191">
        <f>IF(O203="zákl. přenesená",K203,0)</f>
        <v>0</v>
      </c>
      <c r="BH203" s="191">
        <f>IF(O203="sníž. přenesená",K203,0)</f>
        <v>0</v>
      </c>
      <c r="BI203" s="191">
        <f>IF(O203="nulová",K203,0)</f>
        <v>0</v>
      </c>
      <c r="BJ203" s="15" t="s">
        <v>82</v>
      </c>
      <c r="BK203" s="191">
        <f>ROUND(P203*H203,2)</f>
        <v>0</v>
      </c>
      <c r="BL203" s="15" t="s">
        <v>548</v>
      </c>
      <c r="BM203" s="190" t="s">
        <v>687</v>
      </c>
    </row>
    <row r="204" spans="1:65" s="2" customFormat="1" ht="19.5">
      <c r="A204" s="31"/>
      <c r="B204" s="32"/>
      <c r="C204" s="33"/>
      <c r="D204" s="192" t="s">
        <v>144</v>
      </c>
      <c r="E204" s="33"/>
      <c r="F204" s="193" t="s">
        <v>686</v>
      </c>
      <c r="G204" s="33"/>
      <c r="H204" s="33"/>
      <c r="I204" s="112"/>
      <c r="J204" s="112"/>
      <c r="K204" s="33"/>
      <c r="L204" s="33"/>
      <c r="M204" s="36"/>
      <c r="N204" s="194"/>
      <c r="O204" s="195"/>
      <c r="P204" s="67"/>
      <c r="Q204" s="67"/>
      <c r="R204" s="67"/>
      <c r="S204" s="67"/>
      <c r="T204" s="67"/>
      <c r="U204" s="67"/>
      <c r="V204" s="67"/>
      <c r="W204" s="67"/>
      <c r="X204" s="68"/>
      <c r="Y204" s="31"/>
      <c r="Z204" s="31"/>
      <c r="AA204" s="31"/>
      <c r="AB204" s="31"/>
      <c r="AC204" s="31"/>
      <c r="AD204" s="31"/>
      <c r="AE204" s="31"/>
      <c r="AT204" s="15" t="s">
        <v>144</v>
      </c>
      <c r="AU204" s="15" t="s">
        <v>82</v>
      </c>
    </row>
    <row r="205" spans="1:65" s="2" customFormat="1" ht="33" customHeight="1">
      <c r="A205" s="31"/>
      <c r="B205" s="32"/>
      <c r="C205" s="175" t="s">
        <v>430</v>
      </c>
      <c r="D205" s="175" t="s">
        <v>138</v>
      </c>
      <c r="E205" s="176" t="s">
        <v>688</v>
      </c>
      <c r="F205" s="177" t="s">
        <v>689</v>
      </c>
      <c r="G205" s="178" t="s">
        <v>141</v>
      </c>
      <c r="H205" s="179">
        <v>2</v>
      </c>
      <c r="I205" s="180"/>
      <c r="J205" s="181"/>
      <c r="K205" s="182">
        <f>ROUND(P205*H205,2)</f>
        <v>0</v>
      </c>
      <c r="L205" s="183"/>
      <c r="M205" s="184"/>
      <c r="N205" s="185" t="s">
        <v>1</v>
      </c>
      <c r="O205" s="186" t="s">
        <v>37</v>
      </c>
      <c r="P205" s="187">
        <f>I205+J205</f>
        <v>0</v>
      </c>
      <c r="Q205" s="187">
        <f>ROUND(I205*H205,2)</f>
        <v>0</v>
      </c>
      <c r="R205" s="187">
        <f>ROUND(J205*H205,2)</f>
        <v>0</v>
      </c>
      <c r="S205" s="67"/>
      <c r="T205" s="188">
        <f>S205*H205</f>
        <v>0</v>
      </c>
      <c r="U205" s="188">
        <v>0</v>
      </c>
      <c r="V205" s="188">
        <f>U205*H205</f>
        <v>0</v>
      </c>
      <c r="W205" s="188">
        <v>0</v>
      </c>
      <c r="X205" s="189">
        <f>W205*H205</f>
        <v>0</v>
      </c>
      <c r="Y205" s="31"/>
      <c r="Z205" s="31"/>
      <c r="AA205" s="31"/>
      <c r="AB205" s="31"/>
      <c r="AC205" s="31"/>
      <c r="AD205" s="31"/>
      <c r="AE205" s="31"/>
      <c r="AR205" s="190" t="s">
        <v>548</v>
      </c>
      <c r="AT205" s="190" t="s">
        <v>138</v>
      </c>
      <c r="AU205" s="190" t="s">
        <v>82</v>
      </c>
      <c r="AY205" s="15" t="s">
        <v>142</v>
      </c>
      <c r="BE205" s="191">
        <f>IF(O205="základní",K205,0)</f>
        <v>0</v>
      </c>
      <c r="BF205" s="191">
        <f>IF(O205="snížená",K205,0)</f>
        <v>0</v>
      </c>
      <c r="BG205" s="191">
        <f>IF(O205="zákl. přenesená",K205,0)</f>
        <v>0</v>
      </c>
      <c r="BH205" s="191">
        <f>IF(O205="sníž. přenesená",K205,0)</f>
        <v>0</v>
      </c>
      <c r="BI205" s="191">
        <f>IF(O205="nulová",K205,0)</f>
        <v>0</v>
      </c>
      <c r="BJ205" s="15" t="s">
        <v>82</v>
      </c>
      <c r="BK205" s="191">
        <f>ROUND(P205*H205,2)</f>
        <v>0</v>
      </c>
      <c r="BL205" s="15" t="s">
        <v>548</v>
      </c>
      <c r="BM205" s="190" t="s">
        <v>690</v>
      </c>
    </row>
    <row r="206" spans="1:65" s="2" customFormat="1" ht="19.5">
      <c r="A206" s="31"/>
      <c r="B206" s="32"/>
      <c r="C206" s="33"/>
      <c r="D206" s="192" t="s">
        <v>144</v>
      </c>
      <c r="E206" s="33"/>
      <c r="F206" s="193" t="s">
        <v>689</v>
      </c>
      <c r="G206" s="33"/>
      <c r="H206" s="33"/>
      <c r="I206" s="112"/>
      <c r="J206" s="112"/>
      <c r="K206" s="33"/>
      <c r="L206" s="33"/>
      <c r="M206" s="36"/>
      <c r="N206" s="194"/>
      <c r="O206" s="195"/>
      <c r="P206" s="67"/>
      <c r="Q206" s="67"/>
      <c r="R206" s="67"/>
      <c r="S206" s="67"/>
      <c r="T206" s="67"/>
      <c r="U206" s="67"/>
      <c r="V206" s="67"/>
      <c r="W206" s="67"/>
      <c r="X206" s="68"/>
      <c r="Y206" s="31"/>
      <c r="Z206" s="31"/>
      <c r="AA206" s="31"/>
      <c r="AB206" s="31"/>
      <c r="AC206" s="31"/>
      <c r="AD206" s="31"/>
      <c r="AE206" s="31"/>
      <c r="AT206" s="15" t="s">
        <v>144</v>
      </c>
      <c r="AU206" s="15" t="s">
        <v>82</v>
      </c>
    </row>
    <row r="207" spans="1:65" s="2" customFormat="1" ht="16.5" customHeight="1">
      <c r="A207" s="31"/>
      <c r="B207" s="32"/>
      <c r="C207" s="222" t="s">
        <v>691</v>
      </c>
      <c r="D207" s="222" t="s">
        <v>240</v>
      </c>
      <c r="E207" s="223" t="s">
        <v>692</v>
      </c>
      <c r="F207" s="224" t="s">
        <v>693</v>
      </c>
      <c r="G207" s="225" t="s">
        <v>141</v>
      </c>
      <c r="H207" s="226">
        <v>14</v>
      </c>
      <c r="I207" s="227"/>
      <c r="J207" s="227"/>
      <c r="K207" s="228">
        <f>ROUND(P207*H207,2)</f>
        <v>0</v>
      </c>
      <c r="L207" s="229"/>
      <c r="M207" s="36"/>
      <c r="N207" s="230" t="s">
        <v>1</v>
      </c>
      <c r="O207" s="186" t="s">
        <v>37</v>
      </c>
      <c r="P207" s="187">
        <f>I207+J207</f>
        <v>0</v>
      </c>
      <c r="Q207" s="187">
        <f>ROUND(I207*H207,2)</f>
        <v>0</v>
      </c>
      <c r="R207" s="187">
        <f>ROUND(J207*H207,2)</f>
        <v>0</v>
      </c>
      <c r="S207" s="67"/>
      <c r="T207" s="188">
        <f>S207*H207</f>
        <v>0</v>
      </c>
      <c r="U207" s="188">
        <v>0</v>
      </c>
      <c r="V207" s="188">
        <f>U207*H207</f>
        <v>0</v>
      </c>
      <c r="W207" s="188">
        <v>0</v>
      </c>
      <c r="X207" s="189">
        <f>W207*H207</f>
        <v>0</v>
      </c>
      <c r="Y207" s="31"/>
      <c r="Z207" s="31"/>
      <c r="AA207" s="31"/>
      <c r="AB207" s="31"/>
      <c r="AC207" s="31"/>
      <c r="AD207" s="31"/>
      <c r="AE207" s="31"/>
      <c r="AR207" s="190" t="s">
        <v>543</v>
      </c>
      <c r="AT207" s="190" t="s">
        <v>240</v>
      </c>
      <c r="AU207" s="190" t="s">
        <v>82</v>
      </c>
      <c r="AY207" s="15" t="s">
        <v>142</v>
      </c>
      <c r="BE207" s="191">
        <f>IF(O207="základní",K207,0)</f>
        <v>0</v>
      </c>
      <c r="BF207" s="191">
        <f>IF(O207="snížená",K207,0)</f>
        <v>0</v>
      </c>
      <c r="BG207" s="191">
        <f>IF(O207="zákl. přenesená",K207,0)</f>
        <v>0</v>
      </c>
      <c r="BH207" s="191">
        <f>IF(O207="sníž. přenesená",K207,0)</f>
        <v>0</v>
      </c>
      <c r="BI207" s="191">
        <f>IF(O207="nulová",K207,0)</f>
        <v>0</v>
      </c>
      <c r="BJ207" s="15" t="s">
        <v>82</v>
      </c>
      <c r="BK207" s="191">
        <f>ROUND(P207*H207,2)</f>
        <v>0</v>
      </c>
      <c r="BL207" s="15" t="s">
        <v>543</v>
      </c>
      <c r="BM207" s="190" t="s">
        <v>694</v>
      </c>
    </row>
    <row r="208" spans="1:65" s="2" customFormat="1" ht="29.25">
      <c r="A208" s="31"/>
      <c r="B208" s="32"/>
      <c r="C208" s="33"/>
      <c r="D208" s="192" t="s">
        <v>144</v>
      </c>
      <c r="E208" s="33"/>
      <c r="F208" s="193" t="s">
        <v>695</v>
      </c>
      <c r="G208" s="33"/>
      <c r="H208" s="33"/>
      <c r="I208" s="112"/>
      <c r="J208" s="112"/>
      <c r="K208" s="33"/>
      <c r="L208" s="33"/>
      <c r="M208" s="36"/>
      <c r="N208" s="194"/>
      <c r="O208" s="195"/>
      <c r="P208" s="67"/>
      <c r="Q208" s="67"/>
      <c r="R208" s="67"/>
      <c r="S208" s="67"/>
      <c r="T208" s="67"/>
      <c r="U208" s="67"/>
      <c r="V208" s="67"/>
      <c r="W208" s="67"/>
      <c r="X208" s="68"/>
      <c r="Y208" s="31"/>
      <c r="Z208" s="31"/>
      <c r="AA208" s="31"/>
      <c r="AB208" s="31"/>
      <c r="AC208" s="31"/>
      <c r="AD208" s="31"/>
      <c r="AE208" s="31"/>
      <c r="AT208" s="15" t="s">
        <v>144</v>
      </c>
      <c r="AU208" s="15" t="s">
        <v>82</v>
      </c>
    </row>
    <row r="209" spans="1:65" s="2" customFormat="1" ht="16.5" customHeight="1">
      <c r="A209" s="31"/>
      <c r="B209" s="32"/>
      <c r="C209" s="222" t="s">
        <v>696</v>
      </c>
      <c r="D209" s="222" t="s">
        <v>240</v>
      </c>
      <c r="E209" s="223" t="s">
        <v>697</v>
      </c>
      <c r="F209" s="224" t="s">
        <v>698</v>
      </c>
      <c r="G209" s="225" t="s">
        <v>141</v>
      </c>
      <c r="H209" s="226">
        <v>1</v>
      </c>
      <c r="I209" s="227"/>
      <c r="J209" s="227"/>
      <c r="K209" s="228">
        <f>ROUND(P209*H209,2)</f>
        <v>0</v>
      </c>
      <c r="L209" s="229"/>
      <c r="M209" s="36"/>
      <c r="N209" s="230" t="s">
        <v>1</v>
      </c>
      <c r="O209" s="186" t="s">
        <v>37</v>
      </c>
      <c r="P209" s="187">
        <f>I209+J209</f>
        <v>0</v>
      </c>
      <c r="Q209" s="187">
        <f>ROUND(I209*H209,2)</f>
        <v>0</v>
      </c>
      <c r="R209" s="187">
        <f>ROUND(J209*H209,2)</f>
        <v>0</v>
      </c>
      <c r="S209" s="67"/>
      <c r="T209" s="188">
        <f>S209*H209</f>
        <v>0</v>
      </c>
      <c r="U209" s="188">
        <v>0</v>
      </c>
      <c r="V209" s="188">
        <f>U209*H209</f>
        <v>0</v>
      </c>
      <c r="W209" s="188">
        <v>0</v>
      </c>
      <c r="X209" s="189">
        <f>W209*H209</f>
        <v>0</v>
      </c>
      <c r="Y209" s="31"/>
      <c r="Z209" s="31"/>
      <c r="AA209" s="31"/>
      <c r="AB209" s="31"/>
      <c r="AC209" s="31"/>
      <c r="AD209" s="31"/>
      <c r="AE209" s="31"/>
      <c r="AR209" s="190" t="s">
        <v>543</v>
      </c>
      <c r="AT209" s="190" t="s">
        <v>240</v>
      </c>
      <c r="AU209" s="190" t="s">
        <v>82</v>
      </c>
      <c r="AY209" s="15" t="s">
        <v>142</v>
      </c>
      <c r="BE209" s="191">
        <f>IF(O209="základní",K209,0)</f>
        <v>0</v>
      </c>
      <c r="BF209" s="191">
        <f>IF(O209="snížená",K209,0)</f>
        <v>0</v>
      </c>
      <c r="BG209" s="191">
        <f>IF(O209="zákl. přenesená",K209,0)</f>
        <v>0</v>
      </c>
      <c r="BH209" s="191">
        <f>IF(O209="sníž. přenesená",K209,0)</f>
        <v>0</v>
      </c>
      <c r="BI209" s="191">
        <f>IF(O209="nulová",K209,0)</f>
        <v>0</v>
      </c>
      <c r="BJ209" s="15" t="s">
        <v>82</v>
      </c>
      <c r="BK209" s="191">
        <f>ROUND(P209*H209,2)</f>
        <v>0</v>
      </c>
      <c r="BL209" s="15" t="s">
        <v>543</v>
      </c>
      <c r="BM209" s="190" t="s">
        <v>699</v>
      </c>
    </row>
    <row r="210" spans="1:65" s="2" customFormat="1" ht="19.5">
      <c r="A210" s="31"/>
      <c r="B210" s="32"/>
      <c r="C210" s="33"/>
      <c r="D210" s="192" t="s">
        <v>144</v>
      </c>
      <c r="E210" s="33"/>
      <c r="F210" s="193" t="s">
        <v>700</v>
      </c>
      <c r="G210" s="33"/>
      <c r="H210" s="33"/>
      <c r="I210" s="112"/>
      <c r="J210" s="112"/>
      <c r="K210" s="33"/>
      <c r="L210" s="33"/>
      <c r="M210" s="36"/>
      <c r="N210" s="194"/>
      <c r="O210" s="195"/>
      <c r="P210" s="67"/>
      <c r="Q210" s="67"/>
      <c r="R210" s="67"/>
      <c r="S210" s="67"/>
      <c r="T210" s="67"/>
      <c r="U210" s="67"/>
      <c r="V210" s="67"/>
      <c r="W210" s="67"/>
      <c r="X210" s="68"/>
      <c r="Y210" s="31"/>
      <c r="Z210" s="31"/>
      <c r="AA210" s="31"/>
      <c r="AB210" s="31"/>
      <c r="AC210" s="31"/>
      <c r="AD210" s="31"/>
      <c r="AE210" s="31"/>
      <c r="AT210" s="15" t="s">
        <v>144</v>
      </c>
      <c r="AU210" s="15" t="s">
        <v>82</v>
      </c>
    </row>
    <row r="211" spans="1:65" s="2" customFormat="1" ht="21.75" customHeight="1">
      <c r="A211" s="31"/>
      <c r="B211" s="32"/>
      <c r="C211" s="175" t="s">
        <v>701</v>
      </c>
      <c r="D211" s="175" t="s">
        <v>138</v>
      </c>
      <c r="E211" s="176" t="s">
        <v>702</v>
      </c>
      <c r="F211" s="177" t="s">
        <v>703</v>
      </c>
      <c r="G211" s="178" t="s">
        <v>141</v>
      </c>
      <c r="H211" s="179">
        <v>1</v>
      </c>
      <c r="I211" s="180"/>
      <c r="J211" s="181"/>
      <c r="K211" s="182">
        <f>ROUND(P211*H211,2)</f>
        <v>0</v>
      </c>
      <c r="L211" s="183"/>
      <c r="M211" s="184"/>
      <c r="N211" s="185" t="s">
        <v>1</v>
      </c>
      <c r="O211" s="186" t="s">
        <v>37</v>
      </c>
      <c r="P211" s="187">
        <f>I211+J211</f>
        <v>0</v>
      </c>
      <c r="Q211" s="187">
        <f>ROUND(I211*H211,2)</f>
        <v>0</v>
      </c>
      <c r="R211" s="187">
        <f>ROUND(J211*H211,2)</f>
        <v>0</v>
      </c>
      <c r="S211" s="67"/>
      <c r="T211" s="188">
        <f>S211*H211</f>
        <v>0</v>
      </c>
      <c r="U211" s="188">
        <v>0</v>
      </c>
      <c r="V211" s="188">
        <f>U211*H211</f>
        <v>0</v>
      </c>
      <c r="W211" s="188">
        <v>0</v>
      </c>
      <c r="X211" s="189">
        <f>W211*H211</f>
        <v>0</v>
      </c>
      <c r="Y211" s="31"/>
      <c r="Z211" s="31"/>
      <c r="AA211" s="31"/>
      <c r="AB211" s="31"/>
      <c r="AC211" s="31"/>
      <c r="AD211" s="31"/>
      <c r="AE211" s="31"/>
      <c r="AR211" s="190" t="s">
        <v>548</v>
      </c>
      <c r="AT211" s="190" t="s">
        <v>138</v>
      </c>
      <c r="AU211" s="190" t="s">
        <v>82</v>
      </c>
      <c r="AY211" s="15" t="s">
        <v>142</v>
      </c>
      <c r="BE211" s="191">
        <f>IF(O211="základní",K211,0)</f>
        <v>0</v>
      </c>
      <c r="BF211" s="191">
        <f>IF(O211="snížená",K211,0)</f>
        <v>0</v>
      </c>
      <c r="BG211" s="191">
        <f>IF(O211="zákl. přenesená",K211,0)</f>
        <v>0</v>
      </c>
      <c r="BH211" s="191">
        <f>IF(O211="sníž. přenesená",K211,0)</f>
        <v>0</v>
      </c>
      <c r="BI211" s="191">
        <f>IF(O211="nulová",K211,0)</f>
        <v>0</v>
      </c>
      <c r="BJ211" s="15" t="s">
        <v>82</v>
      </c>
      <c r="BK211" s="191">
        <f>ROUND(P211*H211,2)</f>
        <v>0</v>
      </c>
      <c r="BL211" s="15" t="s">
        <v>548</v>
      </c>
      <c r="BM211" s="190" t="s">
        <v>704</v>
      </c>
    </row>
    <row r="212" spans="1:65" s="2" customFormat="1" ht="19.5">
      <c r="A212" s="31"/>
      <c r="B212" s="32"/>
      <c r="C212" s="33"/>
      <c r="D212" s="192" t="s">
        <v>144</v>
      </c>
      <c r="E212" s="33"/>
      <c r="F212" s="193" t="s">
        <v>703</v>
      </c>
      <c r="G212" s="33"/>
      <c r="H212" s="33"/>
      <c r="I212" s="112"/>
      <c r="J212" s="112"/>
      <c r="K212" s="33"/>
      <c r="L212" s="33"/>
      <c r="M212" s="36"/>
      <c r="N212" s="194"/>
      <c r="O212" s="195"/>
      <c r="P212" s="67"/>
      <c r="Q212" s="67"/>
      <c r="R212" s="67"/>
      <c r="S212" s="67"/>
      <c r="T212" s="67"/>
      <c r="U212" s="67"/>
      <c r="V212" s="67"/>
      <c r="W212" s="67"/>
      <c r="X212" s="68"/>
      <c r="Y212" s="31"/>
      <c r="Z212" s="31"/>
      <c r="AA212" s="31"/>
      <c r="AB212" s="31"/>
      <c r="AC212" s="31"/>
      <c r="AD212" s="31"/>
      <c r="AE212" s="31"/>
      <c r="AT212" s="15" t="s">
        <v>144</v>
      </c>
      <c r="AU212" s="15" t="s">
        <v>82</v>
      </c>
    </row>
    <row r="213" spans="1:65" s="2" customFormat="1" ht="16.5" customHeight="1">
      <c r="A213" s="31"/>
      <c r="B213" s="32"/>
      <c r="C213" s="222" t="s">
        <v>705</v>
      </c>
      <c r="D213" s="222" t="s">
        <v>240</v>
      </c>
      <c r="E213" s="223" t="s">
        <v>706</v>
      </c>
      <c r="F213" s="224" t="s">
        <v>707</v>
      </c>
      <c r="G213" s="225" t="s">
        <v>141</v>
      </c>
      <c r="H213" s="226">
        <v>2</v>
      </c>
      <c r="I213" s="227"/>
      <c r="J213" s="227"/>
      <c r="K213" s="228">
        <f>ROUND(P213*H213,2)</f>
        <v>0</v>
      </c>
      <c r="L213" s="229"/>
      <c r="M213" s="36"/>
      <c r="N213" s="230" t="s">
        <v>1</v>
      </c>
      <c r="O213" s="186" t="s">
        <v>37</v>
      </c>
      <c r="P213" s="187">
        <f>I213+J213</f>
        <v>0</v>
      </c>
      <c r="Q213" s="187">
        <f>ROUND(I213*H213,2)</f>
        <v>0</v>
      </c>
      <c r="R213" s="187">
        <f>ROUND(J213*H213,2)</f>
        <v>0</v>
      </c>
      <c r="S213" s="67"/>
      <c r="T213" s="188">
        <f>S213*H213</f>
        <v>0</v>
      </c>
      <c r="U213" s="188">
        <v>0</v>
      </c>
      <c r="V213" s="188">
        <f>U213*H213</f>
        <v>0</v>
      </c>
      <c r="W213" s="188">
        <v>0</v>
      </c>
      <c r="X213" s="189">
        <f>W213*H213</f>
        <v>0</v>
      </c>
      <c r="Y213" s="31"/>
      <c r="Z213" s="31"/>
      <c r="AA213" s="31"/>
      <c r="AB213" s="31"/>
      <c r="AC213" s="31"/>
      <c r="AD213" s="31"/>
      <c r="AE213" s="31"/>
      <c r="AR213" s="190" t="s">
        <v>543</v>
      </c>
      <c r="AT213" s="190" t="s">
        <v>240</v>
      </c>
      <c r="AU213" s="190" t="s">
        <v>82</v>
      </c>
      <c r="AY213" s="15" t="s">
        <v>142</v>
      </c>
      <c r="BE213" s="191">
        <f>IF(O213="základní",K213,0)</f>
        <v>0</v>
      </c>
      <c r="BF213" s="191">
        <f>IF(O213="snížená",K213,0)</f>
        <v>0</v>
      </c>
      <c r="BG213" s="191">
        <f>IF(O213="zákl. přenesená",K213,0)</f>
        <v>0</v>
      </c>
      <c r="BH213" s="191">
        <f>IF(O213="sníž. přenesená",K213,0)</f>
        <v>0</v>
      </c>
      <c r="BI213" s="191">
        <f>IF(O213="nulová",K213,0)</f>
        <v>0</v>
      </c>
      <c r="BJ213" s="15" t="s">
        <v>82</v>
      </c>
      <c r="BK213" s="191">
        <f>ROUND(P213*H213,2)</f>
        <v>0</v>
      </c>
      <c r="BL213" s="15" t="s">
        <v>543</v>
      </c>
      <c r="BM213" s="190" t="s">
        <v>708</v>
      </c>
    </row>
    <row r="214" spans="1:65" s="2" customFormat="1" ht="19.5">
      <c r="A214" s="31"/>
      <c r="B214" s="32"/>
      <c r="C214" s="33"/>
      <c r="D214" s="192" t="s">
        <v>144</v>
      </c>
      <c r="E214" s="33"/>
      <c r="F214" s="193" t="s">
        <v>709</v>
      </c>
      <c r="G214" s="33"/>
      <c r="H214" s="33"/>
      <c r="I214" s="112"/>
      <c r="J214" s="112"/>
      <c r="K214" s="33"/>
      <c r="L214" s="33"/>
      <c r="M214" s="36"/>
      <c r="N214" s="194"/>
      <c r="O214" s="195"/>
      <c r="P214" s="67"/>
      <c r="Q214" s="67"/>
      <c r="R214" s="67"/>
      <c r="S214" s="67"/>
      <c r="T214" s="67"/>
      <c r="U214" s="67"/>
      <c r="V214" s="67"/>
      <c r="W214" s="67"/>
      <c r="X214" s="68"/>
      <c r="Y214" s="31"/>
      <c r="Z214" s="31"/>
      <c r="AA214" s="31"/>
      <c r="AB214" s="31"/>
      <c r="AC214" s="31"/>
      <c r="AD214" s="31"/>
      <c r="AE214" s="31"/>
      <c r="AT214" s="15" t="s">
        <v>144</v>
      </c>
      <c r="AU214" s="15" t="s">
        <v>82</v>
      </c>
    </row>
    <row r="215" spans="1:65" s="2" customFormat="1" ht="21.75" customHeight="1">
      <c r="A215" s="31"/>
      <c r="B215" s="32"/>
      <c r="C215" s="175" t="s">
        <v>710</v>
      </c>
      <c r="D215" s="175" t="s">
        <v>138</v>
      </c>
      <c r="E215" s="176" t="s">
        <v>711</v>
      </c>
      <c r="F215" s="177" t="s">
        <v>712</v>
      </c>
      <c r="G215" s="178" t="s">
        <v>141</v>
      </c>
      <c r="H215" s="179">
        <v>2</v>
      </c>
      <c r="I215" s="180"/>
      <c r="J215" s="181"/>
      <c r="K215" s="182">
        <f>ROUND(P215*H215,2)</f>
        <v>0</v>
      </c>
      <c r="L215" s="183"/>
      <c r="M215" s="184"/>
      <c r="N215" s="185" t="s">
        <v>1</v>
      </c>
      <c r="O215" s="186" t="s">
        <v>37</v>
      </c>
      <c r="P215" s="187">
        <f>I215+J215</f>
        <v>0</v>
      </c>
      <c r="Q215" s="187">
        <f>ROUND(I215*H215,2)</f>
        <v>0</v>
      </c>
      <c r="R215" s="187">
        <f>ROUND(J215*H215,2)</f>
        <v>0</v>
      </c>
      <c r="S215" s="67"/>
      <c r="T215" s="188">
        <f>S215*H215</f>
        <v>0</v>
      </c>
      <c r="U215" s="188">
        <v>0</v>
      </c>
      <c r="V215" s="188">
        <f>U215*H215</f>
        <v>0</v>
      </c>
      <c r="W215" s="188">
        <v>0</v>
      </c>
      <c r="X215" s="189">
        <f>W215*H215</f>
        <v>0</v>
      </c>
      <c r="Y215" s="31"/>
      <c r="Z215" s="31"/>
      <c r="AA215" s="31"/>
      <c r="AB215" s="31"/>
      <c r="AC215" s="31"/>
      <c r="AD215" s="31"/>
      <c r="AE215" s="31"/>
      <c r="AR215" s="190" t="s">
        <v>548</v>
      </c>
      <c r="AT215" s="190" t="s">
        <v>138</v>
      </c>
      <c r="AU215" s="190" t="s">
        <v>82</v>
      </c>
      <c r="AY215" s="15" t="s">
        <v>142</v>
      </c>
      <c r="BE215" s="191">
        <f>IF(O215="základní",K215,0)</f>
        <v>0</v>
      </c>
      <c r="BF215" s="191">
        <f>IF(O215="snížená",K215,0)</f>
        <v>0</v>
      </c>
      <c r="BG215" s="191">
        <f>IF(O215="zákl. přenesená",K215,0)</f>
        <v>0</v>
      </c>
      <c r="BH215" s="191">
        <f>IF(O215="sníž. přenesená",K215,0)</f>
        <v>0</v>
      </c>
      <c r="BI215" s="191">
        <f>IF(O215="nulová",K215,0)</f>
        <v>0</v>
      </c>
      <c r="BJ215" s="15" t="s">
        <v>82</v>
      </c>
      <c r="BK215" s="191">
        <f>ROUND(P215*H215,2)</f>
        <v>0</v>
      </c>
      <c r="BL215" s="15" t="s">
        <v>548</v>
      </c>
      <c r="BM215" s="190" t="s">
        <v>713</v>
      </c>
    </row>
    <row r="216" spans="1:65" s="2" customFormat="1" ht="19.5">
      <c r="A216" s="31"/>
      <c r="B216" s="32"/>
      <c r="C216" s="33"/>
      <c r="D216" s="192" t="s">
        <v>144</v>
      </c>
      <c r="E216" s="33"/>
      <c r="F216" s="193" t="s">
        <v>712</v>
      </c>
      <c r="G216" s="33"/>
      <c r="H216" s="33"/>
      <c r="I216" s="112"/>
      <c r="J216" s="112"/>
      <c r="K216" s="33"/>
      <c r="L216" s="33"/>
      <c r="M216" s="36"/>
      <c r="N216" s="194"/>
      <c r="O216" s="195"/>
      <c r="P216" s="67"/>
      <c r="Q216" s="67"/>
      <c r="R216" s="67"/>
      <c r="S216" s="67"/>
      <c r="T216" s="67"/>
      <c r="U216" s="67"/>
      <c r="V216" s="67"/>
      <c r="W216" s="67"/>
      <c r="X216" s="68"/>
      <c r="Y216" s="31"/>
      <c r="Z216" s="31"/>
      <c r="AA216" s="31"/>
      <c r="AB216" s="31"/>
      <c r="AC216" s="31"/>
      <c r="AD216" s="31"/>
      <c r="AE216" s="31"/>
      <c r="AT216" s="15" t="s">
        <v>144</v>
      </c>
      <c r="AU216" s="15" t="s">
        <v>82</v>
      </c>
    </row>
    <row r="217" spans="1:65" s="2" customFormat="1" ht="21.75" customHeight="1">
      <c r="A217" s="31"/>
      <c r="B217" s="32"/>
      <c r="C217" s="222" t="s">
        <v>714</v>
      </c>
      <c r="D217" s="222" t="s">
        <v>240</v>
      </c>
      <c r="E217" s="223" t="s">
        <v>715</v>
      </c>
      <c r="F217" s="224" t="s">
        <v>716</v>
      </c>
      <c r="G217" s="225" t="s">
        <v>141</v>
      </c>
      <c r="H217" s="226">
        <v>10</v>
      </c>
      <c r="I217" s="227"/>
      <c r="J217" s="227"/>
      <c r="K217" s="228">
        <f>ROUND(P217*H217,2)</f>
        <v>0</v>
      </c>
      <c r="L217" s="229"/>
      <c r="M217" s="36"/>
      <c r="N217" s="230" t="s">
        <v>1</v>
      </c>
      <c r="O217" s="186" t="s">
        <v>37</v>
      </c>
      <c r="P217" s="187">
        <f>I217+J217</f>
        <v>0</v>
      </c>
      <c r="Q217" s="187">
        <f>ROUND(I217*H217,2)</f>
        <v>0</v>
      </c>
      <c r="R217" s="187">
        <f>ROUND(J217*H217,2)</f>
        <v>0</v>
      </c>
      <c r="S217" s="67"/>
      <c r="T217" s="188">
        <f>S217*H217</f>
        <v>0</v>
      </c>
      <c r="U217" s="188">
        <v>0</v>
      </c>
      <c r="V217" s="188">
        <f>U217*H217</f>
        <v>0</v>
      </c>
      <c r="W217" s="188">
        <v>0</v>
      </c>
      <c r="X217" s="189">
        <f>W217*H217</f>
        <v>0</v>
      </c>
      <c r="Y217" s="31"/>
      <c r="Z217" s="31"/>
      <c r="AA217" s="31"/>
      <c r="AB217" s="31"/>
      <c r="AC217" s="31"/>
      <c r="AD217" s="31"/>
      <c r="AE217" s="31"/>
      <c r="AR217" s="190" t="s">
        <v>543</v>
      </c>
      <c r="AT217" s="190" t="s">
        <v>240</v>
      </c>
      <c r="AU217" s="190" t="s">
        <v>82</v>
      </c>
      <c r="AY217" s="15" t="s">
        <v>142</v>
      </c>
      <c r="BE217" s="191">
        <f>IF(O217="základní",K217,0)</f>
        <v>0</v>
      </c>
      <c r="BF217" s="191">
        <f>IF(O217="snížená",K217,0)</f>
        <v>0</v>
      </c>
      <c r="BG217" s="191">
        <f>IF(O217="zákl. přenesená",K217,0)</f>
        <v>0</v>
      </c>
      <c r="BH217" s="191">
        <f>IF(O217="sníž. přenesená",K217,0)</f>
        <v>0</v>
      </c>
      <c r="BI217" s="191">
        <f>IF(O217="nulová",K217,0)</f>
        <v>0</v>
      </c>
      <c r="BJ217" s="15" t="s">
        <v>82</v>
      </c>
      <c r="BK217" s="191">
        <f>ROUND(P217*H217,2)</f>
        <v>0</v>
      </c>
      <c r="BL217" s="15" t="s">
        <v>543</v>
      </c>
      <c r="BM217" s="190" t="s">
        <v>717</v>
      </c>
    </row>
    <row r="218" spans="1:65" s="2" customFormat="1" ht="19.5">
      <c r="A218" s="31"/>
      <c r="B218" s="32"/>
      <c r="C218" s="33"/>
      <c r="D218" s="192" t="s">
        <v>144</v>
      </c>
      <c r="E218" s="33"/>
      <c r="F218" s="193" t="s">
        <v>718</v>
      </c>
      <c r="G218" s="33"/>
      <c r="H218" s="33"/>
      <c r="I218" s="112"/>
      <c r="J218" s="112"/>
      <c r="K218" s="33"/>
      <c r="L218" s="33"/>
      <c r="M218" s="36"/>
      <c r="N218" s="194"/>
      <c r="O218" s="195"/>
      <c r="P218" s="67"/>
      <c r="Q218" s="67"/>
      <c r="R218" s="67"/>
      <c r="S218" s="67"/>
      <c r="T218" s="67"/>
      <c r="U218" s="67"/>
      <c r="V218" s="67"/>
      <c r="W218" s="67"/>
      <c r="X218" s="68"/>
      <c r="Y218" s="31"/>
      <c r="Z218" s="31"/>
      <c r="AA218" s="31"/>
      <c r="AB218" s="31"/>
      <c r="AC218" s="31"/>
      <c r="AD218" s="31"/>
      <c r="AE218" s="31"/>
      <c r="AT218" s="15" t="s">
        <v>144</v>
      </c>
      <c r="AU218" s="15" t="s">
        <v>82</v>
      </c>
    </row>
    <row r="219" spans="1:65" s="2" customFormat="1" ht="21.75" customHeight="1">
      <c r="A219" s="31"/>
      <c r="B219" s="32"/>
      <c r="C219" s="175" t="s">
        <v>719</v>
      </c>
      <c r="D219" s="175" t="s">
        <v>138</v>
      </c>
      <c r="E219" s="176" t="s">
        <v>720</v>
      </c>
      <c r="F219" s="177" t="s">
        <v>721</v>
      </c>
      <c r="G219" s="178" t="s">
        <v>141</v>
      </c>
      <c r="H219" s="179">
        <v>10</v>
      </c>
      <c r="I219" s="180"/>
      <c r="J219" s="181"/>
      <c r="K219" s="182">
        <f>ROUND(P219*H219,2)</f>
        <v>0</v>
      </c>
      <c r="L219" s="183"/>
      <c r="M219" s="184"/>
      <c r="N219" s="185" t="s">
        <v>1</v>
      </c>
      <c r="O219" s="186" t="s">
        <v>37</v>
      </c>
      <c r="P219" s="187">
        <f>I219+J219</f>
        <v>0</v>
      </c>
      <c r="Q219" s="187">
        <f>ROUND(I219*H219,2)</f>
        <v>0</v>
      </c>
      <c r="R219" s="187">
        <f>ROUND(J219*H219,2)</f>
        <v>0</v>
      </c>
      <c r="S219" s="67"/>
      <c r="T219" s="188">
        <f>S219*H219</f>
        <v>0</v>
      </c>
      <c r="U219" s="188">
        <v>0</v>
      </c>
      <c r="V219" s="188">
        <f>U219*H219</f>
        <v>0</v>
      </c>
      <c r="W219" s="188">
        <v>0</v>
      </c>
      <c r="X219" s="189">
        <f>W219*H219</f>
        <v>0</v>
      </c>
      <c r="Y219" s="31"/>
      <c r="Z219" s="31"/>
      <c r="AA219" s="31"/>
      <c r="AB219" s="31"/>
      <c r="AC219" s="31"/>
      <c r="AD219" s="31"/>
      <c r="AE219" s="31"/>
      <c r="AR219" s="190" t="s">
        <v>548</v>
      </c>
      <c r="AT219" s="190" t="s">
        <v>138</v>
      </c>
      <c r="AU219" s="190" t="s">
        <v>82</v>
      </c>
      <c r="AY219" s="15" t="s">
        <v>142</v>
      </c>
      <c r="BE219" s="191">
        <f>IF(O219="základní",K219,0)</f>
        <v>0</v>
      </c>
      <c r="BF219" s="191">
        <f>IF(O219="snížená",K219,0)</f>
        <v>0</v>
      </c>
      <c r="BG219" s="191">
        <f>IF(O219="zákl. přenesená",K219,0)</f>
        <v>0</v>
      </c>
      <c r="BH219" s="191">
        <f>IF(O219="sníž. přenesená",K219,0)</f>
        <v>0</v>
      </c>
      <c r="BI219" s="191">
        <f>IF(O219="nulová",K219,0)</f>
        <v>0</v>
      </c>
      <c r="BJ219" s="15" t="s">
        <v>82</v>
      </c>
      <c r="BK219" s="191">
        <f>ROUND(P219*H219,2)</f>
        <v>0</v>
      </c>
      <c r="BL219" s="15" t="s">
        <v>548</v>
      </c>
      <c r="BM219" s="190" t="s">
        <v>722</v>
      </c>
    </row>
    <row r="220" spans="1:65" s="2" customFormat="1" ht="19.5">
      <c r="A220" s="31"/>
      <c r="B220" s="32"/>
      <c r="C220" s="33"/>
      <c r="D220" s="192" t="s">
        <v>144</v>
      </c>
      <c r="E220" s="33"/>
      <c r="F220" s="193" t="s">
        <v>721</v>
      </c>
      <c r="G220" s="33"/>
      <c r="H220" s="33"/>
      <c r="I220" s="112"/>
      <c r="J220" s="112"/>
      <c r="K220" s="33"/>
      <c r="L220" s="33"/>
      <c r="M220" s="36"/>
      <c r="N220" s="194"/>
      <c r="O220" s="195"/>
      <c r="P220" s="67"/>
      <c r="Q220" s="67"/>
      <c r="R220" s="67"/>
      <c r="S220" s="67"/>
      <c r="T220" s="67"/>
      <c r="U220" s="67"/>
      <c r="V220" s="67"/>
      <c r="W220" s="67"/>
      <c r="X220" s="68"/>
      <c r="Y220" s="31"/>
      <c r="Z220" s="31"/>
      <c r="AA220" s="31"/>
      <c r="AB220" s="31"/>
      <c r="AC220" s="31"/>
      <c r="AD220" s="31"/>
      <c r="AE220" s="31"/>
      <c r="AT220" s="15" t="s">
        <v>144</v>
      </c>
      <c r="AU220" s="15" t="s">
        <v>82</v>
      </c>
    </row>
    <row r="221" spans="1:65" s="2" customFormat="1" ht="21.75" customHeight="1">
      <c r="A221" s="31"/>
      <c r="B221" s="32"/>
      <c r="C221" s="222" t="s">
        <v>723</v>
      </c>
      <c r="D221" s="222" t="s">
        <v>240</v>
      </c>
      <c r="E221" s="223" t="s">
        <v>724</v>
      </c>
      <c r="F221" s="224" t="s">
        <v>725</v>
      </c>
      <c r="G221" s="225" t="s">
        <v>141</v>
      </c>
      <c r="H221" s="226">
        <v>1</v>
      </c>
      <c r="I221" s="227"/>
      <c r="J221" s="227"/>
      <c r="K221" s="228">
        <f>ROUND(P221*H221,2)</f>
        <v>0</v>
      </c>
      <c r="L221" s="229"/>
      <c r="M221" s="36"/>
      <c r="N221" s="230" t="s">
        <v>1</v>
      </c>
      <c r="O221" s="186" t="s">
        <v>37</v>
      </c>
      <c r="P221" s="187">
        <f>I221+J221</f>
        <v>0</v>
      </c>
      <c r="Q221" s="187">
        <f>ROUND(I221*H221,2)</f>
        <v>0</v>
      </c>
      <c r="R221" s="187">
        <f>ROUND(J221*H221,2)</f>
        <v>0</v>
      </c>
      <c r="S221" s="67"/>
      <c r="T221" s="188">
        <f>S221*H221</f>
        <v>0</v>
      </c>
      <c r="U221" s="188">
        <v>0</v>
      </c>
      <c r="V221" s="188">
        <f>U221*H221</f>
        <v>0</v>
      </c>
      <c r="W221" s="188">
        <v>0</v>
      </c>
      <c r="X221" s="189">
        <f>W221*H221</f>
        <v>0</v>
      </c>
      <c r="Y221" s="31"/>
      <c r="Z221" s="31"/>
      <c r="AA221" s="31"/>
      <c r="AB221" s="31"/>
      <c r="AC221" s="31"/>
      <c r="AD221" s="31"/>
      <c r="AE221" s="31"/>
      <c r="AR221" s="190" t="s">
        <v>543</v>
      </c>
      <c r="AT221" s="190" t="s">
        <v>240</v>
      </c>
      <c r="AU221" s="190" t="s">
        <v>82</v>
      </c>
      <c r="AY221" s="15" t="s">
        <v>142</v>
      </c>
      <c r="BE221" s="191">
        <f>IF(O221="základní",K221,0)</f>
        <v>0</v>
      </c>
      <c r="BF221" s="191">
        <f>IF(O221="snížená",K221,0)</f>
        <v>0</v>
      </c>
      <c r="BG221" s="191">
        <f>IF(O221="zákl. přenesená",K221,0)</f>
        <v>0</v>
      </c>
      <c r="BH221" s="191">
        <f>IF(O221="sníž. přenesená",K221,0)</f>
        <v>0</v>
      </c>
      <c r="BI221" s="191">
        <f>IF(O221="nulová",K221,0)</f>
        <v>0</v>
      </c>
      <c r="BJ221" s="15" t="s">
        <v>82</v>
      </c>
      <c r="BK221" s="191">
        <f>ROUND(P221*H221,2)</f>
        <v>0</v>
      </c>
      <c r="BL221" s="15" t="s">
        <v>543</v>
      </c>
      <c r="BM221" s="190" t="s">
        <v>726</v>
      </c>
    </row>
    <row r="222" spans="1:65" s="2" customFormat="1" ht="19.5">
      <c r="A222" s="31"/>
      <c r="B222" s="32"/>
      <c r="C222" s="33"/>
      <c r="D222" s="192" t="s">
        <v>144</v>
      </c>
      <c r="E222" s="33"/>
      <c r="F222" s="193" t="s">
        <v>727</v>
      </c>
      <c r="G222" s="33"/>
      <c r="H222" s="33"/>
      <c r="I222" s="112"/>
      <c r="J222" s="112"/>
      <c r="K222" s="33"/>
      <c r="L222" s="33"/>
      <c r="M222" s="36"/>
      <c r="N222" s="194"/>
      <c r="O222" s="195"/>
      <c r="P222" s="67"/>
      <c r="Q222" s="67"/>
      <c r="R222" s="67"/>
      <c r="S222" s="67"/>
      <c r="T222" s="67"/>
      <c r="U222" s="67"/>
      <c r="V222" s="67"/>
      <c r="W222" s="67"/>
      <c r="X222" s="68"/>
      <c r="Y222" s="31"/>
      <c r="Z222" s="31"/>
      <c r="AA222" s="31"/>
      <c r="AB222" s="31"/>
      <c r="AC222" s="31"/>
      <c r="AD222" s="31"/>
      <c r="AE222" s="31"/>
      <c r="AT222" s="15" t="s">
        <v>144</v>
      </c>
      <c r="AU222" s="15" t="s">
        <v>82</v>
      </c>
    </row>
    <row r="223" spans="1:65" s="2" customFormat="1" ht="21.75" customHeight="1">
      <c r="A223" s="31"/>
      <c r="B223" s="32"/>
      <c r="C223" s="175" t="s">
        <v>728</v>
      </c>
      <c r="D223" s="175" t="s">
        <v>138</v>
      </c>
      <c r="E223" s="176" t="s">
        <v>729</v>
      </c>
      <c r="F223" s="177" t="s">
        <v>730</v>
      </c>
      <c r="G223" s="178" t="s">
        <v>141</v>
      </c>
      <c r="H223" s="179">
        <v>1</v>
      </c>
      <c r="I223" s="180"/>
      <c r="J223" s="181"/>
      <c r="K223" s="182">
        <f>ROUND(P223*H223,2)</f>
        <v>0</v>
      </c>
      <c r="L223" s="183"/>
      <c r="M223" s="184"/>
      <c r="N223" s="185" t="s">
        <v>1</v>
      </c>
      <c r="O223" s="186" t="s">
        <v>37</v>
      </c>
      <c r="P223" s="187">
        <f>I223+J223</f>
        <v>0</v>
      </c>
      <c r="Q223" s="187">
        <f>ROUND(I223*H223,2)</f>
        <v>0</v>
      </c>
      <c r="R223" s="187">
        <f>ROUND(J223*H223,2)</f>
        <v>0</v>
      </c>
      <c r="S223" s="67"/>
      <c r="T223" s="188">
        <f>S223*H223</f>
        <v>0</v>
      </c>
      <c r="U223" s="188">
        <v>0</v>
      </c>
      <c r="V223" s="188">
        <f>U223*H223</f>
        <v>0</v>
      </c>
      <c r="W223" s="188">
        <v>0</v>
      </c>
      <c r="X223" s="189">
        <f>W223*H223</f>
        <v>0</v>
      </c>
      <c r="Y223" s="31"/>
      <c r="Z223" s="31"/>
      <c r="AA223" s="31"/>
      <c r="AB223" s="31"/>
      <c r="AC223" s="31"/>
      <c r="AD223" s="31"/>
      <c r="AE223" s="31"/>
      <c r="AR223" s="190" t="s">
        <v>548</v>
      </c>
      <c r="AT223" s="190" t="s">
        <v>138</v>
      </c>
      <c r="AU223" s="190" t="s">
        <v>82</v>
      </c>
      <c r="AY223" s="15" t="s">
        <v>142</v>
      </c>
      <c r="BE223" s="191">
        <f>IF(O223="základní",K223,0)</f>
        <v>0</v>
      </c>
      <c r="BF223" s="191">
        <f>IF(O223="snížená",K223,0)</f>
        <v>0</v>
      </c>
      <c r="BG223" s="191">
        <f>IF(O223="zákl. přenesená",K223,0)</f>
        <v>0</v>
      </c>
      <c r="BH223" s="191">
        <f>IF(O223="sníž. přenesená",K223,0)</f>
        <v>0</v>
      </c>
      <c r="BI223" s="191">
        <f>IF(O223="nulová",K223,0)</f>
        <v>0</v>
      </c>
      <c r="BJ223" s="15" t="s">
        <v>82</v>
      </c>
      <c r="BK223" s="191">
        <f>ROUND(P223*H223,2)</f>
        <v>0</v>
      </c>
      <c r="BL223" s="15" t="s">
        <v>548</v>
      </c>
      <c r="BM223" s="190" t="s">
        <v>731</v>
      </c>
    </row>
    <row r="224" spans="1:65" s="2" customFormat="1" ht="19.5">
      <c r="A224" s="31"/>
      <c r="B224" s="32"/>
      <c r="C224" s="33"/>
      <c r="D224" s="192" t="s">
        <v>144</v>
      </c>
      <c r="E224" s="33"/>
      <c r="F224" s="193" t="s">
        <v>730</v>
      </c>
      <c r="G224" s="33"/>
      <c r="H224" s="33"/>
      <c r="I224" s="112"/>
      <c r="J224" s="112"/>
      <c r="K224" s="33"/>
      <c r="L224" s="33"/>
      <c r="M224" s="36"/>
      <c r="N224" s="194"/>
      <c r="O224" s="195"/>
      <c r="P224" s="67"/>
      <c r="Q224" s="67"/>
      <c r="R224" s="67"/>
      <c r="S224" s="67"/>
      <c r="T224" s="67"/>
      <c r="U224" s="67"/>
      <c r="V224" s="67"/>
      <c r="W224" s="67"/>
      <c r="X224" s="68"/>
      <c r="Y224" s="31"/>
      <c r="Z224" s="31"/>
      <c r="AA224" s="31"/>
      <c r="AB224" s="31"/>
      <c r="AC224" s="31"/>
      <c r="AD224" s="31"/>
      <c r="AE224" s="31"/>
      <c r="AT224" s="15" t="s">
        <v>144</v>
      </c>
      <c r="AU224" s="15" t="s">
        <v>82</v>
      </c>
    </row>
    <row r="225" spans="1:65" s="2" customFormat="1" ht="16.5" customHeight="1">
      <c r="A225" s="31"/>
      <c r="B225" s="32"/>
      <c r="C225" s="222" t="s">
        <v>732</v>
      </c>
      <c r="D225" s="222" t="s">
        <v>240</v>
      </c>
      <c r="E225" s="223" t="s">
        <v>733</v>
      </c>
      <c r="F225" s="224" t="s">
        <v>734</v>
      </c>
      <c r="G225" s="225" t="s">
        <v>141</v>
      </c>
      <c r="H225" s="226">
        <v>1</v>
      </c>
      <c r="I225" s="227"/>
      <c r="J225" s="227"/>
      <c r="K225" s="228">
        <f>ROUND(P225*H225,2)</f>
        <v>0</v>
      </c>
      <c r="L225" s="229"/>
      <c r="M225" s="36"/>
      <c r="N225" s="230" t="s">
        <v>1</v>
      </c>
      <c r="O225" s="186" t="s">
        <v>37</v>
      </c>
      <c r="P225" s="187">
        <f>I225+J225</f>
        <v>0</v>
      </c>
      <c r="Q225" s="187">
        <f>ROUND(I225*H225,2)</f>
        <v>0</v>
      </c>
      <c r="R225" s="187">
        <f>ROUND(J225*H225,2)</f>
        <v>0</v>
      </c>
      <c r="S225" s="67"/>
      <c r="T225" s="188">
        <f>S225*H225</f>
        <v>0</v>
      </c>
      <c r="U225" s="188">
        <v>0</v>
      </c>
      <c r="V225" s="188">
        <f>U225*H225</f>
        <v>0</v>
      </c>
      <c r="W225" s="188">
        <v>0</v>
      </c>
      <c r="X225" s="189">
        <f>W225*H225</f>
        <v>0</v>
      </c>
      <c r="Y225" s="31"/>
      <c r="Z225" s="31"/>
      <c r="AA225" s="31"/>
      <c r="AB225" s="31"/>
      <c r="AC225" s="31"/>
      <c r="AD225" s="31"/>
      <c r="AE225" s="31"/>
      <c r="AR225" s="190" t="s">
        <v>543</v>
      </c>
      <c r="AT225" s="190" t="s">
        <v>240</v>
      </c>
      <c r="AU225" s="190" t="s">
        <v>82</v>
      </c>
      <c r="AY225" s="15" t="s">
        <v>142</v>
      </c>
      <c r="BE225" s="191">
        <f>IF(O225="základní",K225,0)</f>
        <v>0</v>
      </c>
      <c r="BF225" s="191">
        <f>IF(O225="snížená",K225,0)</f>
        <v>0</v>
      </c>
      <c r="BG225" s="191">
        <f>IF(O225="zákl. přenesená",K225,0)</f>
        <v>0</v>
      </c>
      <c r="BH225" s="191">
        <f>IF(O225="sníž. přenesená",K225,0)</f>
        <v>0</v>
      </c>
      <c r="BI225" s="191">
        <f>IF(O225="nulová",K225,0)</f>
        <v>0</v>
      </c>
      <c r="BJ225" s="15" t="s">
        <v>82</v>
      </c>
      <c r="BK225" s="191">
        <f>ROUND(P225*H225,2)</f>
        <v>0</v>
      </c>
      <c r="BL225" s="15" t="s">
        <v>543</v>
      </c>
      <c r="BM225" s="190" t="s">
        <v>735</v>
      </c>
    </row>
    <row r="226" spans="1:65" s="2" customFormat="1" ht="19.5">
      <c r="A226" s="31"/>
      <c r="B226" s="32"/>
      <c r="C226" s="33"/>
      <c r="D226" s="192" t="s">
        <v>144</v>
      </c>
      <c r="E226" s="33"/>
      <c r="F226" s="193" t="s">
        <v>736</v>
      </c>
      <c r="G226" s="33"/>
      <c r="H226" s="33"/>
      <c r="I226" s="112"/>
      <c r="J226" s="112"/>
      <c r="K226" s="33"/>
      <c r="L226" s="33"/>
      <c r="M226" s="36"/>
      <c r="N226" s="194"/>
      <c r="O226" s="195"/>
      <c r="P226" s="67"/>
      <c r="Q226" s="67"/>
      <c r="R226" s="67"/>
      <c r="S226" s="67"/>
      <c r="T226" s="67"/>
      <c r="U226" s="67"/>
      <c r="V226" s="67"/>
      <c r="W226" s="67"/>
      <c r="X226" s="68"/>
      <c r="Y226" s="31"/>
      <c r="Z226" s="31"/>
      <c r="AA226" s="31"/>
      <c r="AB226" s="31"/>
      <c r="AC226" s="31"/>
      <c r="AD226" s="31"/>
      <c r="AE226" s="31"/>
      <c r="AT226" s="15" t="s">
        <v>144</v>
      </c>
      <c r="AU226" s="15" t="s">
        <v>82</v>
      </c>
    </row>
    <row r="227" spans="1:65" s="2" customFormat="1" ht="21.75" customHeight="1">
      <c r="A227" s="31"/>
      <c r="B227" s="32"/>
      <c r="C227" s="175" t="s">
        <v>737</v>
      </c>
      <c r="D227" s="175" t="s">
        <v>138</v>
      </c>
      <c r="E227" s="176" t="s">
        <v>738</v>
      </c>
      <c r="F227" s="177" t="s">
        <v>739</v>
      </c>
      <c r="G227" s="178" t="s">
        <v>141</v>
      </c>
      <c r="H227" s="179">
        <v>1</v>
      </c>
      <c r="I227" s="180"/>
      <c r="J227" s="181"/>
      <c r="K227" s="182">
        <f>ROUND(P227*H227,2)</f>
        <v>0</v>
      </c>
      <c r="L227" s="183"/>
      <c r="M227" s="184"/>
      <c r="N227" s="185" t="s">
        <v>1</v>
      </c>
      <c r="O227" s="186" t="s">
        <v>37</v>
      </c>
      <c r="P227" s="187">
        <f>I227+J227</f>
        <v>0</v>
      </c>
      <c r="Q227" s="187">
        <f>ROUND(I227*H227,2)</f>
        <v>0</v>
      </c>
      <c r="R227" s="187">
        <f>ROUND(J227*H227,2)</f>
        <v>0</v>
      </c>
      <c r="S227" s="67"/>
      <c r="T227" s="188">
        <f>S227*H227</f>
        <v>0</v>
      </c>
      <c r="U227" s="188">
        <v>0</v>
      </c>
      <c r="V227" s="188">
        <f>U227*H227</f>
        <v>0</v>
      </c>
      <c r="W227" s="188">
        <v>0</v>
      </c>
      <c r="X227" s="189">
        <f>W227*H227</f>
        <v>0</v>
      </c>
      <c r="Y227" s="31"/>
      <c r="Z227" s="31"/>
      <c r="AA227" s="31"/>
      <c r="AB227" s="31"/>
      <c r="AC227" s="31"/>
      <c r="AD227" s="31"/>
      <c r="AE227" s="31"/>
      <c r="AR227" s="190" t="s">
        <v>548</v>
      </c>
      <c r="AT227" s="190" t="s">
        <v>138</v>
      </c>
      <c r="AU227" s="190" t="s">
        <v>82</v>
      </c>
      <c r="AY227" s="15" t="s">
        <v>142</v>
      </c>
      <c r="BE227" s="191">
        <f>IF(O227="základní",K227,0)</f>
        <v>0</v>
      </c>
      <c r="BF227" s="191">
        <f>IF(O227="snížená",K227,0)</f>
        <v>0</v>
      </c>
      <c r="BG227" s="191">
        <f>IF(O227="zákl. přenesená",K227,0)</f>
        <v>0</v>
      </c>
      <c r="BH227" s="191">
        <f>IF(O227="sníž. přenesená",K227,0)</f>
        <v>0</v>
      </c>
      <c r="BI227" s="191">
        <f>IF(O227="nulová",K227,0)</f>
        <v>0</v>
      </c>
      <c r="BJ227" s="15" t="s">
        <v>82</v>
      </c>
      <c r="BK227" s="191">
        <f>ROUND(P227*H227,2)</f>
        <v>0</v>
      </c>
      <c r="BL227" s="15" t="s">
        <v>548</v>
      </c>
      <c r="BM227" s="190" t="s">
        <v>740</v>
      </c>
    </row>
    <row r="228" spans="1:65" s="2" customFormat="1" ht="19.5">
      <c r="A228" s="31"/>
      <c r="B228" s="32"/>
      <c r="C228" s="33"/>
      <c r="D228" s="192" t="s">
        <v>144</v>
      </c>
      <c r="E228" s="33"/>
      <c r="F228" s="193" t="s">
        <v>739</v>
      </c>
      <c r="G228" s="33"/>
      <c r="H228" s="33"/>
      <c r="I228" s="112"/>
      <c r="J228" s="112"/>
      <c r="K228" s="33"/>
      <c r="L228" s="33"/>
      <c r="M228" s="36"/>
      <c r="N228" s="194"/>
      <c r="O228" s="195"/>
      <c r="P228" s="67"/>
      <c r="Q228" s="67"/>
      <c r="R228" s="67"/>
      <c r="S228" s="67"/>
      <c r="T228" s="67"/>
      <c r="U228" s="67"/>
      <c r="V228" s="67"/>
      <c r="W228" s="67"/>
      <c r="X228" s="68"/>
      <c r="Y228" s="31"/>
      <c r="Z228" s="31"/>
      <c r="AA228" s="31"/>
      <c r="AB228" s="31"/>
      <c r="AC228" s="31"/>
      <c r="AD228" s="31"/>
      <c r="AE228" s="31"/>
      <c r="AT228" s="15" t="s">
        <v>144</v>
      </c>
      <c r="AU228" s="15" t="s">
        <v>82</v>
      </c>
    </row>
    <row r="229" spans="1:65" s="2" customFormat="1" ht="16.5" customHeight="1">
      <c r="A229" s="31"/>
      <c r="B229" s="32"/>
      <c r="C229" s="222" t="s">
        <v>741</v>
      </c>
      <c r="D229" s="222" t="s">
        <v>240</v>
      </c>
      <c r="E229" s="223" t="s">
        <v>742</v>
      </c>
      <c r="F229" s="224" t="s">
        <v>743</v>
      </c>
      <c r="G229" s="225" t="s">
        <v>141</v>
      </c>
      <c r="H229" s="226">
        <v>1</v>
      </c>
      <c r="I229" s="227"/>
      <c r="J229" s="227"/>
      <c r="K229" s="228">
        <f>ROUND(P229*H229,2)</f>
        <v>0</v>
      </c>
      <c r="L229" s="229"/>
      <c r="M229" s="36"/>
      <c r="N229" s="230" t="s">
        <v>1</v>
      </c>
      <c r="O229" s="186" t="s">
        <v>37</v>
      </c>
      <c r="P229" s="187">
        <f>I229+J229</f>
        <v>0</v>
      </c>
      <c r="Q229" s="187">
        <f>ROUND(I229*H229,2)</f>
        <v>0</v>
      </c>
      <c r="R229" s="187">
        <f>ROUND(J229*H229,2)</f>
        <v>0</v>
      </c>
      <c r="S229" s="67"/>
      <c r="T229" s="188">
        <f>S229*H229</f>
        <v>0</v>
      </c>
      <c r="U229" s="188">
        <v>0</v>
      </c>
      <c r="V229" s="188">
        <f>U229*H229</f>
        <v>0</v>
      </c>
      <c r="W229" s="188">
        <v>0</v>
      </c>
      <c r="X229" s="189">
        <f>W229*H229</f>
        <v>0</v>
      </c>
      <c r="Y229" s="31"/>
      <c r="Z229" s="31"/>
      <c r="AA229" s="31"/>
      <c r="AB229" s="31"/>
      <c r="AC229" s="31"/>
      <c r="AD229" s="31"/>
      <c r="AE229" s="31"/>
      <c r="AR229" s="190" t="s">
        <v>543</v>
      </c>
      <c r="AT229" s="190" t="s">
        <v>240</v>
      </c>
      <c r="AU229" s="190" t="s">
        <v>82</v>
      </c>
      <c r="AY229" s="15" t="s">
        <v>142</v>
      </c>
      <c r="BE229" s="191">
        <f>IF(O229="základní",K229,0)</f>
        <v>0</v>
      </c>
      <c r="BF229" s="191">
        <f>IF(O229="snížená",K229,0)</f>
        <v>0</v>
      </c>
      <c r="BG229" s="191">
        <f>IF(O229="zákl. přenesená",K229,0)</f>
        <v>0</v>
      </c>
      <c r="BH229" s="191">
        <f>IF(O229="sníž. přenesená",K229,0)</f>
        <v>0</v>
      </c>
      <c r="BI229" s="191">
        <f>IF(O229="nulová",K229,0)</f>
        <v>0</v>
      </c>
      <c r="BJ229" s="15" t="s">
        <v>82</v>
      </c>
      <c r="BK229" s="191">
        <f>ROUND(P229*H229,2)</f>
        <v>0</v>
      </c>
      <c r="BL229" s="15" t="s">
        <v>543</v>
      </c>
      <c r="BM229" s="190" t="s">
        <v>744</v>
      </c>
    </row>
    <row r="230" spans="1:65" s="2" customFormat="1" ht="19.5">
      <c r="A230" s="31"/>
      <c r="B230" s="32"/>
      <c r="C230" s="33"/>
      <c r="D230" s="192" t="s">
        <v>144</v>
      </c>
      <c r="E230" s="33"/>
      <c r="F230" s="193" t="s">
        <v>745</v>
      </c>
      <c r="G230" s="33"/>
      <c r="H230" s="33"/>
      <c r="I230" s="112"/>
      <c r="J230" s="112"/>
      <c r="K230" s="33"/>
      <c r="L230" s="33"/>
      <c r="M230" s="36"/>
      <c r="N230" s="194"/>
      <c r="O230" s="195"/>
      <c r="P230" s="67"/>
      <c r="Q230" s="67"/>
      <c r="R230" s="67"/>
      <c r="S230" s="67"/>
      <c r="T230" s="67"/>
      <c r="U230" s="67"/>
      <c r="V230" s="67"/>
      <c r="W230" s="67"/>
      <c r="X230" s="68"/>
      <c r="Y230" s="31"/>
      <c r="Z230" s="31"/>
      <c r="AA230" s="31"/>
      <c r="AB230" s="31"/>
      <c r="AC230" s="31"/>
      <c r="AD230" s="31"/>
      <c r="AE230" s="31"/>
      <c r="AT230" s="15" t="s">
        <v>144</v>
      </c>
      <c r="AU230" s="15" t="s">
        <v>82</v>
      </c>
    </row>
    <row r="231" spans="1:65" s="2" customFormat="1" ht="21.75" customHeight="1">
      <c r="A231" s="31"/>
      <c r="B231" s="32"/>
      <c r="C231" s="175" t="s">
        <v>746</v>
      </c>
      <c r="D231" s="175" t="s">
        <v>138</v>
      </c>
      <c r="E231" s="176" t="s">
        <v>747</v>
      </c>
      <c r="F231" s="177" t="s">
        <v>748</v>
      </c>
      <c r="G231" s="178" t="s">
        <v>141</v>
      </c>
      <c r="H231" s="179">
        <v>1</v>
      </c>
      <c r="I231" s="180"/>
      <c r="J231" s="181"/>
      <c r="K231" s="182">
        <f>ROUND(P231*H231,2)</f>
        <v>0</v>
      </c>
      <c r="L231" s="183"/>
      <c r="M231" s="184"/>
      <c r="N231" s="185" t="s">
        <v>1</v>
      </c>
      <c r="O231" s="186" t="s">
        <v>37</v>
      </c>
      <c r="P231" s="187">
        <f>I231+J231</f>
        <v>0</v>
      </c>
      <c r="Q231" s="187">
        <f>ROUND(I231*H231,2)</f>
        <v>0</v>
      </c>
      <c r="R231" s="187">
        <f>ROUND(J231*H231,2)</f>
        <v>0</v>
      </c>
      <c r="S231" s="67"/>
      <c r="T231" s="188">
        <f>S231*H231</f>
        <v>0</v>
      </c>
      <c r="U231" s="188">
        <v>0</v>
      </c>
      <c r="V231" s="188">
        <f>U231*H231</f>
        <v>0</v>
      </c>
      <c r="W231" s="188">
        <v>0</v>
      </c>
      <c r="X231" s="189">
        <f>W231*H231</f>
        <v>0</v>
      </c>
      <c r="Y231" s="31"/>
      <c r="Z231" s="31"/>
      <c r="AA231" s="31"/>
      <c r="AB231" s="31"/>
      <c r="AC231" s="31"/>
      <c r="AD231" s="31"/>
      <c r="AE231" s="31"/>
      <c r="AR231" s="190" t="s">
        <v>548</v>
      </c>
      <c r="AT231" s="190" t="s">
        <v>138</v>
      </c>
      <c r="AU231" s="190" t="s">
        <v>82</v>
      </c>
      <c r="AY231" s="15" t="s">
        <v>142</v>
      </c>
      <c r="BE231" s="191">
        <f>IF(O231="základní",K231,0)</f>
        <v>0</v>
      </c>
      <c r="BF231" s="191">
        <f>IF(O231="snížená",K231,0)</f>
        <v>0</v>
      </c>
      <c r="BG231" s="191">
        <f>IF(O231="zákl. přenesená",K231,0)</f>
        <v>0</v>
      </c>
      <c r="BH231" s="191">
        <f>IF(O231="sníž. přenesená",K231,0)</f>
        <v>0</v>
      </c>
      <c r="BI231" s="191">
        <f>IF(O231="nulová",K231,0)</f>
        <v>0</v>
      </c>
      <c r="BJ231" s="15" t="s">
        <v>82</v>
      </c>
      <c r="BK231" s="191">
        <f>ROUND(P231*H231,2)</f>
        <v>0</v>
      </c>
      <c r="BL231" s="15" t="s">
        <v>548</v>
      </c>
      <c r="BM231" s="190" t="s">
        <v>749</v>
      </c>
    </row>
    <row r="232" spans="1:65" s="2" customFormat="1" ht="19.5">
      <c r="A232" s="31"/>
      <c r="B232" s="32"/>
      <c r="C232" s="33"/>
      <c r="D232" s="192" t="s">
        <v>144</v>
      </c>
      <c r="E232" s="33"/>
      <c r="F232" s="193" t="s">
        <v>748</v>
      </c>
      <c r="G232" s="33"/>
      <c r="H232" s="33"/>
      <c r="I232" s="112"/>
      <c r="J232" s="112"/>
      <c r="K232" s="33"/>
      <c r="L232" s="33"/>
      <c r="M232" s="36"/>
      <c r="N232" s="194"/>
      <c r="O232" s="195"/>
      <c r="P232" s="67"/>
      <c r="Q232" s="67"/>
      <c r="R232" s="67"/>
      <c r="S232" s="67"/>
      <c r="T232" s="67"/>
      <c r="U232" s="67"/>
      <c r="V232" s="67"/>
      <c r="W232" s="67"/>
      <c r="X232" s="68"/>
      <c r="Y232" s="31"/>
      <c r="Z232" s="31"/>
      <c r="AA232" s="31"/>
      <c r="AB232" s="31"/>
      <c r="AC232" s="31"/>
      <c r="AD232" s="31"/>
      <c r="AE232" s="31"/>
      <c r="AT232" s="15" t="s">
        <v>144</v>
      </c>
      <c r="AU232" s="15" t="s">
        <v>82</v>
      </c>
    </row>
    <row r="233" spans="1:65" s="2" customFormat="1" ht="16.5" customHeight="1">
      <c r="A233" s="31"/>
      <c r="B233" s="32"/>
      <c r="C233" s="222" t="s">
        <v>750</v>
      </c>
      <c r="D233" s="222" t="s">
        <v>240</v>
      </c>
      <c r="E233" s="223" t="s">
        <v>751</v>
      </c>
      <c r="F233" s="224" t="s">
        <v>752</v>
      </c>
      <c r="G233" s="225" t="s">
        <v>141</v>
      </c>
      <c r="H233" s="226">
        <v>1</v>
      </c>
      <c r="I233" s="227"/>
      <c r="J233" s="227"/>
      <c r="K233" s="228">
        <f>ROUND(P233*H233,2)</f>
        <v>0</v>
      </c>
      <c r="L233" s="229"/>
      <c r="M233" s="36"/>
      <c r="N233" s="230" t="s">
        <v>1</v>
      </c>
      <c r="O233" s="186" t="s">
        <v>37</v>
      </c>
      <c r="P233" s="187">
        <f>I233+J233</f>
        <v>0</v>
      </c>
      <c r="Q233" s="187">
        <f>ROUND(I233*H233,2)</f>
        <v>0</v>
      </c>
      <c r="R233" s="187">
        <f>ROUND(J233*H233,2)</f>
        <v>0</v>
      </c>
      <c r="S233" s="67"/>
      <c r="T233" s="188">
        <f>S233*H233</f>
        <v>0</v>
      </c>
      <c r="U233" s="188">
        <v>0</v>
      </c>
      <c r="V233" s="188">
        <f>U233*H233</f>
        <v>0</v>
      </c>
      <c r="W233" s="188">
        <v>0</v>
      </c>
      <c r="X233" s="189">
        <f>W233*H233</f>
        <v>0</v>
      </c>
      <c r="Y233" s="31"/>
      <c r="Z233" s="31"/>
      <c r="AA233" s="31"/>
      <c r="AB233" s="31"/>
      <c r="AC233" s="31"/>
      <c r="AD233" s="31"/>
      <c r="AE233" s="31"/>
      <c r="AR233" s="190" t="s">
        <v>543</v>
      </c>
      <c r="AT233" s="190" t="s">
        <v>240</v>
      </c>
      <c r="AU233" s="190" t="s">
        <v>82</v>
      </c>
      <c r="AY233" s="15" t="s">
        <v>142</v>
      </c>
      <c r="BE233" s="191">
        <f>IF(O233="základní",K233,0)</f>
        <v>0</v>
      </c>
      <c r="BF233" s="191">
        <f>IF(O233="snížená",K233,0)</f>
        <v>0</v>
      </c>
      <c r="BG233" s="191">
        <f>IF(O233="zákl. přenesená",K233,0)</f>
        <v>0</v>
      </c>
      <c r="BH233" s="191">
        <f>IF(O233="sníž. přenesená",K233,0)</f>
        <v>0</v>
      </c>
      <c r="BI233" s="191">
        <f>IF(O233="nulová",K233,0)</f>
        <v>0</v>
      </c>
      <c r="BJ233" s="15" t="s">
        <v>82</v>
      </c>
      <c r="BK233" s="191">
        <f>ROUND(P233*H233,2)</f>
        <v>0</v>
      </c>
      <c r="BL233" s="15" t="s">
        <v>543</v>
      </c>
      <c r="BM233" s="190" t="s">
        <v>753</v>
      </c>
    </row>
    <row r="234" spans="1:65" s="2" customFormat="1" ht="19.5">
      <c r="A234" s="31"/>
      <c r="B234" s="32"/>
      <c r="C234" s="33"/>
      <c r="D234" s="192" t="s">
        <v>144</v>
      </c>
      <c r="E234" s="33"/>
      <c r="F234" s="193" t="s">
        <v>754</v>
      </c>
      <c r="G234" s="33"/>
      <c r="H234" s="33"/>
      <c r="I234" s="112"/>
      <c r="J234" s="112"/>
      <c r="K234" s="33"/>
      <c r="L234" s="33"/>
      <c r="M234" s="36"/>
      <c r="N234" s="194"/>
      <c r="O234" s="195"/>
      <c r="P234" s="67"/>
      <c r="Q234" s="67"/>
      <c r="R234" s="67"/>
      <c r="S234" s="67"/>
      <c r="T234" s="67"/>
      <c r="U234" s="67"/>
      <c r="V234" s="67"/>
      <c r="W234" s="67"/>
      <c r="X234" s="68"/>
      <c r="Y234" s="31"/>
      <c r="Z234" s="31"/>
      <c r="AA234" s="31"/>
      <c r="AB234" s="31"/>
      <c r="AC234" s="31"/>
      <c r="AD234" s="31"/>
      <c r="AE234" s="31"/>
      <c r="AT234" s="15" t="s">
        <v>144</v>
      </c>
      <c r="AU234" s="15" t="s">
        <v>82</v>
      </c>
    </row>
    <row r="235" spans="1:65" s="2" customFormat="1" ht="21.75" customHeight="1">
      <c r="A235" s="31"/>
      <c r="B235" s="32"/>
      <c r="C235" s="222" t="s">
        <v>755</v>
      </c>
      <c r="D235" s="222" t="s">
        <v>240</v>
      </c>
      <c r="E235" s="223" t="s">
        <v>756</v>
      </c>
      <c r="F235" s="224" t="s">
        <v>757</v>
      </c>
      <c r="G235" s="225" t="s">
        <v>141</v>
      </c>
      <c r="H235" s="226">
        <v>1</v>
      </c>
      <c r="I235" s="227"/>
      <c r="J235" s="227"/>
      <c r="K235" s="228">
        <f>ROUND(P235*H235,2)</f>
        <v>0</v>
      </c>
      <c r="L235" s="229"/>
      <c r="M235" s="36"/>
      <c r="N235" s="230" t="s">
        <v>1</v>
      </c>
      <c r="O235" s="186" t="s">
        <v>37</v>
      </c>
      <c r="P235" s="187">
        <f>I235+J235</f>
        <v>0</v>
      </c>
      <c r="Q235" s="187">
        <f>ROUND(I235*H235,2)</f>
        <v>0</v>
      </c>
      <c r="R235" s="187">
        <f>ROUND(J235*H235,2)</f>
        <v>0</v>
      </c>
      <c r="S235" s="67"/>
      <c r="T235" s="188">
        <f>S235*H235</f>
        <v>0</v>
      </c>
      <c r="U235" s="188">
        <v>0</v>
      </c>
      <c r="V235" s="188">
        <f>U235*H235</f>
        <v>0</v>
      </c>
      <c r="W235" s="188">
        <v>0</v>
      </c>
      <c r="X235" s="189">
        <f>W235*H235</f>
        <v>0</v>
      </c>
      <c r="Y235" s="31"/>
      <c r="Z235" s="31"/>
      <c r="AA235" s="31"/>
      <c r="AB235" s="31"/>
      <c r="AC235" s="31"/>
      <c r="AD235" s="31"/>
      <c r="AE235" s="31"/>
      <c r="AR235" s="190" t="s">
        <v>543</v>
      </c>
      <c r="AT235" s="190" t="s">
        <v>240</v>
      </c>
      <c r="AU235" s="190" t="s">
        <v>82</v>
      </c>
      <c r="AY235" s="15" t="s">
        <v>142</v>
      </c>
      <c r="BE235" s="191">
        <f>IF(O235="základní",K235,0)</f>
        <v>0</v>
      </c>
      <c r="BF235" s="191">
        <f>IF(O235="snížená",K235,0)</f>
        <v>0</v>
      </c>
      <c r="BG235" s="191">
        <f>IF(O235="zákl. přenesená",K235,0)</f>
        <v>0</v>
      </c>
      <c r="BH235" s="191">
        <f>IF(O235="sníž. přenesená",K235,0)</f>
        <v>0</v>
      </c>
      <c r="BI235" s="191">
        <f>IF(O235="nulová",K235,0)</f>
        <v>0</v>
      </c>
      <c r="BJ235" s="15" t="s">
        <v>82</v>
      </c>
      <c r="BK235" s="191">
        <f>ROUND(P235*H235,2)</f>
        <v>0</v>
      </c>
      <c r="BL235" s="15" t="s">
        <v>543</v>
      </c>
      <c r="BM235" s="190" t="s">
        <v>758</v>
      </c>
    </row>
    <row r="236" spans="1:65" s="2" customFormat="1" ht="58.5">
      <c r="A236" s="31"/>
      <c r="B236" s="32"/>
      <c r="C236" s="33"/>
      <c r="D236" s="192" t="s">
        <v>144</v>
      </c>
      <c r="E236" s="33"/>
      <c r="F236" s="193" t="s">
        <v>759</v>
      </c>
      <c r="G236" s="33"/>
      <c r="H236" s="33"/>
      <c r="I236" s="112"/>
      <c r="J236" s="112"/>
      <c r="K236" s="33"/>
      <c r="L236" s="33"/>
      <c r="M236" s="36"/>
      <c r="N236" s="194"/>
      <c r="O236" s="195"/>
      <c r="P236" s="67"/>
      <c r="Q236" s="67"/>
      <c r="R236" s="67"/>
      <c r="S236" s="67"/>
      <c r="T236" s="67"/>
      <c r="U236" s="67"/>
      <c r="V236" s="67"/>
      <c r="W236" s="67"/>
      <c r="X236" s="68"/>
      <c r="Y236" s="31"/>
      <c r="Z236" s="31"/>
      <c r="AA236" s="31"/>
      <c r="AB236" s="31"/>
      <c r="AC236" s="31"/>
      <c r="AD236" s="31"/>
      <c r="AE236" s="31"/>
      <c r="AT236" s="15" t="s">
        <v>144</v>
      </c>
      <c r="AU236" s="15" t="s">
        <v>82</v>
      </c>
    </row>
    <row r="237" spans="1:65" s="2" customFormat="1" ht="33" customHeight="1">
      <c r="A237" s="31"/>
      <c r="B237" s="32"/>
      <c r="C237" s="222" t="s">
        <v>760</v>
      </c>
      <c r="D237" s="222" t="s">
        <v>240</v>
      </c>
      <c r="E237" s="223" t="s">
        <v>761</v>
      </c>
      <c r="F237" s="224" t="s">
        <v>762</v>
      </c>
      <c r="G237" s="225" t="s">
        <v>141</v>
      </c>
      <c r="H237" s="226">
        <v>1</v>
      </c>
      <c r="I237" s="227"/>
      <c r="J237" s="227"/>
      <c r="K237" s="228">
        <f>ROUND(P237*H237,2)</f>
        <v>0</v>
      </c>
      <c r="L237" s="229"/>
      <c r="M237" s="36"/>
      <c r="N237" s="230" t="s">
        <v>1</v>
      </c>
      <c r="O237" s="186" t="s">
        <v>37</v>
      </c>
      <c r="P237" s="187">
        <f>I237+J237</f>
        <v>0</v>
      </c>
      <c r="Q237" s="187">
        <f>ROUND(I237*H237,2)</f>
        <v>0</v>
      </c>
      <c r="R237" s="187">
        <f>ROUND(J237*H237,2)</f>
        <v>0</v>
      </c>
      <c r="S237" s="67"/>
      <c r="T237" s="188">
        <f>S237*H237</f>
        <v>0</v>
      </c>
      <c r="U237" s="188">
        <v>0</v>
      </c>
      <c r="V237" s="188">
        <f>U237*H237</f>
        <v>0</v>
      </c>
      <c r="W237" s="188">
        <v>0</v>
      </c>
      <c r="X237" s="189">
        <f>W237*H237</f>
        <v>0</v>
      </c>
      <c r="Y237" s="31"/>
      <c r="Z237" s="31"/>
      <c r="AA237" s="31"/>
      <c r="AB237" s="31"/>
      <c r="AC237" s="31"/>
      <c r="AD237" s="31"/>
      <c r="AE237" s="31"/>
      <c r="AR237" s="190" t="s">
        <v>543</v>
      </c>
      <c r="AT237" s="190" t="s">
        <v>240</v>
      </c>
      <c r="AU237" s="190" t="s">
        <v>82</v>
      </c>
      <c r="AY237" s="15" t="s">
        <v>142</v>
      </c>
      <c r="BE237" s="191">
        <f>IF(O237="základní",K237,0)</f>
        <v>0</v>
      </c>
      <c r="BF237" s="191">
        <f>IF(O237="snížená",K237,0)</f>
        <v>0</v>
      </c>
      <c r="BG237" s="191">
        <f>IF(O237="zákl. přenesená",K237,0)</f>
        <v>0</v>
      </c>
      <c r="BH237" s="191">
        <f>IF(O237="sníž. přenesená",K237,0)</f>
        <v>0</v>
      </c>
      <c r="BI237" s="191">
        <f>IF(O237="nulová",K237,0)</f>
        <v>0</v>
      </c>
      <c r="BJ237" s="15" t="s">
        <v>82</v>
      </c>
      <c r="BK237" s="191">
        <f>ROUND(P237*H237,2)</f>
        <v>0</v>
      </c>
      <c r="BL237" s="15" t="s">
        <v>543</v>
      </c>
      <c r="BM237" s="190" t="s">
        <v>763</v>
      </c>
    </row>
    <row r="238" spans="1:65" s="2" customFormat="1" ht="58.5">
      <c r="A238" s="31"/>
      <c r="B238" s="32"/>
      <c r="C238" s="33"/>
      <c r="D238" s="192" t="s">
        <v>144</v>
      </c>
      <c r="E238" s="33"/>
      <c r="F238" s="193" t="s">
        <v>764</v>
      </c>
      <c r="G238" s="33"/>
      <c r="H238" s="33"/>
      <c r="I238" s="112"/>
      <c r="J238" s="112"/>
      <c r="K238" s="33"/>
      <c r="L238" s="33"/>
      <c r="M238" s="36"/>
      <c r="N238" s="194"/>
      <c r="O238" s="195"/>
      <c r="P238" s="67"/>
      <c r="Q238" s="67"/>
      <c r="R238" s="67"/>
      <c r="S238" s="67"/>
      <c r="T238" s="67"/>
      <c r="U238" s="67"/>
      <c r="V238" s="67"/>
      <c r="W238" s="67"/>
      <c r="X238" s="68"/>
      <c r="Y238" s="31"/>
      <c r="Z238" s="31"/>
      <c r="AA238" s="31"/>
      <c r="AB238" s="31"/>
      <c r="AC238" s="31"/>
      <c r="AD238" s="31"/>
      <c r="AE238" s="31"/>
      <c r="AT238" s="15" t="s">
        <v>144</v>
      </c>
      <c r="AU238" s="15" t="s">
        <v>82</v>
      </c>
    </row>
    <row r="239" spans="1:65" s="2" customFormat="1" ht="21.75" customHeight="1">
      <c r="A239" s="31"/>
      <c r="B239" s="32"/>
      <c r="C239" s="222" t="s">
        <v>765</v>
      </c>
      <c r="D239" s="222" t="s">
        <v>240</v>
      </c>
      <c r="E239" s="223" t="s">
        <v>766</v>
      </c>
      <c r="F239" s="224" t="s">
        <v>767</v>
      </c>
      <c r="G239" s="225" t="s">
        <v>141</v>
      </c>
      <c r="H239" s="226">
        <v>1</v>
      </c>
      <c r="I239" s="227"/>
      <c r="J239" s="227"/>
      <c r="K239" s="228">
        <f>ROUND(P239*H239,2)</f>
        <v>0</v>
      </c>
      <c r="L239" s="229"/>
      <c r="M239" s="36"/>
      <c r="N239" s="230" t="s">
        <v>1</v>
      </c>
      <c r="O239" s="186" t="s">
        <v>37</v>
      </c>
      <c r="P239" s="187">
        <f>I239+J239</f>
        <v>0</v>
      </c>
      <c r="Q239" s="187">
        <f>ROUND(I239*H239,2)</f>
        <v>0</v>
      </c>
      <c r="R239" s="187">
        <f>ROUND(J239*H239,2)</f>
        <v>0</v>
      </c>
      <c r="S239" s="67"/>
      <c r="T239" s="188">
        <f>S239*H239</f>
        <v>0</v>
      </c>
      <c r="U239" s="188">
        <v>0</v>
      </c>
      <c r="V239" s="188">
        <f>U239*H239</f>
        <v>0</v>
      </c>
      <c r="W239" s="188">
        <v>0</v>
      </c>
      <c r="X239" s="189">
        <f>W239*H239</f>
        <v>0</v>
      </c>
      <c r="Y239" s="31"/>
      <c r="Z239" s="31"/>
      <c r="AA239" s="31"/>
      <c r="AB239" s="31"/>
      <c r="AC239" s="31"/>
      <c r="AD239" s="31"/>
      <c r="AE239" s="31"/>
      <c r="AR239" s="190" t="s">
        <v>543</v>
      </c>
      <c r="AT239" s="190" t="s">
        <v>240</v>
      </c>
      <c r="AU239" s="190" t="s">
        <v>82</v>
      </c>
      <c r="AY239" s="15" t="s">
        <v>142</v>
      </c>
      <c r="BE239" s="191">
        <f>IF(O239="základní",K239,0)</f>
        <v>0</v>
      </c>
      <c r="BF239" s="191">
        <f>IF(O239="snížená",K239,0)</f>
        <v>0</v>
      </c>
      <c r="BG239" s="191">
        <f>IF(O239="zákl. přenesená",K239,0)</f>
        <v>0</v>
      </c>
      <c r="BH239" s="191">
        <f>IF(O239="sníž. přenesená",K239,0)</f>
        <v>0</v>
      </c>
      <c r="BI239" s="191">
        <f>IF(O239="nulová",K239,0)</f>
        <v>0</v>
      </c>
      <c r="BJ239" s="15" t="s">
        <v>82</v>
      </c>
      <c r="BK239" s="191">
        <f>ROUND(P239*H239,2)</f>
        <v>0</v>
      </c>
      <c r="BL239" s="15" t="s">
        <v>543</v>
      </c>
      <c r="BM239" s="190" t="s">
        <v>768</v>
      </c>
    </row>
    <row r="240" spans="1:65" s="2" customFormat="1" ht="58.5">
      <c r="A240" s="31"/>
      <c r="B240" s="32"/>
      <c r="C240" s="33"/>
      <c r="D240" s="192" t="s">
        <v>144</v>
      </c>
      <c r="E240" s="33"/>
      <c r="F240" s="193" t="s">
        <v>769</v>
      </c>
      <c r="G240" s="33"/>
      <c r="H240" s="33"/>
      <c r="I240" s="112"/>
      <c r="J240" s="112"/>
      <c r="K240" s="33"/>
      <c r="L240" s="33"/>
      <c r="M240" s="36"/>
      <c r="N240" s="194"/>
      <c r="O240" s="195"/>
      <c r="P240" s="67"/>
      <c r="Q240" s="67"/>
      <c r="R240" s="67"/>
      <c r="S240" s="67"/>
      <c r="T240" s="67"/>
      <c r="U240" s="67"/>
      <c r="V240" s="67"/>
      <c r="W240" s="67"/>
      <c r="X240" s="68"/>
      <c r="Y240" s="31"/>
      <c r="Z240" s="31"/>
      <c r="AA240" s="31"/>
      <c r="AB240" s="31"/>
      <c r="AC240" s="31"/>
      <c r="AD240" s="31"/>
      <c r="AE240" s="31"/>
      <c r="AT240" s="15" t="s">
        <v>144</v>
      </c>
      <c r="AU240" s="15" t="s">
        <v>82</v>
      </c>
    </row>
    <row r="241" spans="1:65" s="2" customFormat="1" ht="21.75" customHeight="1">
      <c r="A241" s="31"/>
      <c r="B241" s="32"/>
      <c r="C241" s="222" t="s">
        <v>770</v>
      </c>
      <c r="D241" s="222" t="s">
        <v>240</v>
      </c>
      <c r="E241" s="223" t="s">
        <v>771</v>
      </c>
      <c r="F241" s="224" t="s">
        <v>772</v>
      </c>
      <c r="G241" s="225" t="s">
        <v>141</v>
      </c>
      <c r="H241" s="226">
        <v>1</v>
      </c>
      <c r="I241" s="227"/>
      <c r="J241" s="227"/>
      <c r="K241" s="228">
        <f>ROUND(P241*H241,2)</f>
        <v>0</v>
      </c>
      <c r="L241" s="229"/>
      <c r="M241" s="36"/>
      <c r="N241" s="230" t="s">
        <v>1</v>
      </c>
      <c r="O241" s="186" t="s">
        <v>37</v>
      </c>
      <c r="P241" s="187">
        <f>I241+J241</f>
        <v>0</v>
      </c>
      <c r="Q241" s="187">
        <f>ROUND(I241*H241,2)</f>
        <v>0</v>
      </c>
      <c r="R241" s="187">
        <f>ROUND(J241*H241,2)</f>
        <v>0</v>
      </c>
      <c r="S241" s="67"/>
      <c r="T241" s="188">
        <f>S241*H241</f>
        <v>0</v>
      </c>
      <c r="U241" s="188">
        <v>0</v>
      </c>
      <c r="V241" s="188">
        <f>U241*H241</f>
        <v>0</v>
      </c>
      <c r="W241" s="188">
        <v>0</v>
      </c>
      <c r="X241" s="189">
        <f>W241*H241</f>
        <v>0</v>
      </c>
      <c r="Y241" s="31"/>
      <c r="Z241" s="31"/>
      <c r="AA241" s="31"/>
      <c r="AB241" s="31"/>
      <c r="AC241" s="31"/>
      <c r="AD241" s="31"/>
      <c r="AE241" s="31"/>
      <c r="AR241" s="190" t="s">
        <v>543</v>
      </c>
      <c r="AT241" s="190" t="s">
        <v>240</v>
      </c>
      <c r="AU241" s="190" t="s">
        <v>82</v>
      </c>
      <c r="AY241" s="15" t="s">
        <v>142</v>
      </c>
      <c r="BE241" s="191">
        <f>IF(O241="základní",K241,0)</f>
        <v>0</v>
      </c>
      <c r="BF241" s="191">
        <f>IF(O241="snížená",K241,0)</f>
        <v>0</v>
      </c>
      <c r="BG241" s="191">
        <f>IF(O241="zákl. přenesená",K241,0)</f>
        <v>0</v>
      </c>
      <c r="BH241" s="191">
        <f>IF(O241="sníž. přenesená",K241,0)</f>
        <v>0</v>
      </c>
      <c r="BI241" s="191">
        <f>IF(O241="nulová",K241,0)</f>
        <v>0</v>
      </c>
      <c r="BJ241" s="15" t="s">
        <v>82</v>
      </c>
      <c r="BK241" s="191">
        <f>ROUND(P241*H241,2)</f>
        <v>0</v>
      </c>
      <c r="BL241" s="15" t="s">
        <v>543</v>
      </c>
      <c r="BM241" s="190" t="s">
        <v>773</v>
      </c>
    </row>
    <row r="242" spans="1:65" s="2" customFormat="1" ht="29.25">
      <c r="A242" s="31"/>
      <c r="B242" s="32"/>
      <c r="C242" s="33"/>
      <c r="D242" s="192" t="s">
        <v>144</v>
      </c>
      <c r="E242" s="33"/>
      <c r="F242" s="193" t="s">
        <v>774</v>
      </c>
      <c r="G242" s="33"/>
      <c r="H242" s="33"/>
      <c r="I242" s="112"/>
      <c r="J242" s="112"/>
      <c r="K242" s="33"/>
      <c r="L242" s="33"/>
      <c r="M242" s="36"/>
      <c r="N242" s="194"/>
      <c r="O242" s="195"/>
      <c r="P242" s="67"/>
      <c r="Q242" s="67"/>
      <c r="R242" s="67"/>
      <c r="S242" s="67"/>
      <c r="T242" s="67"/>
      <c r="U242" s="67"/>
      <c r="V242" s="67"/>
      <c r="W242" s="67"/>
      <c r="X242" s="68"/>
      <c r="Y242" s="31"/>
      <c r="Z242" s="31"/>
      <c r="AA242" s="31"/>
      <c r="AB242" s="31"/>
      <c r="AC242" s="31"/>
      <c r="AD242" s="31"/>
      <c r="AE242" s="31"/>
      <c r="AT242" s="15" t="s">
        <v>144</v>
      </c>
      <c r="AU242" s="15" t="s">
        <v>82</v>
      </c>
    </row>
    <row r="243" spans="1:65" s="2" customFormat="1" ht="21.75" customHeight="1">
      <c r="A243" s="31"/>
      <c r="B243" s="32"/>
      <c r="C243" s="222" t="s">
        <v>775</v>
      </c>
      <c r="D243" s="222" t="s">
        <v>240</v>
      </c>
      <c r="E243" s="223" t="s">
        <v>776</v>
      </c>
      <c r="F243" s="224" t="s">
        <v>777</v>
      </c>
      <c r="G243" s="225" t="s">
        <v>141</v>
      </c>
      <c r="H243" s="226">
        <v>1</v>
      </c>
      <c r="I243" s="227"/>
      <c r="J243" s="227"/>
      <c r="K243" s="228">
        <f>ROUND(P243*H243,2)</f>
        <v>0</v>
      </c>
      <c r="L243" s="229"/>
      <c r="M243" s="36"/>
      <c r="N243" s="230" t="s">
        <v>1</v>
      </c>
      <c r="O243" s="186" t="s">
        <v>37</v>
      </c>
      <c r="P243" s="187">
        <f>I243+J243</f>
        <v>0</v>
      </c>
      <c r="Q243" s="187">
        <f>ROUND(I243*H243,2)</f>
        <v>0</v>
      </c>
      <c r="R243" s="187">
        <f>ROUND(J243*H243,2)</f>
        <v>0</v>
      </c>
      <c r="S243" s="67"/>
      <c r="T243" s="188">
        <f>S243*H243</f>
        <v>0</v>
      </c>
      <c r="U243" s="188">
        <v>0</v>
      </c>
      <c r="V243" s="188">
        <f>U243*H243</f>
        <v>0</v>
      </c>
      <c r="W243" s="188">
        <v>0</v>
      </c>
      <c r="X243" s="189">
        <f>W243*H243</f>
        <v>0</v>
      </c>
      <c r="Y243" s="31"/>
      <c r="Z243" s="31"/>
      <c r="AA243" s="31"/>
      <c r="AB243" s="31"/>
      <c r="AC243" s="31"/>
      <c r="AD243" s="31"/>
      <c r="AE243" s="31"/>
      <c r="AR243" s="190" t="s">
        <v>543</v>
      </c>
      <c r="AT243" s="190" t="s">
        <v>240</v>
      </c>
      <c r="AU243" s="190" t="s">
        <v>82</v>
      </c>
      <c r="AY243" s="15" t="s">
        <v>142</v>
      </c>
      <c r="BE243" s="191">
        <f>IF(O243="základní",K243,0)</f>
        <v>0</v>
      </c>
      <c r="BF243" s="191">
        <f>IF(O243="snížená",K243,0)</f>
        <v>0</v>
      </c>
      <c r="BG243" s="191">
        <f>IF(O243="zákl. přenesená",K243,0)</f>
        <v>0</v>
      </c>
      <c r="BH243" s="191">
        <f>IF(O243="sníž. přenesená",K243,0)</f>
        <v>0</v>
      </c>
      <c r="BI243" s="191">
        <f>IF(O243="nulová",K243,0)</f>
        <v>0</v>
      </c>
      <c r="BJ243" s="15" t="s">
        <v>82</v>
      </c>
      <c r="BK243" s="191">
        <f>ROUND(P243*H243,2)</f>
        <v>0</v>
      </c>
      <c r="BL243" s="15" t="s">
        <v>543</v>
      </c>
      <c r="BM243" s="190" t="s">
        <v>778</v>
      </c>
    </row>
    <row r="244" spans="1:65" s="2" customFormat="1" ht="29.25">
      <c r="A244" s="31"/>
      <c r="B244" s="32"/>
      <c r="C244" s="33"/>
      <c r="D244" s="192" t="s">
        <v>144</v>
      </c>
      <c r="E244" s="33"/>
      <c r="F244" s="193" t="s">
        <v>779</v>
      </c>
      <c r="G244" s="33"/>
      <c r="H244" s="33"/>
      <c r="I244" s="112"/>
      <c r="J244" s="112"/>
      <c r="K244" s="33"/>
      <c r="L244" s="33"/>
      <c r="M244" s="36"/>
      <c r="N244" s="194"/>
      <c r="O244" s="195"/>
      <c r="P244" s="67"/>
      <c r="Q244" s="67"/>
      <c r="R244" s="67"/>
      <c r="S244" s="67"/>
      <c r="T244" s="67"/>
      <c r="U244" s="67"/>
      <c r="V244" s="67"/>
      <c r="W244" s="67"/>
      <c r="X244" s="68"/>
      <c r="Y244" s="31"/>
      <c r="Z244" s="31"/>
      <c r="AA244" s="31"/>
      <c r="AB244" s="31"/>
      <c r="AC244" s="31"/>
      <c r="AD244" s="31"/>
      <c r="AE244" s="31"/>
      <c r="AT244" s="15" t="s">
        <v>144</v>
      </c>
      <c r="AU244" s="15" t="s">
        <v>82</v>
      </c>
    </row>
    <row r="245" spans="1:65" s="2" customFormat="1" ht="21.75" customHeight="1">
      <c r="A245" s="31"/>
      <c r="B245" s="32"/>
      <c r="C245" s="222" t="s">
        <v>780</v>
      </c>
      <c r="D245" s="222" t="s">
        <v>240</v>
      </c>
      <c r="E245" s="223" t="s">
        <v>781</v>
      </c>
      <c r="F245" s="224" t="s">
        <v>782</v>
      </c>
      <c r="G245" s="225" t="s">
        <v>141</v>
      </c>
      <c r="H245" s="226">
        <v>10</v>
      </c>
      <c r="I245" s="227"/>
      <c r="J245" s="227"/>
      <c r="K245" s="228">
        <f>ROUND(P245*H245,2)</f>
        <v>0</v>
      </c>
      <c r="L245" s="229"/>
      <c r="M245" s="36"/>
      <c r="N245" s="230" t="s">
        <v>1</v>
      </c>
      <c r="O245" s="186" t="s">
        <v>37</v>
      </c>
      <c r="P245" s="187">
        <f>I245+J245</f>
        <v>0</v>
      </c>
      <c r="Q245" s="187">
        <f>ROUND(I245*H245,2)</f>
        <v>0</v>
      </c>
      <c r="R245" s="187">
        <f>ROUND(J245*H245,2)</f>
        <v>0</v>
      </c>
      <c r="S245" s="67"/>
      <c r="T245" s="188">
        <f>S245*H245</f>
        <v>0</v>
      </c>
      <c r="U245" s="188">
        <v>0</v>
      </c>
      <c r="V245" s="188">
        <f>U245*H245</f>
        <v>0</v>
      </c>
      <c r="W245" s="188">
        <v>0</v>
      </c>
      <c r="X245" s="189">
        <f>W245*H245</f>
        <v>0</v>
      </c>
      <c r="Y245" s="31"/>
      <c r="Z245" s="31"/>
      <c r="AA245" s="31"/>
      <c r="AB245" s="31"/>
      <c r="AC245" s="31"/>
      <c r="AD245" s="31"/>
      <c r="AE245" s="31"/>
      <c r="AR245" s="190" t="s">
        <v>543</v>
      </c>
      <c r="AT245" s="190" t="s">
        <v>240</v>
      </c>
      <c r="AU245" s="190" t="s">
        <v>82</v>
      </c>
      <c r="AY245" s="15" t="s">
        <v>142</v>
      </c>
      <c r="BE245" s="191">
        <f>IF(O245="základní",K245,0)</f>
        <v>0</v>
      </c>
      <c r="BF245" s="191">
        <f>IF(O245="snížená",K245,0)</f>
        <v>0</v>
      </c>
      <c r="BG245" s="191">
        <f>IF(O245="zákl. přenesená",K245,0)</f>
        <v>0</v>
      </c>
      <c r="BH245" s="191">
        <f>IF(O245="sníž. přenesená",K245,0)</f>
        <v>0</v>
      </c>
      <c r="BI245" s="191">
        <f>IF(O245="nulová",K245,0)</f>
        <v>0</v>
      </c>
      <c r="BJ245" s="15" t="s">
        <v>82</v>
      </c>
      <c r="BK245" s="191">
        <f>ROUND(P245*H245,2)</f>
        <v>0</v>
      </c>
      <c r="BL245" s="15" t="s">
        <v>543</v>
      </c>
      <c r="BM245" s="190" t="s">
        <v>783</v>
      </c>
    </row>
    <row r="246" spans="1:65" s="2" customFormat="1" ht="19.5">
      <c r="A246" s="31"/>
      <c r="B246" s="32"/>
      <c r="C246" s="33"/>
      <c r="D246" s="192" t="s">
        <v>144</v>
      </c>
      <c r="E246" s="33"/>
      <c r="F246" s="193" t="s">
        <v>784</v>
      </c>
      <c r="G246" s="33"/>
      <c r="H246" s="33"/>
      <c r="I246" s="112"/>
      <c r="J246" s="112"/>
      <c r="K246" s="33"/>
      <c r="L246" s="33"/>
      <c r="M246" s="36"/>
      <c r="N246" s="194"/>
      <c r="O246" s="195"/>
      <c r="P246" s="67"/>
      <c r="Q246" s="67"/>
      <c r="R246" s="67"/>
      <c r="S246" s="67"/>
      <c r="T246" s="67"/>
      <c r="U246" s="67"/>
      <c r="V246" s="67"/>
      <c r="W246" s="67"/>
      <c r="X246" s="68"/>
      <c r="Y246" s="31"/>
      <c r="Z246" s="31"/>
      <c r="AA246" s="31"/>
      <c r="AB246" s="31"/>
      <c r="AC246" s="31"/>
      <c r="AD246" s="31"/>
      <c r="AE246" s="31"/>
      <c r="AT246" s="15" t="s">
        <v>144</v>
      </c>
      <c r="AU246" s="15" t="s">
        <v>82</v>
      </c>
    </row>
    <row r="247" spans="1:65" s="2" customFormat="1" ht="21.75" customHeight="1">
      <c r="A247" s="31"/>
      <c r="B247" s="32"/>
      <c r="C247" s="222" t="s">
        <v>785</v>
      </c>
      <c r="D247" s="222" t="s">
        <v>240</v>
      </c>
      <c r="E247" s="223" t="s">
        <v>786</v>
      </c>
      <c r="F247" s="224" t="s">
        <v>787</v>
      </c>
      <c r="G247" s="225" t="s">
        <v>141</v>
      </c>
      <c r="H247" s="226">
        <v>1</v>
      </c>
      <c r="I247" s="227"/>
      <c r="J247" s="227"/>
      <c r="K247" s="228">
        <f>ROUND(P247*H247,2)</f>
        <v>0</v>
      </c>
      <c r="L247" s="229"/>
      <c r="M247" s="36"/>
      <c r="N247" s="230" t="s">
        <v>1</v>
      </c>
      <c r="O247" s="186" t="s">
        <v>37</v>
      </c>
      <c r="P247" s="187">
        <f>I247+J247</f>
        <v>0</v>
      </c>
      <c r="Q247" s="187">
        <f>ROUND(I247*H247,2)</f>
        <v>0</v>
      </c>
      <c r="R247" s="187">
        <f>ROUND(J247*H247,2)</f>
        <v>0</v>
      </c>
      <c r="S247" s="67"/>
      <c r="T247" s="188">
        <f>S247*H247</f>
        <v>0</v>
      </c>
      <c r="U247" s="188">
        <v>0</v>
      </c>
      <c r="V247" s="188">
        <f>U247*H247</f>
        <v>0</v>
      </c>
      <c r="W247" s="188">
        <v>0</v>
      </c>
      <c r="X247" s="189">
        <f>W247*H247</f>
        <v>0</v>
      </c>
      <c r="Y247" s="31"/>
      <c r="Z247" s="31"/>
      <c r="AA247" s="31"/>
      <c r="AB247" s="31"/>
      <c r="AC247" s="31"/>
      <c r="AD247" s="31"/>
      <c r="AE247" s="31"/>
      <c r="AR247" s="190" t="s">
        <v>543</v>
      </c>
      <c r="AT247" s="190" t="s">
        <v>240</v>
      </c>
      <c r="AU247" s="190" t="s">
        <v>82</v>
      </c>
      <c r="AY247" s="15" t="s">
        <v>142</v>
      </c>
      <c r="BE247" s="191">
        <f>IF(O247="základní",K247,0)</f>
        <v>0</v>
      </c>
      <c r="BF247" s="191">
        <f>IF(O247="snížená",K247,0)</f>
        <v>0</v>
      </c>
      <c r="BG247" s="191">
        <f>IF(O247="zákl. přenesená",K247,0)</f>
        <v>0</v>
      </c>
      <c r="BH247" s="191">
        <f>IF(O247="sníž. přenesená",K247,0)</f>
        <v>0</v>
      </c>
      <c r="BI247" s="191">
        <f>IF(O247="nulová",K247,0)</f>
        <v>0</v>
      </c>
      <c r="BJ247" s="15" t="s">
        <v>82</v>
      </c>
      <c r="BK247" s="191">
        <f>ROUND(P247*H247,2)</f>
        <v>0</v>
      </c>
      <c r="BL247" s="15" t="s">
        <v>543</v>
      </c>
      <c r="BM247" s="190" t="s">
        <v>788</v>
      </c>
    </row>
    <row r="248" spans="1:65" s="2" customFormat="1" ht="19.5">
      <c r="A248" s="31"/>
      <c r="B248" s="32"/>
      <c r="C248" s="33"/>
      <c r="D248" s="192" t="s">
        <v>144</v>
      </c>
      <c r="E248" s="33"/>
      <c r="F248" s="193" t="s">
        <v>789</v>
      </c>
      <c r="G248" s="33"/>
      <c r="H248" s="33"/>
      <c r="I248" s="112"/>
      <c r="J248" s="112"/>
      <c r="K248" s="33"/>
      <c r="L248" s="33"/>
      <c r="M248" s="36"/>
      <c r="N248" s="194"/>
      <c r="O248" s="195"/>
      <c r="P248" s="67"/>
      <c r="Q248" s="67"/>
      <c r="R248" s="67"/>
      <c r="S248" s="67"/>
      <c r="T248" s="67"/>
      <c r="U248" s="67"/>
      <c r="V248" s="67"/>
      <c r="W248" s="67"/>
      <c r="X248" s="68"/>
      <c r="Y248" s="31"/>
      <c r="Z248" s="31"/>
      <c r="AA248" s="31"/>
      <c r="AB248" s="31"/>
      <c r="AC248" s="31"/>
      <c r="AD248" s="31"/>
      <c r="AE248" s="31"/>
      <c r="AT248" s="15" t="s">
        <v>144</v>
      </c>
      <c r="AU248" s="15" t="s">
        <v>82</v>
      </c>
    </row>
    <row r="249" spans="1:65" s="2" customFormat="1" ht="21.75" customHeight="1">
      <c r="A249" s="31"/>
      <c r="B249" s="32"/>
      <c r="C249" s="222" t="s">
        <v>790</v>
      </c>
      <c r="D249" s="222" t="s">
        <v>240</v>
      </c>
      <c r="E249" s="223" t="s">
        <v>791</v>
      </c>
      <c r="F249" s="224" t="s">
        <v>792</v>
      </c>
      <c r="G249" s="225" t="s">
        <v>141</v>
      </c>
      <c r="H249" s="226">
        <v>2</v>
      </c>
      <c r="I249" s="227"/>
      <c r="J249" s="227"/>
      <c r="K249" s="228">
        <f>ROUND(P249*H249,2)</f>
        <v>0</v>
      </c>
      <c r="L249" s="229"/>
      <c r="M249" s="36"/>
      <c r="N249" s="230" t="s">
        <v>1</v>
      </c>
      <c r="O249" s="186" t="s">
        <v>37</v>
      </c>
      <c r="P249" s="187">
        <f>I249+J249</f>
        <v>0</v>
      </c>
      <c r="Q249" s="187">
        <f>ROUND(I249*H249,2)</f>
        <v>0</v>
      </c>
      <c r="R249" s="187">
        <f>ROUND(J249*H249,2)</f>
        <v>0</v>
      </c>
      <c r="S249" s="67"/>
      <c r="T249" s="188">
        <f>S249*H249</f>
        <v>0</v>
      </c>
      <c r="U249" s="188">
        <v>0</v>
      </c>
      <c r="V249" s="188">
        <f>U249*H249</f>
        <v>0</v>
      </c>
      <c r="W249" s="188">
        <v>0</v>
      </c>
      <c r="X249" s="189">
        <f>W249*H249</f>
        <v>0</v>
      </c>
      <c r="Y249" s="31"/>
      <c r="Z249" s="31"/>
      <c r="AA249" s="31"/>
      <c r="AB249" s="31"/>
      <c r="AC249" s="31"/>
      <c r="AD249" s="31"/>
      <c r="AE249" s="31"/>
      <c r="AR249" s="190" t="s">
        <v>543</v>
      </c>
      <c r="AT249" s="190" t="s">
        <v>240</v>
      </c>
      <c r="AU249" s="190" t="s">
        <v>82</v>
      </c>
      <c r="AY249" s="15" t="s">
        <v>142</v>
      </c>
      <c r="BE249" s="191">
        <f>IF(O249="základní",K249,0)</f>
        <v>0</v>
      </c>
      <c r="BF249" s="191">
        <f>IF(O249="snížená",K249,0)</f>
        <v>0</v>
      </c>
      <c r="BG249" s="191">
        <f>IF(O249="zákl. přenesená",K249,0)</f>
        <v>0</v>
      </c>
      <c r="BH249" s="191">
        <f>IF(O249="sníž. přenesená",K249,0)</f>
        <v>0</v>
      </c>
      <c r="BI249" s="191">
        <f>IF(O249="nulová",K249,0)</f>
        <v>0</v>
      </c>
      <c r="BJ249" s="15" t="s">
        <v>82</v>
      </c>
      <c r="BK249" s="191">
        <f>ROUND(P249*H249,2)</f>
        <v>0</v>
      </c>
      <c r="BL249" s="15" t="s">
        <v>543</v>
      </c>
      <c r="BM249" s="190" t="s">
        <v>793</v>
      </c>
    </row>
    <row r="250" spans="1:65" s="2" customFormat="1" ht="19.5">
      <c r="A250" s="31"/>
      <c r="B250" s="32"/>
      <c r="C250" s="33"/>
      <c r="D250" s="192" t="s">
        <v>144</v>
      </c>
      <c r="E250" s="33"/>
      <c r="F250" s="193" t="s">
        <v>794</v>
      </c>
      <c r="G250" s="33"/>
      <c r="H250" s="33"/>
      <c r="I250" s="112"/>
      <c r="J250" s="112"/>
      <c r="K250" s="33"/>
      <c r="L250" s="33"/>
      <c r="M250" s="36"/>
      <c r="N250" s="194"/>
      <c r="O250" s="195"/>
      <c r="P250" s="67"/>
      <c r="Q250" s="67"/>
      <c r="R250" s="67"/>
      <c r="S250" s="67"/>
      <c r="T250" s="67"/>
      <c r="U250" s="67"/>
      <c r="V250" s="67"/>
      <c r="W250" s="67"/>
      <c r="X250" s="68"/>
      <c r="Y250" s="31"/>
      <c r="Z250" s="31"/>
      <c r="AA250" s="31"/>
      <c r="AB250" s="31"/>
      <c r="AC250" s="31"/>
      <c r="AD250" s="31"/>
      <c r="AE250" s="31"/>
      <c r="AT250" s="15" t="s">
        <v>144</v>
      </c>
      <c r="AU250" s="15" t="s">
        <v>82</v>
      </c>
    </row>
    <row r="251" spans="1:65" s="2" customFormat="1" ht="21.75" customHeight="1">
      <c r="A251" s="31"/>
      <c r="B251" s="32"/>
      <c r="C251" s="222" t="s">
        <v>795</v>
      </c>
      <c r="D251" s="222" t="s">
        <v>240</v>
      </c>
      <c r="E251" s="223" t="s">
        <v>796</v>
      </c>
      <c r="F251" s="224" t="s">
        <v>797</v>
      </c>
      <c r="G251" s="225" t="s">
        <v>141</v>
      </c>
      <c r="H251" s="226">
        <v>2</v>
      </c>
      <c r="I251" s="227"/>
      <c r="J251" s="227"/>
      <c r="K251" s="228">
        <f>ROUND(P251*H251,2)</f>
        <v>0</v>
      </c>
      <c r="L251" s="229"/>
      <c r="M251" s="36"/>
      <c r="N251" s="230" t="s">
        <v>1</v>
      </c>
      <c r="O251" s="186" t="s">
        <v>37</v>
      </c>
      <c r="P251" s="187">
        <f>I251+J251</f>
        <v>0</v>
      </c>
      <c r="Q251" s="187">
        <f>ROUND(I251*H251,2)</f>
        <v>0</v>
      </c>
      <c r="R251" s="187">
        <f>ROUND(J251*H251,2)</f>
        <v>0</v>
      </c>
      <c r="S251" s="67"/>
      <c r="T251" s="188">
        <f>S251*H251</f>
        <v>0</v>
      </c>
      <c r="U251" s="188">
        <v>0</v>
      </c>
      <c r="V251" s="188">
        <f>U251*H251</f>
        <v>0</v>
      </c>
      <c r="W251" s="188">
        <v>0</v>
      </c>
      <c r="X251" s="189">
        <f>W251*H251</f>
        <v>0</v>
      </c>
      <c r="Y251" s="31"/>
      <c r="Z251" s="31"/>
      <c r="AA251" s="31"/>
      <c r="AB251" s="31"/>
      <c r="AC251" s="31"/>
      <c r="AD251" s="31"/>
      <c r="AE251" s="31"/>
      <c r="AR251" s="190" t="s">
        <v>543</v>
      </c>
      <c r="AT251" s="190" t="s">
        <v>240</v>
      </c>
      <c r="AU251" s="190" t="s">
        <v>82</v>
      </c>
      <c r="AY251" s="15" t="s">
        <v>142</v>
      </c>
      <c r="BE251" s="191">
        <f>IF(O251="základní",K251,0)</f>
        <v>0</v>
      </c>
      <c r="BF251" s="191">
        <f>IF(O251="snížená",K251,0)</f>
        <v>0</v>
      </c>
      <c r="BG251" s="191">
        <f>IF(O251="zákl. přenesená",K251,0)</f>
        <v>0</v>
      </c>
      <c r="BH251" s="191">
        <f>IF(O251="sníž. přenesená",K251,0)</f>
        <v>0</v>
      </c>
      <c r="BI251" s="191">
        <f>IF(O251="nulová",K251,0)</f>
        <v>0</v>
      </c>
      <c r="BJ251" s="15" t="s">
        <v>82</v>
      </c>
      <c r="BK251" s="191">
        <f>ROUND(P251*H251,2)</f>
        <v>0</v>
      </c>
      <c r="BL251" s="15" t="s">
        <v>543</v>
      </c>
      <c r="BM251" s="190" t="s">
        <v>798</v>
      </c>
    </row>
    <row r="252" spans="1:65" s="2" customFormat="1" ht="29.25">
      <c r="A252" s="31"/>
      <c r="B252" s="32"/>
      <c r="C252" s="33"/>
      <c r="D252" s="192" t="s">
        <v>144</v>
      </c>
      <c r="E252" s="33"/>
      <c r="F252" s="193" t="s">
        <v>799</v>
      </c>
      <c r="G252" s="33"/>
      <c r="H252" s="33"/>
      <c r="I252" s="112"/>
      <c r="J252" s="112"/>
      <c r="K252" s="33"/>
      <c r="L252" s="33"/>
      <c r="M252" s="36"/>
      <c r="N252" s="194"/>
      <c r="O252" s="195"/>
      <c r="P252" s="67"/>
      <c r="Q252" s="67"/>
      <c r="R252" s="67"/>
      <c r="S252" s="67"/>
      <c r="T252" s="67"/>
      <c r="U252" s="67"/>
      <c r="V252" s="67"/>
      <c r="W252" s="67"/>
      <c r="X252" s="68"/>
      <c r="Y252" s="31"/>
      <c r="Z252" s="31"/>
      <c r="AA252" s="31"/>
      <c r="AB252" s="31"/>
      <c r="AC252" s="31"/>
      <c r="AD252" s="31"/>
      <c r="AE252" s="31"/>
      <c r="AT252" s="15" t="s">
        <v>144</v>
      </c>
      <c r="AU252" s="15" t="s">
        <v>82</v>
      </c>
    </row>
    <row r="253" spans="1:65" s="2" customFormat="1" ht="16.5" customHeight="1">
      <c r="A253" s="31"/>
      <c r="B253" s="32"/>
      <c r="C253" s="222" t="s">
        <v>800</v>
      </c>
      <c r="D253" s="222" t="s">
        <v>240</v>
      </c>
      <c r="E253" s="223" t="s">
        <v>801</v>
      </c>
      <c r="F253" s="224" t="s">
        <v>802</v>
      </c>
      <c r="G253" s="225" t="s">
        <v>803</v>
      </c>
      <c r="H253" s="226">
        <v>16</v>
      </c>
      <c r="I253" s="227"/>
      <c r="J253" s="227"/>
      <c r="K253" s="228">
        <f>ROUND(P253*H253,2)</f>
        <v>0</v>
      </c>
      <c r="L253" s="229"/>
      <c r="M253" s="36"/>
      <c r="N253" s="230" t="s">
        <v>1</v>
      </c>
      <c r="O253" s="186" t="s">
        <v>37</v>
      </c>
      <c r="P253" s="187">
        <f>I253+J253</f>
        <v>0</v>
      </c>
      <c r="Q253" s="187">
        <f>ROUND(I253*H253,2)</f>
        <v>0</v>
      </c>
      <c r="R253" s="187">
        <f>ROUND(J253*H253,2)</f>
        <v>0</v>
      </c>
      <c r="S253" s="67"/>
      <c r="T253" s="188">
        <f>S253*H253</f>
        <v>0</v>
      </c>
      <c r="U253" s="188">
        <v>0</v>
      </c>
      <c r="V253" s="188">
        <f>U253*H253</f>
        <v>0</v>
      </c>
      <c r="W253" s="188">
        <v>0</v>
      </c>
      <c r="X253" s="189">
        <f>W253*H253</f>
        <v>0</v>
      </c>
      <c r="Y253" s="31"/>
      <c r="Z253" s="31"/>
      <c r="AA253" s="31"/>
      <c r="AB253" s="31"/>
      <c r="AC253" s="31"/>
      <c r="AD253" s="31"/>
      <c r="AE253" s="31"/>
      <c r="AR253" s="190" t="s">
        <v>543</v>
      </c>
      <c r="AT253" s="190" t="s">
        <v>240</v>
      </c>
      <c r="AU253" s="190" t="s">
        <v>82</v>
      </c>
      <c r="AY253" s="15" t="s">
        <v>142</v>
      </c>
      <c r="BE253" s="191">
        <f>IF(O253="základní",K253,0)</f>
        <v>0</v>
      </c>
      <c r="BF253" s="191">
        <f>IF(O253="snížená",K253,0)</f>
        <v>0</v>
      </c>
      <c r="BG253" s="191">
        <f>IF(O253="zákl. přenesená",K253,0)</f>
        <v>0</v>
      </c>
      <c r="BH253" s="191">
        <f>IF(O253="sníž. přenesená",K253,0)</f>
        <v>0</v>
      </c>
      <c r="BI253" s="191">
        <f>IF(O253="nulová",K253,0)</f>
        <v>0</v>
      </c>
      <c r="BJ253" s="15" t="s">
        <v>82</v>
      </c>
      <c r="BK253" s="191">
        <f>ROUND(P253*H253,2)</f>
        <v>0</v>
      </c>
      <c r="BL253" s="15" t="s">
        <v>543</v>
      </c>
      <c r="BM253" s="190" t="s">
        <v>804</v>
      </c>
    </row>
    <row r="254" spans="1:65" s="2" customFormat="1" ht="29.25">
      <c r="A254" s="31"/>
      <c r="B254" s="32"/>
      <c r="C254" s="33"/>
      <c r="D254" s="192" t="s">
        <v>144</v>
      </c>
      <c r="E254" s="33"/>
      <c r="F254" s="193" t="s">
        <v>805</v>
      </c>
      <c r="G254" s="33"/>
      <c r="H254" s="33"/>
      <c r="I254" s="112"/>
      <c r="J254" s="112"/>
      <c r="K254" s="33"/>
      <c r="L254" s="33"/>
      <c r="M254" s="36"/>
      <c r="N254" s="194"/>
      <c r="O254" s="195"/>
      <c r="P254" s="67"/>
      <c r="Q254" s="67"/>
      <c r="R254" s="67"/>
      <c r="S254" s="67"/>
      <c r="T254" s="67"/>
      <c r="U254" s="67"/>
      <c r="V254" s="67"/>
      <c r="W254" s="67"/>
      <c r="X254" s="68"/>
      <c r="Y254" s="31"/>
      <c r="Z254" s="31"/>
      <c r="AA254" s="31"/>
      <c r="AB254" s="31"/>
      <c r="AC254" s="31"/>
      <c r="AD254" s="31"/>
      <c r="AE254" s="31"/>
      <c r="AT254" s="15" t="s">
        <v>144</v>
      </c>
      <c r="AU254" s="15" t="s">
        <v>82</v>
      </c>
    </row>
    <row r="255" spans="1:65" s="2" customFormat="1" ht="21.75" customHeight="1">
      <c r="A255" s="31"/>
      <c r="B255" s="32"/>
      <c r="C255" s="222" t="s">
        <v>806</v>
      </c>
      <c r="D255" s="222" t="s">
        <v>240</v>
      </c>
      <c r="E255" s="223" t="s">
        <v>807</v>
      </c>
      <c r="F255" s="224" t="s">
        <v>808</v>
      </c>
      <c r="G255" s="225" t="s">
        <v>803</v>
      </c>
      <c r="H255" s="226">
        <v>8</v>
      </c>
      <c r="I255" s="227"/>
      <c r="J255" s="227"/>
      <c r="K255" s="228">
        <f>ROUND(P255*H255,2)</f>
        <v>0</v>
      </c>
      <c r="L255" s="229"/>
      <c r="M255" s="36"/>
      <c r="N255" s="230" t="s">
        <v>1</v>
      </c>
      <c r="O255" s="186" t="s">
        <v>37</v>
      </c>
      <c r="P255" s="187">
        <f>I255+J255</f>
        <v>0</v>
      </c>
      <c r="Q255" s="187">
        <f>ROUND(I255*H255,2)</f>
        <v>0</v>
      </c>
      <c r="R255" s="187">
        <f>ROUND(J255*H255,2)</f>
        <v>0</v>
      </c>
      <c r="S255" s="67"/>
      <c r="T255" s="188">
        <f>S255*H255</f>
        <v>0</v>
      </c>
      <c r="U255" s="188">
        <v>0</v>
      </c>
      <c r="V255" s="188">
        <f>U255*H255</f>
        <v>0</v>
      </c>
      <c r="W255" s="188">
        <v>0</v>
      </c>
      <c r="X255" s="189">
        <f>W255*H255</f>
        <v>0</v>
      </c>
      <c r="Y255" s="31"/>
      <c r="Z255" s="31"/>
      <c r="AA255" s="31"/>
      <c r="AB255" s="31"/>
      <c r="AC255" s="31"/>
      <c r="AD255" s="31"/>
      <c r="AE255" s="31"/>
      <c r="AR255" s="190" t="s">
        <v>543</v>
      </c>
      <c r="AT255" s="190" t="s">
        <v>240</v>
      </c>
      <c r="AU255" s="190" t="s">
        <v>82</v>
      </c>
      <c r="AY255" s="15" t="s">
        <v>142</v>
      </c>
      <c r="BE255" s="191">
        <f>IF(O255="základní",K255,0)</f>
        <v>0</v>
      </c>
      <c r="BF255" s="191">
        <f>IF(O255="snížená",K255,0)</f>
        <v>0</v>
      </c>
      <c r="BG255" s="191">
        <f>IF(O255="zákl. přenesená",K255,0)</f>
        <v>0</v>
      </c>
      <c r="BH255" s="191">
        <f>IF(O255="sníž. přenesená",K255,0)</f>
        <v>0</v>
      </c>
      <c r="BI255" s="191">
        <f>IF(O255="nulová",K255,0)</f>
        <v>0</v>
      </c>
      <c r="BJ255" s="15" t="s">
        <v>82</v>
      </c>
      <c r="BK255" s="191">
        <f>ROUND(P255*H255,2)</f>
        <v>0</v>
      </c>
      <c r="BL255" s="15" t="s">
        <v>543</v>
      </c>
      <c r="BM255" s="190" t="s">
        <v>809</v>
      </c>
    </row>
    <row r="256" spans="1:65" s="2" customFormat="1" ht="48.75">
      <c r="A256" s="31"/>
      <c r="B256" s="32"/>
      <c r="C256" s="33"/>
      <c r="D256" s="192" t="s">
        <v>144</v>
      </c>
      <c r="E256" s="33"/>
      <c r="F256" s="193" t="s">
        <v>810</v>
      </c>
      <c r="G256" s="33"/>
      <c r="H256" s="33"/>
      <c r="I256" s="112"/>
      <c r="J256" s="112"/>
      <c r="K256" s="33"/>
      <c r="L256" s="33"/>
      <c r="M256" s="36"/>
      <c r="N256" s="194"/>
      <c r="O256" s="195"/>
      <c r="P256" s="67"/>
      <c r="Q256" s="67"/>
      <c r="R256" s="67"/>
      <c r="S256" s="67"/>
      <c r="T256" s="67"/>
      <c r="U256" s="67"/>
      <c r="V256" s="67"/>
      <c r="W256" s="67"/>
      <c r="X256" s="68"/>
      <c r="Y256" s="31"/>
      <c r="Z256" s="31"/>
      <c r="AA256" s="31"/>
      <c r="AB256" s="31"/>
      <c r="AC256" s="31"/>
      <c r="AD256" s="31"/>
      <c r="AE256" s="31"/>
      <c r="AT256" s="15" t="s">
        <v>144</v>
      </c>
      <c r="AU256" s="15" t="s">
        <v>82</v>
      </c>
    </row>
    <row r="257" spans="1:65" s="2" customFormat="1" ht="16.5" customHeight="1">
      <c r="A257" s="31"/>
      <c r="B257" s="32"/>
      <c r="C257" s="222" t="s">
        <v>811</v>
      </c>
      <c r="D257" s="222" t="s">
        <v>240</v>
      </c>
      <c r="E257" s="223" t="s">
        <v>812</v>
      </c>
      <c r="F257" s="224" t="s">
        <v>813</v>
      </c>
      <c r="G257" s="225" t="s">
        <v>803</v>
      </c>
      <c r="H257" s="226">
        <v>8</v>
      </c>
      <c r="I257" s="227"/>
      <c r="J257" s="227"/>
      <c r="K257" s="228">
        <f>ROUND(P257*H257,2)</f>
        <v>0</v>
      </c>
      <c r="L257" s="229"/>
      <c r="M257" s="36"/>
      <c r="N257" s="230" t="s">
        <v>1</v>
      </c>
      <c r="O257" s="186" t="s">
        <v>37</v>
      </c>
      <c r="P257" s="187">
        <f>I257+J257</f>
        <v>0</v>
      </c>
      <c r="Q257" s="187">
        <f>ROUND(I257*H257,2)</f>
        <v>0</v>
      </c>
      <c r="R257" s="187">
        <f>ROUND(J257*H257,2)</f>
        <v>0</v>
      </c>
      <c r="S257" s="67"/>
      <c r="T257" s="188">
        <f>S257*H257</f>
        <v>0</v>
      </c>
      <c r="U257" s="188">
        <v>0</v>
      </c>
      <c r="V257" s="188">
        <f>U257*H257</f>
        <v>0</v>
      </c>
      <c r="W257" s="188">
        <v>0</v>
      </c>
      <c r="X257" s="189">
        <f>W257*H257</f>
        <v>0</v>
      </c>
      <c r="Y257" s="31"/>
      <c r="Z257" s="31"/>
      <c r="AA257" s="31"/>
      <c r="AB257" s="31"/>
      <c r="AC257" s="31"/>
      <c r="AD257" s="31"/>
      <c r="AE257" s="31"/>
      <c r="AR257" s="190" t="s">
        <v>543</v>
      </c>
      <c r="AT257" s="190" t="s">
        <v>240</v>
      </c>
      <c r="AU257" s="190" t="s">
        <v>82</v>
      </c>
      <c r="AY257" s="15" t="s">
        <v>142</v>
      </c>
      <c r="BE257" s="191">
        <f>IF(O257="základní",K257,0)</f>
        <v>0</v>
      </c>
      <c r="BF257" s="191">
        <f>IF(O257="snížená",K257,0)</f>
        <v>0</v>
      </c>
      <c r="BG257" s="191">
        <f>IF(O257="zákl. přenesená",K257,0)</f>
        <v>0</v>
      </c>
      <c r="BH257" s="191">
        <f>IF(O257="sníž. přenesená",K257,0)</f>
        <v>0</v>
      </c>
      <c r="BI257" s="191">
        <f>IF(O257="nulová",K257,0)</f>
        <v>0</v>
      </c>
      <c r="BJ257" s="15" t="s">
        <v>82</v>
      </c>
      <c r="BK257" s="191">
        <f>ROUND(P257*H257,2)</f>
        <v>0</v>
      </c>
      <c r="BL257" s="15" t="s">
        <v>543</v>
      </c>
      <c r="BM257" s="190" t="s">
        <v>814</v>
      </c>
    </row>
    <row r="258" spans="1:65" s="2" customFormat="1" ht="19.5">
      <c r="A258" s="31"/>
      <c r="B258" s="32"/>
      <c r="C258" s="33"/>
      <c r="D258" s="192" t="s">
        <v>144</v>
      </c>
      <c r="E258" s="33"/>
      <c r="F258" s="193" t="s">
        <v>815</v>
      </c>
      <c r="G258" s="33"/>
      <c r="H258" s="33"/>
      <c r="I258" s="112"/>
      <c r="J258" s="112"/>
      <c r="K258" s="33"/>
      <c r="L258" s="33"/>
      <c r="M258" s="36"/>
      <c r="N258" s="194"/>
      <c r="O258" s="195"/>
      <c r="P258" s="67"/>
      <c r="Q258" s="67"/>
      <c r="R258" s="67"/>
      <c r="S258" s="67"/>
      <c r="T258" s="67"/>
      <c r="U258" s="67"/>
      <c r="V258" s="67"/>
      <c r="W258" s="67"/>
      <c r="X258" s="68"/>
      <c r="Y258" s="31"/>
      <c r="Z258" s="31"/>
      <c r="AA258" s="31"/>
      <c r="AB258" s="31"/>
      <c r="AC258" s="31"/>
      <c r="AD258" s="31"/>
      <c r="AE258" s="31"/>
      <c r="AT258" s="15" t="s">
        <v>144</v>
      </c>
      <c r="AU258" s="15" t="s">
        <v>82</v>
      </c>
    </row>
    <row r="259" spans="1:65" s="2" customFormat="1" ht="16.5" customHeight="1">
      <c r="A259" s="31"/>
      <c r="B259" s="32"/>
      <c r="C259" s="222" t="s">
        <v>816</v>
      </c>
      <c r="D259" s="222" t="s">
        <v>240</v>
      </c>
      <c r="E259" s="223" t="s">
        <v>817</v>
      </c>
      <c r="F259" s="224" t="s">
        <v>818</v>
      </c>
      <c r="G259" s="225" t="s">
        <v>803</v>
      </c>
      <c r="H259" s="226">
        <v>4</v>
      </c>
      <c r="I259" s="227"/>
      <c r="J259" s="227"/>
      <c r="K259" s="228">
        <f>ROUND(P259*H259,2)</f>
        <v>0</v>
      </c>
      <c r="L259" s="229"/>
      <c r="M259" s="36"/>
      <c r="N259" s="230" t="s">
        <v>1</v>
      </c>
      <c r="O259" s="186" t="s">
        <v>37</v>
      </c>
      <c r="P259" s="187">
        <f>I259+J259</f>
        <v>0</v>
      </c>
      <c r="Q259" s="187">
        <f>ROUND(I259*H259,2)</f>
        <v>0</v>
      </c>
      <c r="R259" s="187">
        <f>ROUND(J259*H259,2)</f>
        <v>0</v>
      </c>
      <c r="S259" s="67"/>
      <c r="T259" s="188">
        <f>S259*H259</f>
        <v>0</v>
      </c>
      <c r="U259" s="188">
        <v>0</v>
      </c>
      <c r="V259" s="188">
        <f>U259*H259</f>
        <v>0</v>
      </c>
      <c r="W259" s="188">
        <v>0</v>
      </c>
      <c r="X259" s="189">
        <f>W259*H259</f>
        <v>0</v>
      </c>
      <c r="Y259" s="31"/>
      <c r="Z259" s="31"/>
      <c r="AA259" s="31"/>
      <c r="AB259" s="31"/>
      <c r="AC259" s="31"/>
      <c r="AD259" s="31"/>
      <c r="AE259" s="31"/>
      <c r="AR259" s="190" t="s">
        <v>543</v>
      </c>
      <c r="AT259" s="190" t="s">
        <v>240</v>
      </c>
      <c r="AU259" s="190" t="s">
        <v>82</v>
      </c>
      <c r="AY259" s="15" t="s">
        <v>142</v>
      </c>
      <c r="BE259" s="191">
        <f>IF(O259="základní",K259,0)</f>
        <v>0</v>
      </c>
      <c r="BF259" s="191">
        <f>IF(O259="snížená",K259,0)</f>
        <v>0</v>
      </c>
      <c r="BG259" s="191">
        <f>IF(O259="zákl. přenesená",K259,0)</f>
        <v>0</v>
      </c>
      <c r="BH259" s="191">
        <f>IF(O259="sníž. přenesená",K259,0)</f>
        <v>0</v>
      </c>
      <c r="BI259" s="191">
        <f>IF(O259="nulová",K259,0)</f>
        <v>0</v>
      </c>
      <c r="BJ259" s="15" t="s">
        <v>82</v>
      </c>
      <c r="BK259" s="191">
        <f>ROUND(P259*H259,2)</f>
        <v>0</v>
      </c>
      <c r="BL259" s="15" t="s">
        <v>543</v>
      </c>
      <c r="BM259" s="190" t="s">
        <v>819</v>
      </c>
    </row>
    <row r="260" spans="1:65" s="2" customFormat="1" ht="29.25">
      <c r="A260" s="31"/>
      <c r="B260" s="32"/>
      <c r="C260" s="33"/>
      <c r="D260" s="192" t="s">
        <v>144</v>
      </c>
      <c r="E260" s="33"/>
      <c r="F260" s="193" t="s">
        <v>820</v>
      </c>
      <c r="G260" s="33"/>
      <c r="H260" s="33"/>
      <c r="I260" s="112"/>
      <c r="J260" s="112"/>
      <c r="K260" s="33"/>
      <c r="L260" s="33"/>
      <c r="M260" s="36"/>
      <c r="N260" s="194"/>
      <c r="O260" s="195"/>
      <c r="P260" s="67"/>
      <c r="Q260" s="67"/>
      <c r="R260" s="67"/>
      <c r="S260" s="67"/>
      <c r="T260" s="67"/>
      <c r="U260" s="67"/>
      <c r="V260" s="67"/>
      <c r="W260" s="67"/>
      <c r="X260" s="68"/>
      <c r="Y260" s="31"/>
      <c r="Z260" s="31"/>
      <c r="AA260" s="31"/>
      <c r="AB260" s="31"/>
      <c r="AC260" s="31"/>
      <c r="AD260" s="31"/>
      <c r="AE260" s="31"/>
      <c r="AT260" s="15" t="s">
        <v>144</v>
      </c>
      <c r="AU260" s="15" t="s">
        <v>82</v>
      </c>
    </row>
    <row r="261" spans="1:65" s="2" customFormat="1" ht="21.75" customHeight="1">
      <c r="A261" s="31"/>
      <c r="B261" s="32"/>
      <c r="C261" s="222" t="s">
        <v>821</v>
      </c>
      <c r="D261" s="222" t="s">
        <v>240</v>
      </c>
      <c r="E261" s="223" t="s">
        <v>822</v>
      </c>
      <c r="F261" s="224" t="s">
        <v>823</v>
      </c>
      <c r="G261" s="225" t="s">
        <v>803</v>
      </c>
      <c r="H261" s="226">
        <v>8</v>
      </c>
      <c r="I261" s="227"/>
      <c r="J261" s="227"/>
      <c r="K261" s="228">
        <f>ROUND(P261*H261,2)</f>
        <v>0</v>
      </c>
      <c r="L261" s="229"/>
      <c r="M261" s="36"/>
      <c r="N261" s="230" t="s">
        <v>1</v>
      </c>
      <c r="O261" s="186" t="s">
        <v>37</v>
      </c>
      <c r="P261" s="187">
        <f>I261+J261</f>
        <v>0</v>
      </c>
      <c r="Q261" s="187">
        <f>ROUND(I261*H261,2)</f>
        <v>0</v>
      </c>
      <c r="R261" s="187">
        <f>ROUND(J261*H261,2)</f>
        <v>0</v>
      </c>
      <c r="S261" s="67"/>
      <c r="T261" s="188">
        <f>S261*H261</f>
        <v>0</v>
      </c>
      <c r="U261" s="188">
        <v>0</v>
      </c>
      <c r="V261" s="188">
        <f>U261*H261</f>
        <v>0</v>
      </c>
      <c r="W261" s="188">
        <v>0</v>
      </c>
      <c r="X261" s="189">
        <f>W261*H261</f>
        <v>0</v>
      </c>
      <c r="Y261" s="31"/>
      <c r="Z261" s="31"/>
      <c r="AA261" s="31"/>
      <c r="AB261" s="31"/>
      <c r="AC261" s="31"/>
      <c r="AD261" s="31"/>
      <c r="AE261" s="31"/>
      <c r="AR261" s="190" t="s">
        <v>543</v>
      </c>
      <c r="AT261" s="190" t="s">
        <v>240</v>
      </c>
      <c r="AU261" s="190" t="s">
        <v>82</v>
      </c>
      <c r="AY261" s="15" t="s">
        <v>142</v>
      </c>
      <c r="BE261" s="191">
        <f>IF(O261="základní",K261,0)</f>
        <v>0</v>
      </c>
      <c r="BF261" s="191">
        <f>IF(O261="snížená",K261,0)</f>
        <v>0</v>
      </c>
      <c r="BG261" s="191">
        <f>IF(O261="zákl. přenesená",K261,0)</f>
        <v>0</v>
      </c>
      <c r="BH261" s="191">
        <f>IF(O261="sníž. přenesená",K261,0)</f>
        <v>0</v>
      </c>
      <c r="BI261" s="191">
        <f>IF(O261="nulová",K261,0)</f>
        <v>0</v>
      </c>
      <c r="BJ261" s="15" t="s">
        <v>82</v>
      </c>
      <c r="BK261" s="191">
        <f>ROUND(P261*H261,2)</f>
        <v>0</v>
      </c>
      <c r="BL261" s="15" t="s">
        <v>543</v>
      </c>
      <c r="BM261" s="190" t="s">
        <v>824</v>
      </c>
    </row>
    <row r="262" spans="1:65" s="2" customFormat="1" ht="29.25">
      <c r="A262" s="31"/>
      <c r="B262" s="32"/>
      <c r="C262" s="33"/>
      <c r="D262" s="192" t="s">
        <v>144</v>
      </c>
      <c r="E262" s="33"/>
      <c r="F262" s="193" t="s">
        <v>825</v>
      </c>
      <c r="G262" s="33"/>
      <c r="H262" s="33"/>
      <c r="I262" s="112"/>
      <c r="J262" s="112"/>
      <c r="K262" s="33"/>
      <c r="L262" s="33"/>
      <c r="M262" s="36"/>
      <c r="N262" s="194"/>
      <c r="O262" s="195"/>
      <c r="P262" s="67"/>
      <c r="Q262" s="67"/>
      <c r="R262" s="67"/>
      <c r="S262" s="67"/>
      <c r="T262" s="67"/>
      <c r="U262" s="67"/>
      <c r="V262" s="67"/>
      <c r="W262" s="67"/>
      <c r="X262" s="68"/>
      <c r="Y262" s="31"/>
      <c r="Z262" s="31"/>
      <c r="AA262" s="31"/>
      <c r="AB262" s="31"/>
      <c r="AC262" s="31"/>
      <c r="AD262" s="31"/>
      <c r="AE262" s="31"/>
      <c r="AT262" s="15" t="s">
        <v>144</v>
      </c>
      <c r="AU262" s="15" t="s">
        <v>82</v>
      </c>
    </row>
    <row r="263" spans="1:65" s="2" customFormat="1" ht="21.75" customHeight="1">
      <c r="A263" s="31"/>
      <c r="B263" s="32"/>
      <c r="C263" s="222" t="s">
        <v>826</v>
      </c>
      <c r="D263" s="222" t="s">
        <v>240</v>
      </c>
      <c r="E263" s="223" t="s">
        <v>827</v>
      </c>
      <c r="F263" s="224" t="s">
        <v>828</v>
      </c>
      <c r="G263" s="225" t="s">
        <v>141</v>
      </c>
      <c r="H263" s="226">
        <v>2</v>
      </c>
      <c r="I263" s="227"/>
      <c r="J263" s="227"/>
      <c r="K263" s="228">
        <f>ROUND(P263*H263,2)</f>
        <v>0</v>
      </c>
      <c r="L263" s="229"/>
      <c r="M263" s="36"/>
      <c r="N263" s="230" t="s">
        <v>1</v>
      </c>
      <c r="O263" s="186" t="s">
        <v>37</v>
      </c>
      <c r="P263" s="187">
        <f>I263+J263</f>
        <v>0</v>
      </c>
      <c r="Q263" s="187">
        <f>ROUND(I263*H263,2)</f>
        <v>0</v>
      </c>
      <c r="R263" s="187">
        <f>ROUND(J263*H263,2)</f>
        <v>0</v>
      </c>
      <c r="S263" s="67"/>
      <c r="T263" s="188">
        <f>S263*H263</f>
        <v>0</v>
      </c>
      <c r="U263" s="188">
        <v>0</v>
      </c>
      <c r="V263" s="188">
        <f>U263*H263</f>
        <v>0</v>
      </c>
      <c r="W263" s="188">
        <v>0</v>
      </c>
      <c r="X263" s="189">
        <f>W263*H263</f>
        <v>0</v>
      </c>
      <c r="Y263" s="31"/>
      <c r="Z263" s="31"/>
      <c r="AA263" s="31"/>
      <c r="AB263" s="31"/>
      <c r="AC263" s="31"/>
      <c r="AD263" s="31"/>
      <c r="AE263" s="31"/>
      <c r="AR263" s="190" t="s">
        <v>543</v>
      </c>
      <c r="AT263" s="190" t="s">
        <v>240</v>
      </c>
      <c r="AU263" s="190" t="s">
        <v>82</v>
      </c>
      <c r="AY263" s="15" t="s">
        <v>142</v>
      </c>
      <c r="BE263" s="191">
        <f>IF(O263="základní",K263,0)</f>
        <v>0</v>
      </c>
      <c r="BF263" s="191">
        <f>IF(O263="snížená",K263,0)</f>
        <v>0</v>
      </c>
      <c r="BG263" s="191">
        <f>IF(O263="zákl. přenesená",K263,0)</f>
        <v>0</v>
      </c>
      <c r="BH263" s="191">
        <f>IF(O263="sníž. přenesená",K263,0)</f>
        <v>0</v>
      </c>
      <c r="BI263" s="191">
        <f>IF(O263="nulová",K263,0)</f>
        <v>0</v>
      </c>
      <c r="BJ263" s="15" t="s">
        <v>82</v>
      </c>
      <c r="BK263" s="191">
        <f>ROUND(P263*H263,2)</f>
        <v>0</v>
      </c>
      <c r="BL263" s="15" t="s">
        <v>543</v>
      </c>
      <c r="BM263" s="190" t="s">
        <v>829</v>
      </c>
    </row>
    <row r="264" spans="1:65" s="2" customFormat="1" ht="11.25">
      <c r="A264" s="31"/>
      <c r="B264" s="32"/>
      <c r="C264" s="33"/>
      <c r="D264" s="192" t="s">
        <v>144</v>
      </c>
      <c r="E264" s="33"/>
      <c r="F264" s="193" t="s">
        <v>828</v>
      </c>
      <c r="G264" s="33"/>
      <c r="H264" s="33"/>
      <c r="I264" s="112"/>
      <c r="J264" s="112"/>
      <c r="K264" s="33"/>
      <c r="L264" s="33"/>
      <c r="M264" s="36"/>
      <c r="N264" s="196"/>
      <c r="O264" s="197"/>
      <c r="P264" s="198"/>
      <c r="Q264" s="198"/>
      <c r="R264" s="198"/>
      <c r="S264" s="198"/>
      <c r="T264" s="198"/>
      <c r="U264" s="198"/>
      <c r="V264" s="198"/>
      <c r="W264" s="198"/>
      <c r="X264" s="199"/>
      <c r="Y264" s="31"/>
      <c r="Z264" s="31"/>
      <c r="AA264" s="31"/>
      <c r="AB264" s="31"/>
      <c r="AC264" s="31"/>
      <c r="AD264" s="31"/>
      <c r="AE264" s="31"/>
      <c r="AT264" s="15" t="s">
        <v>144</v>
      </c>
      <c r="AU264" s="15" t="s">
        <v>82</v>
      </c>
    </row>
    <row r="265" spans="1:65" s="2" customFormat="1" ht="6.95" customHeight="1">
      <c r="A265" s="31"/>
      <c r="B265" s="51"/>
      <c r="C265" s="52"/>
      <c r="D265" s="52"/>
      <c r="E265" s="52"/>
      <c r="F265" s="52"/>
      <c r="G265" s="52"/>
      <c r="H265" s="52"/>
      <c r="I265" s="150"/>
      <c r="J265" s="150"/>
      <c r="K265" s="52"/>
      <c r="L265" s="52"/>
      <c r="M265" s="36"/>
      <c r="N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</row>
  </sheetData>
  <sheetProtection algorithmName="SHA-512" hashValue="jVEypA6fNk43e2XcXTgA98jxYD1gmWGXHwlO/RLZ5XnkY0qOuVP8wky0jHbByTx/iKpMndywnugxBQbPsxYksA==" saltValue="1i8XfZUkV1hX6AxC5xnm34Y2LsV8+TX088fLjOnwKB9f3fRNRg9+1+/fm/fET7WQtdrH5DXCn28cod7nSrvDIg==" spinCount="100000" sheet="1" objects="1" scenarios="1" formatColumns="0" formatRows="0" autoFilter="0"/>
  <autoFilter ref="C116:L26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5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J2" s="10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5" t="s">
        <v>106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8"/>
      <c r="K3" s="107"/>
      <c r="L3" s="107"/>
      <c r="M3" s="18"/>
      <c r="AT3" s="15" t="s">
        <v>84</v>
      </c>
    </row>
    <row r="4" spans="1:46" s="1" customFormat="1" ht="24.95" customHeight="1">
      <c r="B4" s="18"/>
      <c r="D4" s="109" t="s">
        <v>110</v>
      </c>
      <c r="I4" s="105"/>
      <c r="J4" s="105"/>
      <c r="M4" s="18"/>
      <c r="N4" s="110" t="s">
        <v>11</v>
      </c>
      <c r="AT4" s="15" t="s">
        <v>4</v>
      </c>
    </row>
    <row r="5" spans="1:46" s="1" customFormat="1" ht="6.95" customHeight="1">
      <c r="B5" s="18"/>
      <c r="I5" s="105"/>
      <c r="J5" s="105"/>
      <c r="M5" s="18"/>
    </row>
    <row r="6" spans="1:46" s="1" customFormat="1" ht="12" customHeight="1">
      <c r="B6" s="18"/>
      <c r="D6" s="111" t="s">
        <v>17</v>
      </c>
      <c r="I6" s="105"/>
      <c r="J6" s="105"/>
      <c r="M6" s="18"/>
    </row>
    <row r="7" spans="1:46" s="1" customFormat="1" ht="16.5" customHeight="1">
      <c r="B7" s="18"/>
      <c r="E7" s="296" t="str">
        <f>'Rekapitulace stavby'!K6</f>
        <v>Oprava zabezpečovacího zařízení na odbočce Skalka</v>
      </c>
      <c r="F7" s="297"/>
      <c r="G7" s="297"/>
      <c r="H7" s="297"/>
      <c r="I7" s="105"/>
      <c r="J7" s="105"/>
      <c r="M7" s="18"/>
    </row>
    <row r="8" spans="1:46" s="2" customFormat="1" ht="12" customHeight="1">
      <c r="A8" s="31"/>
      <c r="B8" s="36"/>
      <c r="C8" s="31"/>
      <c r="D8" s="111" t="s">
        <v>111</v>
      </c>
      <c r="E8" s="31"/>
      <c r="F8" s="31"/>
      <c r="G8" s="31"/>
      <c r="H8" s="31"/>
      <c r="I8" s="112"/>
      <c r="J8" s="112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8" t="s">
        <v>830</v>
      </c>
      <c r="F9" s="299"/>
      <c r="G9" s="299"/>
      <c r="H9" s="299"/>
      <c r="I9" s="112"/>
      <c r="J9" s="112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112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5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21</v>
      </c>
      <c r="E12" s="31"/>
      <c r="F12" s="113" t="s">
        <v>22</v>
      </c>
      <c r="G12" s="31"/>
      <c r="H12" s="31"/>
      <c r="I12" s="114" t="s">
        <v>23</v>
      </c>
      <c r="J12" s="116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112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5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5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112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0" t="str">
        <f>'Rekapitulace stavby'!E14</f>
        <v>Vyplň údaj</v>
      </c>
      <c r="F18" s="301"/>
      <c r="G18" s="301"/>
      <c r="H18" s="301"/>
      <c r="I18" s="114" t="s">
        <v>26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112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5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5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112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30</v>
      </c>
      <c r="E23" s="31"/>
      <c r="F23" s="31"/>
      <c r="G23" s="31"/>
      <c r="H23" s="31"/>
      <c r="I23" s="114" t="s">
        <v>25</v>
      </c>
      <c r="J23" s="115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5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112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31</v>
      </c>
      <c r="E26" s="31"/>
      <c r="F26" s="31"/>
      <c r="G26" s="31"/>
      <c r="H26" s="31"/>
      <c r="I26" s="112"/>
      <c r="J26" s="112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7"/>
      <c r="B27" s="118"/>
      <c r="C27" s="117"/>
      <c r="D27" s="117"/>
      <c r="E27" s="302" t="s">
        <v>1</v>
      </c>
      <c r="F27" s="302"/>
      <c r="G27" s="302"/>
      <c r="H27" s="302"/>
      <c r="I27" s="119"/>
      <c r="J27" s="119"/>
      <c r="K27" s="117"/>
      <c r="L27" s="117"/>
      <c r="M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112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2"/>
      <c r="J29" s="122"/>
      <c r="K29" s="121"/>
      <c r="L29" s="121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11" t="s">
        <v>80</v>
      </c>
      <c r="F30" s="31"/>
      <c r="G30" s="31"/>
      <c r="H30" s="31"/>
      <c r="I30" s="112"/>
      <c r="J30" s="112"/>
      <c r="K30" s="12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11" t="s">
        <v>113</v>
      </c>
      <c r="F31" s="31"/>
      <c r="G31" s="31"/>
      <c r="H31" s="31"/>
      <c r="I31" s="112"/>
      <c r="J31" s="112"/>
      <c r="K31" s="12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32</v>
      </c>
      <c r="E32" s="31"/>
      <c r="F32" s="31"/>
      <c r="G32" s="31"/>
      <c r="H32" s="31"/>
      <c r="I32" s="112"/>
      <c r="J32" s="112"/>
      <c r="K32" s="125">
        <f>ROUND(K120,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2"/>
      <c r="J33" s="122"/>
      <c r="K33" s="121"/>
      <c r="L33" s="12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34</v>
      </c>
      <c r="G34" s="31"/>
      <c r="H34" s="31"/>
      <c r="I34" s="127" t="s">
        <v>33</v>
      </c>
      <c r="J34" s="112"/>
      <c r="K34" s="126" t="s">
        <v>35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8" t="s">
        <v>36</v>
      </c>
      <c r="E35" s="111" t="s">
        <v>37</v>
      </c>
      <c r="F35" s="123">
        <f>ROUND((SUM(BE120:BE175)),  2)</f>
        <v>0</v>
      </c>
      <c r="G35" s="31"/>
      <c r="H35" s="31"/>
      <c r="I35" s="129">
        <v>0.21</v>
      </c>
      <c r="J35" s="112"/>
      <c r="K35" s="123">
        <f>ROUND(((SUM(BE120:BE175))*I35),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38</v>
      </c>
      <c r="F36" s="123">
        <f>ROUND((SUM(BF120:BF175)),  2)</f>
        <v>0</v>
      </c>
      <c r="G36" s="31"/>
      <c r="H36" s="31"/>
      <c r="I36" s="129">
        <v>0.15</v>
      </c>
      <c r="J36" s="112"/>
      <c r="K36" s="123">
        <f>ROUND(((SUM(BF120:BF175))*I36),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39</v>
      </c>
      <c r="F37" s="123">
        <f>ROUND((SUM(BG120:BG175)),  2)</f>
        <v>0</v>
      </c>
      <c r="G37" s="31"/>
      <c r="H37" s="31"/>
      <c r="I37" s="129">
        <v>0.21</v>
      </c>
      <c r="J37" s="112"/>
      <c r="K37" s="12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40</v>
      </c>
      <c r="F38" s="123">
        <f>ROUND((SUM(BH120:BH175)),  2)</f>
        <v>0</v>
      </c>
      <c r="G38" s="31"/>
      <c r="H38" s="31"/>
      <c r="I38" s="129">
        <v>0.15</v>
      </c>
      <c r="J38" s="112"/>
      <c r="K38" s="12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41</v>
      </c>
      <c r="F39" s="123">
        <f>ROUND((SUM(BI120:BI175)),  2)</f>
        <v>0</v>
      </c>
      <c r="G39" s="31"/>
      <c r="H39" s="31"/>
      <c r="I39" s="129">
        <v>0</v>
      </c>
      <c r="J39" s="112"/>
      <c r="K39" s="12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112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5"/>
      <c r="J41" s="135"/>
      <c r="K41" s="136">
        <f>SUM(K32:K39)</f>
        <v>0</v>
      </c>
      <c r="L41" s="137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2"/>
      <c r="J42" s="112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5"/>
      <c r="J43" s="105"/>
      <c r="M43" s="18"/>
    </row>
    <row r="44" spans="1:31" s="1" customFormat="1" ht="14.45" customHeight="1">
      <c r="B44" s="18"/>
      <c r="I44" s="105"/>
      <c r="J44" s="105"/>
      <c r="M44" s="18"/>
    </row>
    <row r="45" spans="1:31" s="1" customFormat="1" ht="14.45" customHeight="1">
      <c r="B45" s="18"/>
      <c r="I45" s="105"/>
      <c r="J45" s="105"/>
      <c r="M45" s="18"/>
    </row>
    <row r="46" spans="1:31" s="1" customFormat="1" ht="14.45" customHeight="1">
      <c r="B46" s="18"/>
      <c r="I46" s="105"/>
      <c r="J46" s="105"/>
      <c r="M46" s="18"/>
    </row>
    <row r="47" spans="1:31" s="1" customFormat="1" ht="14.45" customHeight="1">
      <c r="B47" s="18"/>
      <c r="I47" s="105"/>
      <c r="J47" s="105"/>
      <c r="M47" s="18"/>
    </row>
    <row r="48" spans="1:31" s="1" customFormat="1" ht="14.45" customHeight="1">
      <c r="B48" s="18"/>
      <c r="I48" s="105"/>
      <c r="J48" s="105"/>
      <c r="M48" s="18"/>
    </row>
    <row r="49" spans="1:31" s="1" customFormat="1" ht="14.45" customHeight="1">
      <c r="B49" s="18"/>
      <c r="I49" s="105"/>
      <c r="J49" s="105"/>
      <c r="M49" s="18"/>
    </row>
    <row r="50" spans="1:31" s="2" customFormat="1" ht="14.45" customHeight="1">
      <c r="B50" s="48"/>
      <c r="D50" s="138" t="s">
        <v>45</v>
      </c>
      <c r="E50" s="139"/>
      <c r="F50" s="139"/>
      <c r="G50" s="138" t="s">
        <v>46</v>
      </c>
      <c r="H50" s="139"/>
      <c r="I50" s="140"/>
      <c r="J50" s="140"/>
      <c r="K50" s="139"/>
      <c r="L50" s="139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41" t="s">
        <v>47</v>
      </c>
      <c r="E61" s="142"/>
      <c r="F61" s="143" t="s">
        <v>48</v>
      </c>
      <c r="G61" s="141" t="s">
        <v>47</v>
      </c>
      <c r="H61" s="142"/>
      <c r="I61" s="144"/>
      <c r="J61" s="145" t="s">
        <v>48</v>
      </c>
      <c r="K61" s="142"/>
      <c r="L61" s="142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8" t="s">
        <v>49</v>
      </c>
      <c r="E65" s="146"/>
      <c r="F65" s="146"/>
      <c r="G65" s="138" t="s">
        <v>50</v>
      </c>
      <c r="H65" s="146"/>
      <c r="I65" s="147"/>
      <c r="J65" s="147"/>
      <c r="K65" s="146"/>
      <c r="L65" s="14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41" t="s">
        <v>47</v>
      </c>
      <c r="E76" s="142"/>
      <c r="F76" s="143" t="s">
        <v>48</v>
      </c>
      <c r="G76" s="141" t="s">
        <v>47</v>
      </c>
      <c r="H76" s="142"/>
      <c r="I76" s="144"/>
      <c r="J76" s="145" t="s">
        <v>48</v>
      </c>
      <c r="K76" s="142"/>
      <c r="L76" s="142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8"/>
      <c r="C77" s="149"/>
      <c r="D77" s="149"/>
      <c r="E77" s="149"/>
      <c r="F77" s="149"/>
      <c r="G77" s="149"/>
      <c r="H77" s="149"/>
      <c r="I77" s="150"/>
      <c r="J77" s="150"/>
      <c r="K77" s="149"/>
      <c r="L77" s="149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1"/>
      <c r="C81" s="152"/>
      <c r="D81" s="152"/>
      <c r="E81" s="152"/>
      <c r="F81" s="152"/>
      <c r="G81" s="152"/>
      <c r="H81" s="152"/>
      <c r="I81" s="153"/>
      <c r="J81" s="153"/>
      <c r="K81" s="152"/>
      <c r="L81" s="152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114</v>
      </c>
      <c r="D82" s="33"/>
      <c r="E82" s="33"/>
      <c r="F82" s="33"/>
      <c r="G82" s="33"/>
      <c r="H82" s="33"/>
      <c r="I82" s="112"/>
      <c r="J82" s="112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112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12"/>
      <c r="J84" s="112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303" t="str">
        <f>E7</f>
        <v>Oprava zabezpečovacího zařízení na odbočce Skalka</v>
      </c>
      <c r="F85" s="304"/>
      <c r="G85" s="304"/>
      <c r="H85" s="304"/>
      <c r="I85" s="112"/>
      <c r="J85" s="112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3"/>
      <c r="E86" s="33"/>
      <c r="F86" s="33"/>
      <c r="G86" s="33"/>
      <c r="H86" s="33"/>
      <c r="I86" s="112"/>
      <c r="J86" s="112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5" t="str">
        <f>E9</f>
        <v>SO 02.2 - Zemní práce</v>
      </c>
      <c r="F87" s="305"/>
      <c r="G87" s="305"/>
      <c r="H87" s="305"/>
      <c r="I87" s="112"/>
      <c r="J87" s="112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112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 xml:space="preserve"> </v>
      </c>
      <c r="G89" s="33"/>
      <c r="H89" s="33"/>
      <c r="I89" s="114" t="s">
        <v>23</v>
      </c>
      <c r="J89" s="116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112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4" t="s">
        <v>29</v>
      </c>
      <c r="J91" s="154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4" t="s">
        <v>30</v>
      </c>
      <c r="J92" s="154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112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5" t="s">
        <v>115</v>
      </c>
      <c r="D94" s="156"/>
      <c r="E94" s="156"/>
      <c r="F94" s="156"/>
      <c r="G94" s="156"/>
      <c r="H94" s="156"/>
      <c r="I94" s="157" t="s">
        <v>116</v>
      </c>
      <c r="J94" s="157" t="s">
        <v>117</v>
      </c>
      <c r="K94" s="158" t="s">
        <v>118</v>
      </c>
      <c r="L94" s="15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112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9" t="s">
        <v>119</v>
      </c>
      <c r="D96" s="33"/>
      <c r="E96" s="33"/>
      <c r="F96" s="33"/>
      <c r="G96" s="33"/>
      <c r="H96" s="33"/>
      <c r="I96" s="160">
        <f t="shared" ref="I96:J98" si="0">Q120</f>
        <v>0</v>
      </c>
      <c r="J96" s="160">
        <f t="shared" si="0"/>
        <v>0</v>
      </c>
      <c r="K96" s="80">
        <f>K120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120</v>
      </c>
    </row>
    <row r="97" spans="1:31" s="10" customFormat="1" ht="24.95" customHeight="1">
      <c r="B97" s="200"/>
      <c r="C97" s="201"/>
      <c r="D97" s="202" t="s">
        <v>234</v>
      </c>
      <c r="E97" s="203"/>
      <c r="F97" s="203"/>
      <c r="G97" s="203"/>
      <c r="H97" s="203"/>
      <c r="I97" s="204">
        <f t="shared" si="0"/>
        <v>0</v>
      </c>
      <c r="J97" s="204">
        <f t="shared" si="0"/>
        <v>0</v>
      </c>
      <c r="K97" s="205">
        <f>K121</f>
        <v>0</v>
      </c>
      <c r="L97" s="201"/>
      <c r="M97" s="206"/>
    </row>
    <row r="98" spans="1:31" s="12" customFormat="1" ht="19.899999999999999" customHeight="1">
      <c r="B98" s="232"/>
      <c r="C98" s="233"/>
      <c r="D98" s="234" t="s">
        <v>831</v>
      </c>
      <c r="E98" s="235"/>
      <c r="F98" s="235"/>
      <c r="G98" s="235"/>
      <c r="H98" s="235"/>
      <c r="I98" s="236">
        <f t="shared" si="0"/>
        <v>0</v>
      </c>
      <c r="J98" s="236">
        <f t="shared" si="0"/>
        <v>0</v>
      </c>
      <c r="K98" s="237">
        <f>K122</f>
        <v>0</v>
      </c>
      <c r="L98" s="233"/>
      <c r="M98" s="238"/>
    </row>
    <row r="99" spans="1:31" s="10" customFormat="1" ht="24.95" customHeight="1">
      <c r="B99" s="200"/>
      <c r="C99" s="201"/>
      <c r="D99" s="202" t="s">
        <v>832</v>
      </c>
      <c r="E99" s="203"/>
      <c r="F99" s="203"/>
      <c r="G99" s="203"/>
      <c r="H99" s="203"/>
      <c r="I99" s="204">
        <f>Q138</f>
        <v>0</v>
      </c>
      <c r="J99" s="204">
        <f>R138</f>
        <v>0</v>
      </c>
      <c r="K99" s="205">
        <f>K138</f>
        <v>0</v>
      </c>
      <c r="L99" s="201"/>
      <c r="M99" s="206"/>
    </row>
    <row r="100" spans="1:31" s="12" customFormat="1" ht="19.899999999999999" customHeight="1">
      <c r="B100" s="232"/>
      <c r="C100" s="233"/>
      <c r="D100" s="234" t="s">
        <v>833</v>
      </c>
      <c r="E100" s="235"/>
      <c r="F100" s="235"/>
      <c r="G100" s="235"/>
      <c r="H100" s="235"/>
      <c r="I100" s="236">
        <f>Q139</f>
        <v>0</v>
      </c>
      <c r="J100" s="236">
        <f>R139</f>
        <v>0</v>
      </c>
      <c r="K100" s="237">
        <f>K139</f>
        <v>0</v>
      </c>
      <c r="L100" s="233"/>
      <c r="M100" s="238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2"/>
      <c r="J101" s="112"/>
      <c r="K101" s="33"/>
      <c r="L101" s="33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50"/>
      <c r="J102" s="150"/>
      <c r="K102" s="52"/>
      <c r="L102" s="52"/>
      <c r="M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3"/>
      <c r="J106" s="153"/>
      <c r="K106" s="54"/>
      <c r="L106" s="54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1" t="s">
        <v>121</v>
      </c>
      <c r="D107" s="33"/>
      <c r="E107" s="33"/>
      <c r="F107" s="33"/>
      <c r="G107" s="33"/>
      <c r="H107" s="33"/>
      <c r="I107" s="112"/>
      <c r="J107" s="112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2"/>
      <c r="J108" s="112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17</v>
      </c>
      <c r="D109" s="33"/>
      <c r="E109" s="33"/>
      <c r="F109" s="33"/>
      <c r="G109" s="33"/>
      <c r="H109" s="33"/>
      <c r="I109" s="112"/>
      <c r="J109" s="112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303" t="str">
        <f>E7</f>
        <v>Oprava zabezpečovacího zařízení na odbočce Skalka</v>
      </c>
      <c r="F110" s="304"/>
      <c r="G110" s="304"/>
      <c r="H110" s="304"/>
      <c r="I110" s="112"/>
      <c r="J110" s="112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111</v>
      </c>
      <c r="D111" s="33"/>
      <c r="E111" s="33"/>
      <c r="F111" s="33"/>
      <c r="G111" s="33"/>
      <c r="H111" s="33"/>
      <c r="I111" s="112"/>
      <c r="J111" s="112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55" t="str">
        <f>E9</f>
        <v>SO 02.2 - Zemní práce</v>
      </c>
      <c r="F112" s="305"/>
      <c r="G112" s="305"/>
      <c r="H112" s="305"/>
      <c r="I112" s="112"/>
      <c r="J112" s="112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112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21</v>
      </c>
      <c r="D114" s="33"/>
      <c r="E114" s="33"/>
      <c r="F114" s="25" t="str">
        <f>F12</f>
        <v xml:space="preserve"> </v>
      </c>
      <c r="G114" s="33"/>
      <c r="H114" s="33"/>
      <c r="I114" s="114" t="s">
        <v>23</v>
      </c>
      <c r="J114" s="116">
        <f>IF(J12="","",J12)</f>
        <v>0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112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7" t="s">
        <v>24</v>
      </c>
      <c r="D116" s="33"/>
      <c r="E116" s="33"/>
      <c r="F116" s="25" t="str">
        <f>E15</f>
        <v xml:space="preserve"> </v>
      </c>
      <c r="G116" s="33"/>
      <c r="H116" s="33"/>
      <c r="I116" s="114" t="s">
        <v>29</v>
      </c>
      <c r="J116" s="154" t="str">
        <f>E21</f>
        <v xml:space="preserve"> 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27</v>
      </c>
      <c r="D117" s="33"/>
      <c r="E117" s="33"/>
      <c r="F117" s="25" t="str">
        <f>IF(E18="","",E18)</f>
        <v>Vyplň údaj</v>
      </c>
      <c r="G117" s="33"/>
      <c r="H117" s="33"/>
      <c r="I117" s="114" t="s">
        <v>30</v>
      </c>
      <c r="J117" s="154" t="str">
        <f>E24</f>
        <v xml:space="preserve"> </v>
      </c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112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1"/>
      <c r="B119" s="162"/>
      <c r="C119" s="163" t="s">
        <v>122</v>
      </c>
      <c r="D119" s="164" t="s">
        <v>57</v>
      </c>
      <c r="E119" s="164" t="s">
        <v>53</v>
      </c>
      <c r="F119" s="164" t="s">
        <v>54</v>
      </c>
      <c r="G119" s="164" t="s">
        <v>123</v>
      </c>
      <c r="H119" s="164" t="s">
        <v>124</v>
      </c>
      <c r="I119" s="165" t="s">
        <v>125</v>
      </c>
      <c r="J119" s="165" t="s">
        <v>126</v>
      </c>
      <c r="K119" s="166" t="s">
        <v>118</v>
      </c>
      <c r="L119" s="167" t="s">
        <v>127</v>
      </c>
      <c r="M119" s="168"/>
      <c r="N119" s="71" t="s">
        <v>1</v>
      </c>
      <c r="O119" s="72" t="s">
        <v>36</v>
      </c>
      <c r="P119" s="72" t="s">
        <v>128</v>
      </c>
      <c r="Q119" s="72" t="s">
        <v>129</v>
      </c>
      <c r="R119" s="72" t="s">
        <v>130</v>
      </c>
      <c r="S119" s="72" t="s">
        <v>131</v>
      </c>
      <c r="T119" s="72" t="s">
        <v>132</v>
      </c>
      <c r="U119" s="72" t="s">
        <v>133</v>
      </c>
      <c r="V119" s="72" t="s">
        <v>134</v>
      </c>
      <c r="W119" s="72" t="s">
        <v>135</v>
      </c>
      <c r="X119" s="73" t="s">
        <v>136</v>
      </c>
      <c r="Y119" s="161"/>
      <c r="Z119" s="161"/>
      <c r="AA119" s="161"/>
      <c r="AB119" s="161"/>
      <c r="AC119" s="161"/>
      <c r="AD119" s="161"/>
      <c r="AE119" s="161"/>
    </row>
    <row r="120" spans="1:65" s="2" customFormat="1" ht="22.9" customHeight="1">
      <c r="A120" s="31"/>
      <c r="B120" s="32"/>
      <c r="C120" s="78" t="s">
        <v>137</v>
      </c>
      <c r="D120" s="33"/>
      <c r="E120" s="33"/>
      <c r="F120" s="33"/>
      <c r="G120" s="33"/>
      <c r="H120" s="33"/>
      <c r="I120" s="112"/>
      <c r="J120" s="112"/>
      <c r="K120" s="169">
        <f>BK120</f>
        <v>0</v>
      </c>
      <c r="L120" s="33"/>
      <c r="M120" s="36"/>
      <c r="N120" s="74"/>
      <c r="O120" s="170"/>
      <c r="P120" s="75"/>
      <c r="Q120" s="171">
        <f>Q121+Q138</f>
        <v>0</v>
      </c>
      <c r="R120" s="171">
        <f>R121+R138</f>
        <v>0</v>
      </c>
      <c r="S120" s="75"/>
      <c r="T120" s="172">
        <f>T121+T138</f>
        <v>0</v>
      </c>
      <c r="U120" s="75"/>
      <c r="V120" s="172">
        <f>V121+V138</f>
        <v>3.1849400000000001</v>
      </c>
      <c r="W120" s="75"/>
      <c r="X120" s="173">
        <f>X121+X138</f>
        <v>0</v>
      </c>
      <c r="Y120" s="31"/>
      <c r="Z120" s="31"/>
      <c r="AA120" s="31"/>
      <c r="AB120" s="31"/>
      <c r="AC120" s="31"/>
      <c r="AD120" s="31"/>
      <c r="AE120" s="31"/>
      <c r="AT120" s="15" t="s">
        <v>73</v>
      </c>
      <c r="AU120" s="15" t="s">
        <v>120</v>
      </c>
      <c r="BK120" s="174">
        <f>BK121+BK138</f>
        <v>0</v>
      </c>
    </row>
    <row r="121" spans="1:65" s="11" customFormat="1" ht="25.9" customHeight="1">
      <c r="B121" s="207"/>
      <c r="C121" s="208"/>
      <c r="D121" s="209" t="s">
        <v>73</v>
      </c>
      <c r="E121" s="210" t="s">
        <v>236</v>
      </c>
      <c r="F121" s="210" t="s">
        <v>237</v>
      </c>
      <c r="G121" s="208"/>
      <c r="H121" s="208"/>
      <c r="I121" s="211"/>
      <c r="J121" s="211"/>
      <c r="K121" s="212">
        <f>BK121</f>
        <v>0</v>
      </c>
      <c r="L121" s="208"/>
      <c r="M121" s="213"/>
      <c r="N121" s="214"/>
      <c r="O121" s="215"/>
      <c r="P121" s="215"/>
      <c r="Q121" s="216">
        <f>Q122</f>
        <v>0</v>
      </c>
      <c r="R121" s="216">
        <f>R122</f>
        <v>0</v>
      </c>
      <c r="S121" s="215"/>
      <c r="T121" s="217">
        <f>T122</f>
        <v>0</v>
      </c>
      <c r="U121" s="215"/>
      <c r="V121" s="217">
        <f>V122</f>
        <v>0</v>
      </c>
      <c r="W121" s="215"/>
      <c r="X121" s="218">
        <f>X122</f>
        <v>0</v>
      </c>
      <c r="AR121" s="219" t="s">
        <v>82</v>
      </c>
      <c r="AT121" s="220" t="s">
        <v>73</v>
      </c>
      <c r="AU121" s="220" t="s">
        <v>74</v>
      </c>
      <c r="AY121" s="219" t="s">
        <v>142</v>
      </c>
      <c r="BK121" s="221">
        <f>BK122</f>
        <v>0</v>
      </c>
    </row>
    <row r="122" spans="1:65" s="11" customFormat="1" ht="22.9" customHeight="1">
      <c r="B122" s="207"/>
      <c r="C122" s="208"/>
      <c r="D122" s="209" t="s">
        <v>73</v>
      </c>
      <c r="E122" s="239" t="s">
        <v>834</v>
      </c>
      <c r="F122" s="239" t="s">
        <v>835</v>
      </c>
      <c r="G122" s="208"/>
      <c r="H122" s="208"/>
      <c r="I122" s="211"/>
      <c r="J122" s="211"/>
      <c r="K122" s="240">
        <f>BK122</f>
        <v>0</v>
      </c>
      <c r="L122" s="208"/>
      <c r="M122" s="213"/>
      <c r="N122" s="214"/>
      <c r="O122" s="215"/>
      <c r="P122" s="215"/>
      <c r="Q122" s="216">
        <f>SUM(Q123:Q137)</f>
        <v>0</v>
      </c>
      <c r="R122" s="216">
        <f>SUM(R123:R137)</f>
        <v>0</v>
      </c>
      <c r="S122" s="215"/>
      <c r="T122" s="217">
        <f>SUM(T123:T137)</f>
        <v>0</v>
      </c>
      <c r="U122" s="215"/>
      <c r="V122" s="217">
        <f>SUM(V123:V137)</f>
        <v>0</v>
      </c>
      <c r="W122" s="215"/>
      <c r="X122" s="218">
        <f>SUM(X123:X137)</f>
        <v>0</v>
      </c>
      <c r="AR122" s="219" t="s">
        <v>82</v>
      </c>
      <c r="AT122" s="220" t="s">
        <v>73</v>
      </c>
      <c r="AU122" s="220" t="s">
        <v>82</v>
      </c>
      <c r="AY122" s="219" t="s">
        <v>142</v>
      </c>
      <c r="BK122" s="221">
        <f>SUM(BK123:BK137)</f>
        <v>0</v>
      </c>
    </row>
    <row r="123" spans="1:65" s="2" customFormat="1" ht="21.75" customHeight="1">
      <c r="A123" s="31"/>
      <c r="B123" s="32"/>
      <c r="C123" s="222" t="s">
        <v>82</v>
      </c>
      <c r="D123" s="222" t="s">
        <v>240</v>
      </c>
      <c r="E123" s="223" t="s">
        <v>836</v>
      </c>
      <c r="F123" s="224" t="s">
        <v>837</v>
      </c>
      <c r="G123" s="225" t="s">
        <v>416</v>
      </c>
      <c r="H123" s="226">
        <v>0.25</v>
      </c>
      <c r="I123" s="227"/>
      <c r="J123" s="227"/>
      <c r="K123" s="228">
        <f>ROUND(P123*H123,2)</f>
        <v>0</v>
      </c>
      <c r="L123" s="229"/>
      <c r="M123" s="36"/>
      <c r="N123" s="230" t="s">
        <v>1</v>
      </c>
      <c r="O123" s="186" t="s">
        <v>37</v>
      </c>
      <c r="P123" s="187">
        <f>I123+J123</f>
        <v>0</v>
      </c>
      <c r="Q123" s="187">
        <f>ROUND(I123*H123,2)</f>
        <v>0</v>
      </c>
      <c r="R123" s="187">
        <f>ROUND(J123*H123,2)</f>
        <v>0</v>
      </c>
      <c r="S123" s="67"/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9">
        <f>W123*H123</f>
        <v>0</v>
      </c>
      <c r="Y123" s="31"/>
      <c r="Z123" s="31"/>
      <c r="AA123" s="31"/>
      <c r="AB123" s="31"/>
      <c r="AC123" s="31"/>
      <c r="AD123" s="31"/>
      <c r="AE123" s="31"/>
      <c r="AR123" s="190" t="s">
        <v>152</v>
      </c>
      <c r="AT123" s="190" t="s">
        <v>240</v>
      </c>
      <c r="AU123" s="190" t="s">
        <v>84</v>
      </c>
      <c r="AY123" s="15" t="s">
        <v>142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15" t="s">
        <v>82</v>
      </c>
      <c r="BK123" s="191">
        <f>ROUND(P123*H123,2)</f>
        <v>0</v>
      </c>
      <c r="BL123" s="15" t="s">
        <v>152</v>
      </c>
      <c r="BM123" s="190" t="s">
        <v>838</v>
      </c>
    </row>
    <row r="124" spans="1:65" s="2" customFormat="1" ht="19.5">
      <c r="A124" s="31"/>
      <c r="B124" s="32"/>
      <c r="C124" s="33"/>
      <c r="D124" s="192" t="s">
        <v>144</v>
      </c>
      <c r="E124" s="33"/>
      <c r="F124" s="193" t="s">
        <v>839</v>
      </c>
      <c r="G124" s="33"/>
      <c r="H124" s="33"/>
      <c r="I124" s="112"/>
      <c r="J124" s="112"/>
      <c r="K124" s="33"/>
      <c r="L124" s="33"/>
      <c r="M124" s="36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1"/>
      <c r="Z124" s="31"/>
      <c r="AA124" s="31"/>
      <c r="AB124" s="31"/>
      <c r="AC124" s="31"/>
      <c r="AD124" s="31"/>
      <c r="AE124" s="31"/>
      <c r="AT124" s="15" t="s">
        <v>144</v>
      </c>
      <c r="AU124" s="15" t="s">
        <v>84</v>
      </c>
    </row>
    <row r="125" spans="1:65" s="2" customFormat="1" ht="78">
      <c r="A125" s="31"/>
      <c r="B125" s="32"/>
      <c r="C125" s="33"/>
      <c r="D125" s="192" t="s">
        <v>411</v>
      </c>
      <c r="E125" s="33"/>
      <c r="F125" s="231" t="s">
        <v>840</v>
      </c>
      <c r="G125" s="33"/>
      <c r="H125" s="33"/>
      <c r="I125" s="112"/>
      <c r="J125" s="112"/>
      <c r="K125" s="33"/>
      <c r="L125" s="33"/>
      <c r="M125" s="36"/>
      <c r="N125" s="194"/>
      <c r="O125" s="195"/>
      <c r="P125" s="67"/>
      <c r="Q125" s="67"/>
      <c r="R125" s="67"/>
      <c r="S125" s="67"/>
      <c r="T125" s="67"/>
      <c r="U125" s="67"/>
      <c r="V125" s="67"/>
      <c r="W125" s="67"/>
      <c r="X125" s="68"/>
      <c r="Y125" s="31"/>
      <c r="Z125" s="31"/>
      <c r="AA125" s="31"/>
      <c r="AB125" s="31"/>
      <c r="AC125" s="31"/>
      <c r="AD125" s="31"/>
      <c r="AE125" s="31"/>
      <c r="AT125" s="15" t="s">
        <v>411</v>
      </c>
      <c r="AU125" s="15" t="s">
        <v>84</v>
      </c>
    </row>
    <row r="126" spans="1:65" s="2" customFormat="1" ht="21.75" customHeight="1">
      <c r="A126" s="31"/>
      <c r="B126" s="32"/>
      <c r="C126" s="222" t="s">
        <v>84</v>
      </c>
      <c r="D126" s="222" t="s">
        <v>240</v>
      </c>
      <c r="E126" s="223" t="s">
        <v>841</v>
      </c>
      <c r="F126" s="224" t="s">
        <v>842</v>
      </c>
      <c r="G126" s="225" t="s">
        <v>416</v>
      </c>
      <c r="H126" s="226">
        <v>0.25</v>
      </c>
      <c r="I126" s="227"/>
      <c r="J126" s="227"/>
      <c r="K126" s="228">
        <f>ROUND(P126*H126,2)</f>
        <v>0</v>
      </c>
      <c r="L126" s="229"/>
      <c r="M126" s="36"/>
      <c r="N126" s="230" t="s">
        <v>1</v>
      </c>
      <c r="O126" s="186" t="s">
        <v>37</v>
      </c>
      <c r="P126" s="187">
        <f>I126+J126</f>
        <v>0</v>
      </c>
      <c r="Q126" s="187">
        <f>ROUND(I126*H126,2)</f>
        <v>0</v>
      </c>
      <c r="R126" s="187">
        <f>ROUND(J126*H126,2)</f>
        <v>0</v>
      </c>
      <c r="S126" s="67"/>
      <c r="T126" s="188">
        <f>S126*H126</f>
        <v>0</v>
      </c>
      <c r="U126" s="188">
        <v>0</v>
      </c>
      <c r="V126" s="188">
        <f>U126*H126</f>
        <v>0</v>
      </c>
      <c r="W126" s="188">
        <v>0</v>
      </c>
      <c r="X126" s="189">
        <f>W126*H126</f>
        <v>0</v>
      </c>
      <c r="Y126" s="31"/>
      <c r="Z126" s="31"/>
      <c r="AA126" s="31"/>
      <c r="AB126" s="31"/>
      <c r="AC126" s="31"/>
      <c r="AD126" s="31"/>
      <c r="AE126" s="31"/>
      <c r="AR126" s="190" t="s">
        <v>152</v>
      </c>
      <c r="AT126" s="190" t="s">
        <v>240</v>
      </c>
      <c r="AU126" s="190" t="s">
        <v>84</v>
      </c>
      <c r="AY126" s="15" t="s">
        <v>142</v>
      </c>
      <c r="BE126" s="191">
        <f>IF(O126="základní",K126,0)</f>
        <v>0</v>
      </c>
      <c r="BF126" s="191">
        <f>IF(O126="snížená",K126,0)</f>
        <v>0</v>
      </c>
      <c r="BG126" s="191">
        <f>IF(O126="zákl. přenesená",K126,0)</f>
        <v>0</v>
      </c>
      <c r="BH126" s="191">
        <f>IF(O126="sníž. přenesená",K126,0)</f>
        <v>0</v>
      </c>
      <c r="BI126" s="191">
        <f>IF(O126="nulová",K126,0)</f>
        <v>0</v>
      </c>
      <c r="BJ126" s="15" t="s">
        <v>82</v>
      </c>
      <c r="BK126" s="191">
        <f>ROUND(P126*H126,2)</f>
        <v>0</v>
      </c>
      <c r="BL126" s="15" t="s">
        <v>152</v>
      </c>
      <c r="BM126" s="190" t="s">
        <v>843</v>
      </c>
    </row>
    <row r="127" spans="1:65" s="2" customFormat="1" ht="29.25">
      <c r="A127" s="31"/>
      <c r="B127" s="32"/>
      <c r="C127" s="33"/>
      <c r="D127" s="192" t="s">
        <v>144</v>
      </c>
      <c r="E127" s="33"/>
      <c r="F127" s="193" t="s">
        <v>844</v>
      </c>
      <c r="G127" s="33"/>
      <c r="H127" s="33"/>
      <c r="I127" s="112"/>
      <c r="J127" s="112"/>
      <c r="K127" s="33"/>
      <c r="L127" s="33"/>
      <c r="M127" s="36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1"/>
      <c r="Z127" s="31"/>
      <c r="AA127" s="31"/>
      <c r="AB127" s="31"/>
      <c r="AC127" s="31"/>
      <c r="AD127" s="31"/>
      <c r="AE127" s="31"/>
      <c r="AT127" s="15" t="s">
        <v>144</v>
      </c>
      <c r="AU127" s="15" t="s">
        <v>84</v>
      </c>
    </row>
    <row r="128" spans="1:65" s="2" customFormat="1" ht="78">
      <c r="A128" s="31"/>
      <c r="B128" s="32"/>
      <c r="C128" s="33"/>
      <c r="D128" s="192" t="s">
        <v>411</v>
      </c>
      <c r="E128" s="33"/>
      <c r="F128" s="231" t="s">
        <v>840</v>
      </c>
      <c r="G128" s="33"/>
      <c r="H128" s="33"/>
      <c r="I128" s="112"/>
      <c r="J128" s="112"/>
      <c r="K128" s="33"/>
      <c r="L128" s="33"/>
      <c r="M128" s="36"/>
      <c r="N128" s="194"/>
      <c r="O128" s="195"/>
      <c r="P128" s="67"/>
      <c r="Q128" s="67"/>
      <c r="R128" s="67"/>
      <c r="S128" s="67"/>
      <c r="T128" s="67"/>
      <c r="U128" s="67"/>
      <c r="V128" s="67"/>
      <c r="W128" s="67"/>
      <c r="X128" s="68"/>
      <c r="Y128" s="31"/>
      <c r="Z128" s="31"/>
      <c r="AA128" s="31"/>
      <c r="AB128" s="31"/>
      <c r="AC128" s="31"/>
      <c r="AD128" s="31"/>
      <c r="AE128" s="31"/>
      <c r="AT128" s="15" t="s">
        <v>411</v>
      </c>
      <c r="AU128" s="15" t="s">
        <v>84</v>
      </c>
    </row>
    <row r="129" spans="1:65" s="2" customFormat="1" ht="21.75" customHeight="1">
      <c r="A129" s="31"/>
      <c r="B129" s="32"/>
      <c r="C129" s="222" t="s">
        <v>148</v>
      </c>
      <c r="D129" s="222" t="s">
        <v>240</v>
      </c>
      <c r="E129" s="223" t="s">
        <v>845</v>
      </c>
      <c r="F129" s="224" t="s">
        <v>846</v>
      </c>
      <c r="G129" s="225" t="s">
        <v>416</v>
      </c>
      <c r="H129" s="226">
        <v>0.25</v>
      </c>
      <c r="I129" s="227"/>
      <c r="J129" s="227"/>
      <c r="K129" s="228">
        <f>ROUND(P129*H129,2)</f>
        <v>0</v>
      </c>
      <c r="L129" s="229"/>
      <c r="M129" s="36"/>
      <c r="N129" s="230" t="s">
        <v>1</v>
      </c>
      <c r="O129" s="186" t="s">
        <v>37</v>
      </c>
      <c r="P129" s="187">
        <f>I129+J129</f>
        <v>0</v>
      </c>
      <c r="Q129" s="187">
        <f>ROUND(I129*H129,2)</f>
        <v>0</v>
      </c>
      <c r="R129" s="187">
        <f>ROUND(J129*H129,2)</f>
        <v>0</v>
      </c>
      <c r="S129" s="67"/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9">
        <f>W129*H129</f>
        <v>0</v>
      </c>
      <c r="Y129" s="31"/>
      <c r="Z129" s="31"/>
      <c r="AA129" s="31"/>
      <c r="AB129" s="31"/>
      <c r="AC129" s="31"/>
      <c r="AD129" s="31"/>
      <c r="AE129" s="31"/>
      <c r="AR129" s="190" t="s">
        <v>152</v>
      </c>
      <c r="AT129" s="190" t="s">
        <v>240</v>
      </c>
      <c r="AU129" s="190" t="s">
        <v>84</v>
      </c>
      <c r="AY129" s="15" t="s">
        <v>142</v>
      </c>
      <c r="BE129" s="191">
        <f>IF(O129="základní",K129,0)</f>
        <v>0</v>
      </c>
      <c r="BF129" s="191">
        <f>IF(O129="snížená",K129,0)</f>
        <v>0</v>
      </c>
      <c r="BG129" s="191">
        <f>IF(O129="zákl. přenesená",K129,0)</f>
        <v>0</v>
      </c>
      <c r="BH129" s="191">
        <f>IF(O129="sníž. přenesená",K129,0)</f>
        <v>0</v>
      </c>
      <c r="BI129" s="191">
        <f>IF(O129="nulová",K129,0)</f>
        <v>0</v>
      </c>
      <c r="BJ129" s="15" t="s">
        <v>82</v>
      </c>
      <c r="BK129" s="191">
        <f>ROUND(P129*H129,2)</f>
        <v>0</v>
      </c>
      <c r="BL129" s="15" t="s">
        <v>152</v>
      </c>
      <c r="BM129" s="190" t="s">
        <v>847</v>
      </c>
    </row>
    <row r="130" spans="1:65" s="2" customFormat="1" ht="19.5">
      <c r="A130" s="31"/>
      <c r="B130" s="32"/>
      <c r="C130" s="33"/>
      <c r="D130" s="192" t="s">
        <v>144</v>
      </c>
      <c r="E130" s="33"/>
      <c r="F130" s="193" t="s">
        <v>848</v>
      </c>
      <c r="G130" s="33"/>
      <c r="H130" s="33"/>
      <c r="I130" s="112"/>
      <c r="J130" s="112"/>
      <c r="K130" s="33"/>
      <c r="L130" s="33"/>
      <c r="M130" s="36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1"/>
      <c r="Z130" s="31"/>
      <c r="AA130" s="31"/>
      <c r="AB130" s="31"/>
      <c r="AC130" s="31"/>
      <c r="AD130" s="31"/>
      <c r="AE130" s="31"/>
      <c r="AT130" s="15" t="s">
        <v>144</v>
      </c>
      <c r="AU130" s="15" t="s">
        <v>84</v>
      </c>
    </row>
    <row r="131" spans="1:65" s="2" customFormat="1" ht="78">
      <c r="A131" s="31"/>
      <c r="B131" s="32"/>
      <c r="C131" s="33"/>
      <c r="D131" s="192" t="s">
        <v>411</v>
      </c>
      <c r="E131" s="33"/>
      <c r="F131" s="231" t="s">
        <v>849</v>
      </c>
      <c r="G131" s="33"/>
      <c r="H131" s="33"/>
      <c r="I131" s="112"/>
      <c r="J131" s="112"/>
      <c r="K131" s="33"/>
      <c r="L131" s="33"/>
      <c r="M131" s="36"/>
      <c r="N131" s="194"/>
      <c r="O131" s="195"/>
      <c r="P131" s="67"/>
      <c r="Q131" s="67"/>
      <c r="R131" s="67"/>
      <c r="S131" s="67"/>
      <c r="T131" s="67"/>
      <c r="U131" s="67"/>
      <c r="V131" s="67"/>
      <c r="W131" s="67"/>
      <c r="X131" s="68"/>
      <c r="Y131" s="31"/>
      <c r="Z131" s="31"/>
      <c r="AA131" s="31"/>
      <c r="AB131" s="31"/>
      <c r="AC131" s="31"/>
      <c r="AD131" s="31"/>
      <c r="AE131" s="31"/>
      <c r="AT131" s="15" t="s">
        <v>411</v>
      </c>
      <c r="AU131" s="15" t="s">
        <v>84</v>
      </c>
    </row>
    <row r="132" spans="1:65" s="2" customFormat="1" ht="21.75" customHeight="1">
      <c r="A132" s="31"/>
      <c r="B132" s="32"/>
      <c r="C132" s="222" t="s">
        <v>152</v>
      </c>
      <c r="D132" s="222" t="s">
        <v>240</v>
      </c>
      <c r="E132" s="223" t="s">
        <v>850</v>
      </c>
      <c r="F132" s="224" t="s">
        <v>851</v>
      </c>
      <c r="G132" s="225" t="s">
        <v>416</v>
      </c>
      <c r="H132" s="226">
        <v>0.25</v>
      </c>
      <c r="I132" s="227"/>
      <c r="J132" s="227"/>
      <c r="K132" s="228">
        <f>ROUND(P132*H132,2)</f>
        <v>0</v>
      </c>
      <c r="L132" s="229"/>
      <c r="M132" s="36"/>
      <c r="N132" s="230" t="s">
        <v>1</v>
      </c>
      <c r="O132" s="186" t="s">
        <v>37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67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1"/>
      <c r="Z132" s="31"/>
      <c r="AA132" s="31"/>
      <c r="AB132" s="31"/>
      <c r="AC132" s="31"/>
      <c r="AD132" s="31"/>
      <c r="AE132" s="31"/>
      <c r="AR132" s="190" t="s">
        <v>152</v>
      </c>
      <c r="AT132" s="190" t="s">
        <v>240</v>
      </c>
      <c r="AU132" s="190" t="s">
        <v>84</v>
      </c>
      <c r="AY132" s="15" t="s">
        <v>142</v>
      </c>
      <c r="BE132" s="191">
        <f>IF(O132="základní",K132,0)</f>
        <v>0</v>
      </c>
      <c r="BF132" s="191">
        <f>IF(O132="snížená",K132,0)</f>
        <v>0</v>
      </c>
      <c r="BG132" s="191">
        <f>IF(O132="zákl. přenesená",K132,0)</f>
        <v>0</v>
      </c>
      <c r="BH132" s="191">
        <f>IF(O132="sníž. přenesená",K132,0)</f>
        <v>0</v>
      </c>
      <c r="BI132" s="191">
        <f>IF(O132="nulová",K132,0)</f>
        <v>0</v>
      </c>
      <c r="BJ132" s="15" t="s">
        <v>82</v>
      </c>
      <c r="BK132" s="191">
        <f>ROUND(P132*H132,2)</f>
        <v>0</v>
      </c>
      <c r="BL132" s="15" t="s">
        <v>152</v>
      </c>
      <c r="BM132" s="190" t="s">
        <v>852</v>
      </c>
    </row>
    <row r="133" spans="1:65" s="2" customFormat="1" ht="29.25">
      <c r="A133" s="31"/>
      <c r="B133" s="32"/>
      <c r="C133" s="33"/>
      <c r="D133" s="192" t="s">
        <v>144</v>
      </c>
      <c r="E133" s="33"/>
      <c r="F133" s="193" t="s">
        <v>853</v>
      </c>
      <c r="G133" s="33"/>
      <c r="H133" s="33"/>
      <c r="I133" s="112"/>
      <c r="J133" s="112"/>
      <c r="K133" s="33"/>
      <c r="L133" s="33"/>
      <c r="M133" s="36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1"/>
      <c r="Z133" s="31"/>
      <c r="AA133" s="31"/>
      <c r="AB133" s="31"/>
      <c r="AC133" s="31"/>
      <c r="AD133" s="31"/>
      <c r="AE133" s="31"/>
      <c r="AT133" s="15" t="s">
        <v>144</v>
      </c>
      <c r="AU133" s="15" t="s">
        <v>84</v>
      </c>
    </row>
    <row r="134" spans="1:65" s="2" customFormat="1" ht="68.25">
      <c r="A134" s="31"/>
      <c r="B134" s="32"/>
      <c r="C134" s="33"/>
      <c r="D134" s="192" t="s">
        <v>411</v>
      </c>
      <c r="E134" s="33"/>
      <c r="F134" s="231" t="s">
        <v>854</v>
      </c>
      <c r="G134" s="33"/>
      <c r="H134" s="33"/>
      <c r="I134" s="112"/>
      <c r="J134" s="112"/>
      <c r="K134" s="33"/>
      <c r="L134" s="33"/>
      <c r="M134" s="36"/>
      <c r="N134" s="194"/>
      <c r="O134" s="195"/>
      <c r="P134" s="67"/>
      <c r="Q134" s="67"/>
      <c r="R134" s="67"/>
      <c r="S134" s="67"/>
      <c r="T134" s="67"/>
      <c r="U134" s="67"/>
      <c r="V134" s="67"/>
      <c r="W134" s="67"/>
      <c r="X134" s="68"/>
      <c r="Y134" s="31"/>
      <c r="Z134" s="31"/>
      <c r="AA134" s="31"/>
      <c r="AB134" s="31"/>
      <c r="AC134" s="31"/>
      <c r="AD134" s="31"/>
      <c r="AE134" s="31"/>
      <c r="AT134" s="15" t="s">
        <v>411</v>
      </c>
      <c r="AU134" s="15" t="s">
        <v>84</v>
      </c>
    </row>
    <row r="135" spans="1:65" s="2" customFormat="1" ht="33" customHeight="1">
      <c r="A135" s="31"/>
      <c r="B135" s="32"/>
      <c r="C135" s="222" t="s">
        <v>156</v>
      </c>
      <c r="D135" s="222" t="s">
        <v>240</v>
      </c>
      <c r="E135" s="223" t="s">
        <v>855</v>
      </c>
      <c r="F135" s="224" t="s">
        <v>856</v>
      </c>
      <c r="G135" s="225" t="s">
        <v>416</v>
      </c>
      <c r="H135" s="226">
        <v>0.25</v>
      </c>
      <c r="I135" s="227"/>
      <c r="J135" s="227"/>
      <c r="K135" s="228">
        <f>ROUND(P135*H135,2)</f>
        <v>0</v>
      </c>
      <c r="L135" s="229"/>
      <c r="M135" s="36"/>
      <c r="N135" s="230" t="s">
        <v>1</v>
      </c>
      <c r="O135" s="186" t="s">
        <v>37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67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1"/>
      <c r="Z135" s="31"/>
      <c r="AA135" s="31"/>
      <c r="AB135" s="31"/>
      <c r="AC135" s="31"/>
      <c r="AD135" s="31"/>
      <c r="AE135" s="31"/>
      <c r="AR135" s="190" t="s">
        <v>152</v>
      </c>
      <c r="AT135" s="190" t="s">
        <v>240</v>
      </c>
      <c r="AU135" s="190" t="s">
        <v>84</v>
      </c>
      <c r="AY135" s="15" t="s">
        <v>142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15" t="s">
        <v>82</v>
      </c>
      <c r="BK135" s="191">
        <f>ROUND(P135*H135,2)</f>
        <v>0</v>
      </c>
      <c r="BL135" s="15" t="s">
        <v>152</v>
      </c>
      <c r="BM135" s="190" t="s">
        <v>857</v>
      </c>
    </row>
    <row r="136" spans="1:65" s="2" customFormat="1" ht="29.25">
      <c r="A136" s="31"/>
      <c r="B136" s="32"/>
      <c r="C136" s="33"/>
      <c r="D136" s="192" t="s">
        <v>144</v>
      </c>
      <c r="E136" s="33"/>
      <c r="F136" s="193" t="s">
        <v>858</v>
      </c>
      <c r="G136" s="33"/>
      <c r="H136" s="33"/>
      <c r="I136" s="112"/>
      <c r="J136" s="112"/>
      <c r="K136" s="33"/>
      <c r="L136" s="33"/>
      <c r="M136" s="36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1"/>
      <c r="Z136" s="31"/>
      <c r="AA136" s="31"/>
      <c r="AB136" s="31"/>
      <c r="AC136" s="31"/>
      <c r="AD136" s="31"/>
      <c r="AE136" s="31"/>
      <c r="AT136" s="15" t="s">
        <v>144</v>
      </c>
      <c r="AU136" s="15" t="s">
        <v>84</v>
      </c>
    </row>
    <row r="137" spans="1:65" s="2" customFormat="1" ht="68.25">
      <c r="A137" s="31"/>
      <c r="B137" s="32"/>
      <c r="C137" s="33"/>
      <c r="D137" s="192" t="s">
        <v>411</v>
      </c>
      <c r="E137" s="33"/>
      <c r="F137" s="231" t="s">
        <v>854</v>
      </c>
      <c r="G137" s="33"/>
      <c r="H137" s="33"/>
      <c r="I137" s="112"/>
      <c r="J137" s="112"/>
      <c r="K137" s="33"/>
      <c r="L137" s="33"/>
      <c r="M137" s="36"/>
      <c r="N137" s="194"/>
      <c r="O137" s="195"/>
      <c r="P137" s="67"/>
      <c r="Q137" s="67"/>
      <c r="R137" s="67"/>
      <c r="S137" s="67"/>
      <c r="T137" s="67"/>
      <c r="U137" s="67"/>
      <c r="V137" s="67"/>
      <c r="W137" s="67"/>
      <c r="X137" s="68"/>
      <c r="Y137" s="31"/>
      <c r="Z137" s="31"/>
      <c r="AA137" s="31"/>
      <c r="AB137" s="31"/>
      <c r="AC137" s="31"/>
      <c r="AD137" s="31"/>
      <c r="AE137" s="31"/>
      <c r="AT137" s="15" t="s">
        <v>411</v>
      </c>
      <c r="AU137" s="15" t="s">
        <v>84</v>
      </c>
    </row>
    <row r="138" spans="1:65" s="11" customFormat="1" ht="25.9" customHeight="1">
      <c r="B138" s="207"/>
      <c r="C138" s="208"/>
      <c r="D138" s="209" t="s">
        <v>73</v>
      </c>
      <c r="E138" s="210" t="s">
        <v>138</v>
      </c>
      <c r="F138" s="210" t="s">
        <v>859</v>
      </c>
      <c r="G138" s="208"/>
      <c r="H138" s="208"/>
      <c r="I138" s="211"/>
      <c r="J138" s="211"/>
      <c r="K138" s="212">
        <f>BK138</f>
        <v>0</v>
      </c>
      <c r="L138" s="208"/>
      <c r="M138" s="213"/>
      <c r="N138" s="214"/>
      <c r="O138" s="215"/>
      <c r="P138" s="215"/>
      <c r="Q138" s="216">
        <f>Q139</f>
        <v>0</v>
      </c>
      <c r="R138" s="216">
        <f>R139</f>
        <v>0</v>
      </c>
      <c r="S138" s="215"/>
      <c r="T138" s="217">
        <f>T139</f>
        <v>0</v>
      </c>
      <c r="U138" s="215"/>
      <c r="V138" s="217">
        <f>V139</f>
        <v>3.1849400000000001</v>
      </c>
      <c r="W138" s="215"/>
      <c r="X138" s="218">
        <f>X139</f>
        <v>0</v>
      </c>
      <c r="AR138" s="219" t="s">
        <v>148</v>
      </c>
      <c r="AT138" s="220" t="s">
        <v>73</v>
      </c>
      <c r="AU138" s="220" t="s">
        <v>74</v>
      </c>
      <c r="AY138" s="219" t="s">
        <v>142</v>
      </c>
      <c r="BK138" s="221">
        <f>BK139</f>
        <v>0</v>
      </c>
    </row>
    <row r="139" spans="1:65" s="11" customFormat="1" ht="22.9" customHeight="1">
      <c r="B139" s="207"/>
      <c r="C139" s="208"/>
      <c r="D139" s="209" t="s">
        <v>73</v>
      </c>
      <c r="E139" s="239" t="s">
        <v>860</v>
      </c>
      <c r="F139" s="239" t="s">
        <v>861</v>
      </c>
      <c r="G139" s="208"/>
      <c r="H139" s="208"/>
      <c r="I139" s="211"/>
      <c r="J139" s="211"/>
      <c r="K139" s="240">
        <f>BK139</f>
        <v>0</v>
      </c>
      <c r="L139" s="208"/>
      <c r="M139" s="213"/>
      <c r="N139" s="214"/>
      <c r="O139" s="215"/>
      <c r="P139" s="215"/>
      <c r="Q139" s="216">
        <f>SUM(Q140:Q175)</f>
        <v>0</v>
      </c>
      <c r="R139" s="216">
        <f>SUM(R140:R175)</f>
        <v>0</v>
      </c>
      <c r="S139" s="215"/>
      <c r="T139" s="217">
        <f>SUM(T140:T175)</f>
        <v>0</v>
      </c>
      <c r="U139" s="215"/>
      <c r="V139" s="217">
        <f>SUM(V140:V175)</f>
        <v>3.1849400000000001</v>
      </c>
      <c r="W139" s="215"/>
      <c r="X139" s="218">
        <f>SUM(X140:X175)</f>
        <v>0</v>
      </c>
      <c r="AR139" s="219" t="s">
        <v>148</v>
      </c>
      <c r="AT139" s="220" t="s">
        <v>73</v>
      </c>
      <c r="AU139" s="220" t="s">
        <v>82</v>
      </c>
      <c r="AY139" s="219" t="s">
        <v>142</v>
      </c>
      <c r="BK139" s="221">
        <f>SUM(BK140:BK175)</f>
        <v>0</v>
      </c>
    </row>
    <row r="140" spans="1:65" s="2" customFormat="1" ht="21.75" customHeight="1">
      <c r="A140" s="31"/>
      <c r="B140" s="32"/>
      <c r="C140" s="222" t="s">
        <v>160</v>
      </c>
      <c r="D140" s="222" t="s">
        <v>240</v>
      </c>
      <c r="E140" s="223" t="s">
        <v>862</v>
      </c>
      <c r="F140" s="224" t="s">
        <v>863</v>
      </c>
      <c r="G140" s="225" t="s">
        <v>864</v>
      </c>
      <c r="H140" s="226">
        <v>0.05</v>
      </c>
      <c r="I140" s="227"/>
      <c r="J140" s="227"/>
      <c r="K140" s="228">
        <f>ROUND(P140*H140,2)</f>
        <v>0</v>
      </c>
      <c r="L140" s="229"/>
      <c r="M140" s="36"/>
      <c r="N140" s="230" t="s">
        <v>1</v>
      </c>
      <c r="O140" s="186" t="s">
        <v>37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67"/>
      <c r="T140" s="188">
        <f>S140*H140</f>
        <v>0</v>
      </c>
      <c r="U140" s="188">
        <v>8.8000000000000005E-3</v>
      </c>
      <c r="V140" s="188">
        <f>U140*H140</f>
        <v>4.4000000000000007E-4</v>
      </c>
      <c r="W140" s="188">
        <v>0</v>
      </c>
      <c r="X140" s="189">
        <f>W140*H140</f>
        <v>0</v>
      </c>
      <c r="Y140" s="31"/>
      <c r="Z140" s="31"/>
      <c r="AA140" s="31"/>
      <c r="AB140" s="31"/>
      <c r="AC140" s="31"/>
      <c r="AD140" s="31"/>
      <c r="AE140" s="31"/>
      <c r="AR140" s="190" t="s">
        <v>780</v>
      </c>
      <c r="AT140" s="190" t="s">
        <v>240</v>
      </c>
      <c r="AU140" s="190" t="s">
        <v>84</v>
      </c>
      <c r="AY140" s="15" t="s">
        <v>142</v>
      </c>
      <c r="BE140" s="191">
        <f>IF(O140="základní",K140,0)</f>
        <v>0</v>
      </c>
      <c r="BF140" s="191">
        <f>IF(O140="snížená",K140,0)</f>
        <v>0</v>
      </c>
      <c r="BG140" s="191">
        <f>IF(O140="zákl. přenesená",K140,0)</f>
        <v>0</v>
      </c>
      <c r="BH140" s="191">
        <f>IF(O140="sníž. přenesená",K140,0)</f>
        <v>0</v>
      </c>
      <c r="BI140" s="191">
        <f>IF(O140="nulová",K140,0)</f>
        <v>0</v>
      </c>
      <c r="BJ140" s="15" t="s">
        <v>82</v>
      </c>
      <c r="BK140" s="191">
        <f>ROUND(P140*H140,2)</f>
        <v>0</v>
      </c>
      <c r="BL140" s="15" t="s">
        <v>780</v>
      </c>
      <c r="BM140" s="190" t="s">
        <v>865</v>
      </c>
    </row>
    <row r="141" spans="1:65" s="2" customFormat="1" ht="19.5">
      <c r="A141" s="31"/>
      <c r="B141" s="32"/>
      <c r="C141" s="33"/>
      <c r="D141" s="192" t="s">
        <v>144</v>
      </c>
      <c r="E141" s="33"/>
      <c r="F141" s="193" t="s">
        <v>866</v>
      </c>
      <c r="G141" s="33"/>
      <c r="H141" s="33"/>
      <c r="I141" s="112"/>
      <c r="J141" s="112"/>
      <c r="K141" s="33"/>
      <c r="L141" s="33"/>
      <c r="M141" s="36"/>
      <c r="N141" s="194"/>
      <c r="O141" s="195"/>
      <c r="P141" s="67"/>
      <c r="Q141" s="67"/>
      <c r="R141" s="67"/>
      <c r="S141" s="67"/>
      <c r="T141" s="67"/>
      <c r="U141" s="67"/>
      <c r="V141" s="67"/>
      <c r="W141" s="67"/>
      <c r="X141" s="68"/>
      <c r="Y141" s="31"/>
      <c r="Z141" s="31"/>
      <c r="AA141" s="31"/>
      <c r="AB141" s="31"/>
      <c r="AC141" s="31"/>
      <c r="AD141" s="31"/>
      <c r="AE141" s="31"/>
      <c r="AT141" s="15" t="s">
        <v>144</v>
      </c>
      <c r="AU141" s="15" t="s">
        <v>84</v>
      </c>
    </row>
    <row r="142" spans="1:65" s="2" customFormat="1" ht="48.75">
      <c r="A142" s="31"/>
      <c r="B142" s="32"/>
      <c r="C142" s="33"/>
      <c r="D142" s="192" t="s">
        <v>411</v>
      </c>
      <c r="E142" s="33"/>
      <c r="F142" s="231" t="s">
        <v>867</v>
      </c>
      <c r="G142" s="33"/>
      <c r="H142" s="33"/>
      <c r="I142" s="112"/>
      <c r="J142" s="112"/>
      <c r="K142" s="33"/>
      <c r="L142" s="33"/>
      <c r="M142" s="36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1"/>
      <c r="Z142" s="31"/>
      <c r="AA142" s="31"/>
      <c r="AB142" s="31"/>
      <c r="AC142" s="31"/>
      <c r="AD142" s="31"/>
      <c r="AE142" s="31"/>
      <c r="AT142" s="15" t="s">
        <v>411</v>
      </c>
      <c r="AU142" s="15" t="s">
        <v>84</v>
      </c>
    </row>
    <row r="143" spans="1:65" s="2" customFormat="1" ht="21.75" customHeight="1">
      <c r="A143" s="31"/>
      <c r="B143" s="32"/>
      <c r="C143" s="222" t="s">
        <v>164</v>
      </c>
      <c r="D143" s="222" t="s">
        <v>240</v>
      </c>
      <c r="E143" s="223" t="s">
        <v>868</v>
      </c>
      <c r="F143" s="224" t="s">
        <v>869</v>
      </c>
      <c r="G143" s="225" t="s">
        <v>571</v>
      </c>
      <c r="H143" s="226">
        <v>17.5</v>
      </c>
      <c r="I143" s="227"/>
      <c r="J143" s="227"/>
      <c r="K143" s="228">
        <f>ROUND(P143*H143,2)</f>
        <v>0</v>
      </c>
      <c r="L143" s="229"/>
      <c r="M143" s="36"/>
      <c r="N143" s="230" t="s">
        <v>1</v>
      </c>
      <c r="O143" s="186" t="s">
        <v>37</v>
      </c>
      <c r="P143" s="187">
        <f>I143+J143</f>
        <v>0</v>
      </c>
      <c r="Q143" s="187">
        <f>ROUND(I143*H143,2)</f>
        <v>0</v>
      </c>
      <c r="R143" s="187">
        <f>ROUND(J143*H143,2)</f>
        <v>0</v>
      </c>
      <c r="S143" s="67"/>
      <c r="T143" s="188">
        <f>S143*H143</f>
        <v>0</v>
      </c>
      <c r="U143" s="188">
        <v>0</v>
      </c>
      <c r="V143" s="188">
        <f>U143*H143</f>
        <v>0</v>
      </c>
      <c r="W143" s="188">
        <v>0</v>
      </c>
      <c r="X143" s="189">
        <f>W143*H143</f>
        <v>0</v>
      </c>
      <c r="Y143" s="31"/>
      <c r="Z143" s="31"/>
      <c r="AA143" s="31"/>
      <c r="AB143" s="31"/>
      <c r="AC143" s="31"/>
      <c r="AD143" s="31"/>
      <c r="AE143" s="31"/>
      <c r="AR143" s="190" t="s">
        <v>780</v>
      </c>
      <c r="AT143" s="190" t="s">
        <v>240</v>
      </c>
      <c r="AU143" s="190" t="s">
        <v>84</v>
      </c>
      <c r="AY143" s="15" t="s">
        <v>142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15" t="s">
        <v>82</v>
      </c>
      <c r="BK143" s="191">
        <f>ROUND(P143*H143,2)</f>
        <v>0</v>
      </c>
      <c r="BL143" s="15" t="s">
        <v>780</v>
      </c>
      <c r="BM143" s="190" t="s">
        <v>870</v>
      </c>
    </row>
    <row r="144" spans="1:65" s="2" customFormat="1" ht="39">
      <c r="A144" s="31"/>
      <c r="B144" s="32"/>
      <c r="C144" s="33"/>
      <c r="D144" s="192" t="s">
        <v>144</v>
      </c>
      <c r="E144" s="33"/>
      <c r="F144" s="193" t="s">
        <v>871</v>
      </c>
      <c r="G144" s="33"/>
      <c r="H144" s="33"/>
      <c r="I144" s="112"/>
      <c r="J144" s="112"/>
      <c r="K144" s="33"/>
      <c r="L144" s="33"/>
      <c r="M144" s="36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1"/>
      <c r="Z144" s="31"/>
      <c r="AA144" s="31"/>
      <c r="AB144" s="31"/>
      <c r="AC144" s="31"/>
      <c r="AD144" s="31"/>
      <c r="AE144" s="31"/>
      <c r="AT144" s="15" t="s">
        <v>144</v>
      </c>
      <c r="AU144" s="15" t="s">
        <v>84</v>
      </c>
    </row>
    <row r="145" spans="1:65" s="2" customFormat="1" ht="68.25">
      <c r="A145" s="31"/>
      <c r="B145" s="32"/>
      <c r="C145" s="33"/>
      <c r="D145" s="192" t="s">
        <v>411</v>
      </c>
      <c r="E145" s="33"/>
      <c r="F145" s="231" t="s">
        <v>872</v>
      </c>
      <c r="G145" s="33"/>
      <c r="H145" s="33"/>
      <c r="I145" s="112"/>
      <c r="J145" s="112"/>
      <c r="K145" s="33"/>
      <c r="L145" s="33"/>
      <c r="M145" s="36"/>
      <c r="N145" s="194"/>
      <c r="O145" s="195"/>
      <c r="P145" s="67"/>
      <c r="Q145" s="67"/>
      <c r="R145" s="67"/>
      <c r="S145" s="67"/>
      <c r="T145" s="67"/>
      <c r="U145" s="67"/>
      <c r="V145" s="67"/>
      <c r="W145" s="67"/>
      <c r="X145" s="68"/>
      <c r="Y145" s="31"/>
      <c r="Z145" s="31"/>
      <c r="AA145" s="31"/>
      <c r="AB145" s="31"/>
      <c r="AC145" s="31"/>
      <c r="AD145" s="31"/>
      <c r="AE145" s="31"/>
      <c r="AT145" s="15" t="s">
        <v>411</v>
      </c>
      <c r="AU145" s="15" t="s">
        <v>84</v>
      </c>
    </row>
    <row r="146" spans="1:65" s="2" customFormat="1" ht="21.75" customHeight="1">
      <c r="A146" s="31"/>
      <c r="B146" s="32"/>
      <c r="C146" s="222" t="s">
        <v>168</v>
      </c>
      <c r="D146" s="222" t="s">
        <v>240</v>
      </c>
      <c r="E146" s="223" t="s">
        <v>873</v>
      </c>
      <c r="F146" s="224" t="s">
        <v>874</v>
      </c>
      <c r="G146" s="225" t="s">
        <v>171</v>
      </c>
      <c r="H146" s="226">
        <v>45</v>
      </c>
      <c r="I146" s="227"/>
      <c r="J146" s="227"/>
      <c r="K146" s="228">
        <f>ROUND(P146*H146,2)</f>
        <v>0</v>
      </c>
      <c r="L146" s="229"/>
      <c r="M146" s="36"/>
      <c r="N146" s="230" t="s">
        <v>1</v>
      </c>
      <c r="O146" s="186" t="s">
        <v>37</v>
      </c>
      <c r="P146" s="187">
        <f>I146+J146</f>
        <v>0</v>
      </c>
      <c r="Q146" s="187">
        <f>ROUND(I146*H146,2)</f>
        <v>0</v>
      </c>
      <c r="R146" s="187">
        <f>ROUND(J146*H146,2)</f>
        <v>0</v>
      </c>
      <c r="S146" s="67"/>
      <c r="T146" s="188">
        <f>S146*H146</f>
        <v>0</v>
      </c>
      <c r="U146" s="188">
        <v>0</v>
      </c>
      <c r="V146" s="188">
        <f>U146*H146</f>
        <v>0</v>
      </c>
      <c r="W146" s="188">
        <v>0</v>
      </c>
      <c r="X146" s="189">
        <f>W146*H146</f>
        <v>0</v>
      </c>
      <c r="Y146" s="31"/>
      <c r="Z146" s="31"/>
      <c r="AA146" s="31"/>
      <c r="AB146" s="31"/>
      <c r="AC146" s="31"/>
      <c r="AD146" s="31"/>
      <c r="AE146" s="31"/>
      <c r="AR146" s="190" t="s">
        <v>780</v>
      </c>
      <c r="AT146" s="190" t="s">
        <v>240</v>
      </c>
      <c r="AU146" s="190" t="s">
        <v>84</v>
      </c>
      <c r="AY146" s="15" t="s">
        <v>142</v>
      </c>
      <c r="BE146" s="191">
        <f>IF(O146="základní",K146,0)</f>
        <v>0</v>
      </c>
      <c r="BF146" s="191">
        <f>IF(O146="snížená",K146,0)</f>
        <v>0</v>
      </c>
      <c r="BG146" s="191">
        <f>IF(O146="zákl. přenesená",K146,0)</f>
        <v>0</v>
      </c>
      <c r="BH146" s="191">
        <f>IF(O146="sníž. přenesená",K146,0)</f>
        <v>0</v>
      </c>
      <c r="BI146" s="191">
        <f>IF(O146="nulová",K146,0)</f>
        <v>0</v>
      </c>
      <c r="BJ146" s="15" t="s">
        <v>82</v>
      </c>
      <c r="BK146" s="191">
        <f>ROUND(P146*H146,2)</f>
        <v>0</v>
      </c>
      <c r="BL146" s="15" t="s">
        <v>780</v>
      </c>
      <c r="BM146" s="190" t="s">
        <v>875</v>
      </c>
    </row>
    <row r="147" spans="1:65" s="2" customFormat="1" ht="39">
      <c r="A147" s="31"/>
      <c r="B147" s="32"/>
      <c r="C147" s="33"/>
      <c r="D147" s="192" t="s">
        <v>144</v>
      </c>
      <c r="E147" s="33"/>
      <c r="F147" s="193" t="s">
        <v>876</v>
      </c>
      <c r="G147" s="33"/>
      <c r="H147" s="33"/>
      <c r="I147" s="112"/>
      <c r="J147" s="112"/>
      <c r="K147" s="33"/>
      <c r="L147" s="33"/>
      <c r="M147" s="36"/>
      <c r="N147" s="194"/>
      <c r="O147" s="195"/>
      <c r="P147" s="67"/>
      <c r="Q147" s="67"/>
      <c r="R147" s="67"/>
      <c r="S147" s="67"/>
      <c r="T147" s="67"/>
      <c r="U147" s="67"/>
      <c r="V147" s="67"/>
      <c r="W147" s="67"/>
      <c r="X147" s="68"/>
      <c r="Y147" s="31"/>
      <c r="Z147" s="31"/>
      <c r="AA147" s="31"/>
      <c r="AB147" s="31"/>
      <c r="AC147" s="31"/>
      <c r="AD147" s="31"/>
      <c r="AE147" s="31"/>
      <c r="AT147" s="15" t="s">
        <v>144</v>
      </c>
      <c r="AU147" s="15" t="s">
        <v>84</v>
      </c>
    </row>
    <row r="148" spans="1:65" s="2" customFormat="1" ht="29.25">
      <c r="A148" s="31"/>
      <c r="B148" s="32"/>
      <c r="C148" s="33"/>
      <c r="D148" s="192" t="s">
        <v>411</v>
      </c>
      <c r="E148" s="33"/>
      <c r="F148" s="231" t="s">
        <v>877</v>
      </c>
      <c r="G148" s="33"/>
      <c r="H148" s="33"/>
      <c r="I148" s="112"/>
      <c r="J148" s="112"/>
      <c r="K148" s="33"/>
      <c r="L148" s="33"/>
      <c r="M148" s="36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1"/>
      <c r="Z148" s="31"/>
      <c r="AA148" s="31"/>
      <c r="AB148" s="31"/>
      <c r="AC148" s="31"/>
      <c r="AD148" s="31"/>
      <c r="AE148" s="31"/>
      <c r="AT148" s="15" t="s">
        <v>411</v>
      </c>
      <c r="AU148" s="15" t="s">
        <v>84</v>
      </c>
    </row>
    <row r="149" spans="1:65" s="2" customFormat="1" ht="21.75" customHeight="1">
      <c r="A149" s="31"/>
      <c r="B149" s="32"/>
      <c r="C149" s="222" t="s">
        <v>173</v>
      </c>
      <c r="D149" s="222" t="s">
        <v>240</v>
      </c>
      <c r="E149" s="223" t="s">
        <v>878</v>
      </c>
      <c r="F149" s="224" t="s">
        <v>879</v>
      </c>
      <c r="G149" s="225" t="s">
        <v>141</v>
      </c>
      <c r="H149" s="226">
        <v>10</v>
      </c>
      <c r="I149" s="227"/>
      <c r="J149" s="227"/>
      <c r="K149" s="228">
        <f>ROUND(P149*H149,2)</f>
        <v>0</v>
      </c>
      <c r="L149" s="229"/>
      <c r="M149" s="36"/>
      <c r="N149" s="230" t="s">
        <v>1</v>
      </c>
      <c r="O149" s="186" t="s">
        <v>37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67"/>
      <c r="T149" s="188">
        <f>S149*H149</f>
        <v>0</v>
      </c>
      <c r="U149" s="188">
        <v>3.8E-3</v>
      </c>
      <c r="V149" s="188">
        <f>U149*H149</f>
        <v>3.7999999999999999E-2</v>
      </c>
      <c r="W149" s="188">
        <v>0</v>
      </c>
      <c r="X149" s="189">
        <f>W149*H149</f>
        <v>0</v>
      </c>
      <c r="Y149" s="31"/>
      <c r="Z149" s="31"/>
      <c r="AA149" s="31"/>
      <c r="AB149" s="31"/>
      <c r="AC149" s="31"/>
      <c r="AD149" s="31"/>
      <c r="AE149" s="31"/>
      <c r="AR149" s="190" t="s">
        <v>780</v>
      </c>
      <c r="AT149" s="190" t="s">
        <v>240</v>
      </c>
      <c r="AU149" s="190" t="s">
        <v>84</v>
      </c>
      <c r="AY149" s="15" t="s">
        <v>142</v>
      </c>
      <c r="BE149" s="191">
        <f>IF(O149="základní",K149,0)</f>
        <v>0</v>
      </c>
      <c r="BF149" s="191">
        <f>IF(O149="snížená",K149,0)</f>
        <v>0</v>
      </c>
      <c r="BG149" s="191">
        <f>IF(O149="zákl. přenesená",K149,0)</f>
        <v>0</v>
      </c>
      <c r="BH149" s="191">
        <f>IF(O149="sníž. přenesená",K149,0)</f>
        <v>0</v>
      </c>
      <c r="BI149" s="191">
        <f>IF(O149="nulová",K149,0)</f>
        <v>0</v>
      </c>
      <c r="BJ149" s="15" t="s">
        <v>82</v>
      </c>
      <c r="BK149" s="191">
        <f>ROUND(P149*H149,2)</f>
        <v>0</v>
      </c>
      <c r="BL149" s="15" t="s">
        <v>780</v>
      </c>
      <c r="BM149" s="190" t="s">
        <v>880</v>
      </c>
    </row>
    <row r="150" spans="1:65" s="2" customFormat="1" ht="19.5">
      <c r="A150" s="31"/>
      <c r="B150" s="32"/>
      <c r="C150" s="33"/>
      <c r="D150" s="192" t="s">
        <v>144</v>
      </c>
      <c r="E150" s="33"/>
      <c r="F150" s="193" t="s">
        <v>881</v>
      </c>
      <c r="G150" s="33"/>
      <c r="H150" s="33"/>
      <c r="I150" s="112"/>
      <c r="J150" s="112"/>
      <c r="K150" s="33"/>
      <c r="L150" s="33"/>
      <c r="M150" s="36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1"/>
      <c r="Z150" s="31"/>
      <c r="AA150" s="31"/>
      <c r="AB150" s="31"/>
      <c r="AC150" s="31"/>
      <c r="AD150" s="31"/>
      <c r="AE150" s="31"/>
      <c r="AT150" s="15" t="s">
        <v>144</v>
      </c>
      <c r="AU150" s="15" t="s">
        <v>84</v>
      </c>
    </row>
    <row r="151" spans="1:65" s="2" customFormat="1" ht="29.25">
      <c r="A151" s="31"/>
      <c r="B151" s="32"/>
      <c r="C151" s="33"/>
      <c r="D151" s="192" t="s">
        <v>411</v>
      </c>
      <c r="E151" s="33"/>
      <c r="F151" s="231" t="s">
        <v>882</v>
      </c>
      <c r="G151" s="33"/>
      <c r="H151" s="33"/>
      <c r="I151" s="112"/>
      <c r="J151" s="112"/>
      <c r="K151" s="33"/>
      <c r="L151" s="33"/>
      <c r="M151" s="36"/>
      <c r="N151" s="194"/>
      <c r="O151" s="195"/>
      <c r="P151" s="67"/>
      <c r="Q151" s="67"/>
      <c r="R151" s="67"/>
      <c r="S151" s="67"/>
      <c r="T151" s="67"/>
      <c r="U151" s="67"/>
      <c r="V151" s="67"/>
      <c r="W151" s="67"/>
      <c r="X151" s="68"/>
      <c r="Y151" s="31"/>
      <c r="Z151" s="31"/>
      <c r="AA151" s="31"/>
      <c r="AB151" s="31"/>
      <c r="AC151" s="31"/>
      <c r="AD151" s="31"/>
      <c r="AE151" s="31"/>
      <c r="AT151" s="15" t="s">
        <v>411</v>
      </c>
      <c r="AU151" s="15" t="s">
        <v>84</v>
      </c>
    </row>
    <row r="152" spans="1:65" s="2" customFormat="1" ht="16.5" customHeight="1">
      <c r="A152" s="31"/>
      <c r="B152" s="32"/>
      <c r="C152" s="222" t="s">
        <v>177</v>
      </c>
      <c r="D152" s="222" t="s">
        <v>240</v>
      </c>
      <c r="E152" s="223" t="s">
        <v>883</v>
      </c>
      <c r="F152" s="224" t="s">
        <v>884</v>
      </c>
      <c r="G152" s="225" t="s">
        <v>141</v>
      </c>
      <c r="H152" s="226">
        <v>10</v>
      </c>
      <c r="I152" s="227"/>
      <c r="J152" s="227"/>
      <c r="K152" s="228">
        <f>ROUND(P152*H152,2)</f>
        <v>0</v>
      </c>
      <c r="L152" s="229"/>
      <c r="M152" s="36"/>
      <c r="N152" s="230" t="s">
        <v>1</v>
      </c>
      <c r="O152" s="186" t="s">
        <v>37</v>
      </c>
      <c r="P152" s="187">
        <f>I152+J152</f>
        <v>0</v>
      </c>
      <c r="Q152" s="187">
        <f>ROUND(I152*H152,2)</f>
        <v>0</v>
      </c>
      <c r="R152" s="187">
        <f>ROUND(J152*H152,2)</f>
        <v>0</v>
      </c>
      <c r="S152" s="67"/>
      <c r="T152" s="188">
        <f>S152*H152</f>
        <v>0</v>
      </c>
      <c r="U152" s="188">
        <v>7.6E-3</v>
      </c>
      <c r="V152" s="188">
        <f>U152*H152</f>
        <v>7.5999999999999998E-2</v>
      </c>
      <c r="W152" s="188">
        <v>0</v>
      </c>
      <c r="X152" s="189">
        <f>W152*H152</f>
        <v>0</v>
      </c>
      <c r="Y152" s="31"/>
      <c r="Z152" s="31"/>
      <c r="AA152" s="31"/>
      <c r="AB152" s="31"/>
      <c r="AC152" s="31"/>
      <c r="AD152" s="31"/>
      <c r="AE152" s="31"/>
      <c r="AR152" s="190" t="s">
        <v>780</v>
      </c>
      <c r="AT152" s="190" t="s">
        <v>240</v>
      </c>
      <c r="AU152" s="190" t="s">
        <v>84</v>
      </c>
      <c r="AY152" s="15" t="s">
        <v>142</v>
      </c>
      <c r="BE152" s="191">
        <f>IF(O152="základní",K152,0)</f>
        <v>0</v>
      </c>
      <c r="BF152" s="191">
        <f>IF(O152="snížená",K152,0)</f>
        <v>0</v>
      </c>
      <c r="BG152" s="191">
        <f>IF(O152="zákl. přenesená",K152,0)</f>
        <v>0</v>
      </c>
      <c r="BH152" s="191">
        <f>IF(O152="sníž. přenesená",K152,0)</f>
        <v>0</v>
      </c>
      <c r="BI152" s="191">
        <f>IF(O152="nulová",K152,0)</f>
        <v>0</v>
      </c>
      <c r="BJ152" s="15" t="s">
        <v>82</v>
      </c>
      <c r="BK152" s="191">
        <f>ROUND(P152*H152,2)</f>
        <v>0</v>
      </c>
      <c r="BL152" s="15" t="s">
        <v>780</v>
      </c>
      <c r="BM152" s="190" t="s">
        <v>885</v>
      </c>
    </row>
    <row r="153" spans="1:65" s="2" customFormat="1" ht="11.25">
      <c r="A153" s="31"/>
      <c r="B153" s="32"/>
      <c r="C153" s="33"/>
      <c r="D153" s="192" t="s">
        <v>144</v>
      </c>
      <c r="E153" s="33"/>
      <c r="F153" s="193" t="s">
        <v>886</v>
      </c>
      <c r="G153" s="33"/>
      <c r="H153" s="33"/>
      <c r="I153" s="112"/>
      <c r="J153" s="112"/>
      <c r="K153" s="33"/>
      <c r="L153" s="33"/>
      <c r="M153" s="36"/>
      <c r="N153" s="194"/>
      <c r="O153" s="195"/>
      <c r="P153" s="67"/>
      <c r="Q153" s="67"/>
      <c r="R153" s="67"/>
      <c r="S153" s="67"/>
      <c r="T153" s="67"/>
      <c r="U153" s="67"/>
      <c r="V153" s="67"/>
      <c r="W153" s="67"/>
      <c r="X153" s="68"/>
      <c r="Y153" s="31"/>
      <c r="Z153" s="31"/>
      <c r="AA153" s="31"/>
      <c r="AB153" s="31"/>
      <c r="AC153" s="31"/>
      <c r="AD153" s="31"/>
      <c r="AE153" s="31"/>
      <c r="AT153" s="15" t="s">
        <v>144</v>
      </c>
      <c r="AU153" s="15" t="s">
        <v>84</v>
      </c>
    </row>
    <row r="154" spans="1:65" s="2" customFormat="1" ht="29.25">
      <c r="A154" s="31"/>
      <c r="B154" s="32"/>
      <c r="C154" s="33"/>
      <c r="D154" s="192" t="s">
        <v>411</v>
      </c>
      <c r="E154" s="33"/>
      <c r="F154" s="231" t="s">
        <v>882</v>
      </c>
      <c r="G154" s="33"/>
      <c r="H154" s="33"/>
      <c r="I154" s="112"/>
      <c r="J154" s="112"/>
      <c r="K154" s="33"/>
      <c r="L154" s="33"/>
      <c r="M154" s="36"/>
      <c r="N154" s="194"/>
      <c r="O154" s="195"/>
      <c r="P154" s="67"/>
      <c r="Q154" s="67"/>
      <c r="R154" s="67"/>
      <c r="S154" s="67"/>
      <c r="T154" s="67"/>
      <c r="U154" s="67"/>
      <c r="V154" s="67"/>
      <c r="W154" s="67"/>
      <c r="X154" s="68"/>
      <c r="Y154" s="31"/>
      <c r="Z154" s="31"/>
      <c r="AA154" s="31"/>
      <c r="AB154" s="31"/>
      <c r="AC154" s="31"/>
      <c r="AD154" s="31"/>
      <c r="AE154" s="31"/>
      <c r="AT154" s="15" t="s">
        <v>411</v>
      </c>
      <c r="AU154" s="15" t="s">
        <v>84</v>
      </c>
    </row>
    <row r="155" spans="1:65" s="2" customFormat="1" ht="21.75" customHeight="1">
      <c r="A155" s="31"/>
      <c r="B155" s="32"/>
      <c r="C155" s="222" t="s">
        <v>181</v>
      </c>
      <c r="D155" s="222" t="s">
        <v>240</v>
      </c>
      <c r="E155" s="223" t="s">
        <v>887</v>
      </c>
      <c r="F155" s="224" t="s">
        <v>888</v>
      </c>
      <c r="G155" s="225" t="s">
        <v>171</v>
      </c>
      <c r="H155" s="226">
        <v>45</v>
      </c>
      <c r="I155" s="227"/>
      <c r="J155" s="227"/>
      <c r="K155" s="228">
        <f>ROUND(P155*H155,2)</f>
        <v>0</v>
      </c>
      <c r="L155" s="229"/>
      <c r="M155" s="36"/>
      <c r="N155" s="230" t="s">
        <v>1</v>
      </c>
      <c r="O155" s="186" t="s">
        <v>37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67"/>
      <c r="T155" s="188">
        <f>S155*H155</f>
        <v>0</v>
      </c>
      <c r="U155" s="188">
        <v>1.9E-3</v>
      </c>
      <c r="V155" s="188">
        <f>U155*H155</f>
        <v>8.5500000000000007E-2</v>
      </c>
      <c r="W155" s="188">
        <v>0</v>
      </c>
      <c r="X155" s="189">
        <f>W155*H155</f>
        <v>0</v>
      </c>
      <c r="Y155" s="31"/>
      <c r="Z155" s="31"/>
      <c r="AA155" s="31"/>
      <c r="AB155" s="31"/>
      <c r="AC155" s="31"/>
      <c r="AD155" s="31"/>
      <c r="AE155" s="31"/>
      <c r="AR155" s="190" t="s">
        <v>780</v>
      </c>
      <c r="AT155" s="190" t="s">
        <v>240</v>
      </c>
      <c r="AU155" s="190" t="s">
        <v>84</v>
      </c>
      <c r="AY155" s="15" t="s">
        <v>142</v>
      </c>
      <c r="BE155" s="191">
        <f>IF(O155="základní",K155,0)</f>
        <v>0</v>
      </c>
      <c r="BF155" s="191">
        <f>IF(O155="snížená",K155,0)</f>
        <v>0</v>
      </c>
      <c r="BG155" s="191">
        <f>IF(O155="zákl. přenesená",K155,0)</f>
        <v>0</v>
      </c>
      <c r="BH155" s="191">
        <f>IF(O155="sníž. přenesená",K155,0)</f>
        <v>0</v>
      </c>
      <c r="BI155" s="191">
        <f>IF(O155="nulová",K155,0)</f>
        <v>0</v>
      </c>
      <c r="BJ155" s="15" t="s">
        <v>82</v>
      </c>
      <c r="BK155" s="191">
        <f>ROUND(P155*H155,2)</f>
        <v>0</v>
      </c>
      <c r="BL155" s="15" t="s">
        <v>780</v>
      </c>
      <c r="BM155" s="190" t="s">
        <v>889</v>
      </c>
    </row>
    <row r="156" spans="1:65" s="2" customFormat="1" ht="19.5">
      <c r="A156" s="31"/>
      <c r="B156" s="32"/>
      <c r="C156" s="33"/>
      <c r="D156" s="192" t="s">
        <v>144</v>
      </c>
      <c r="E156" s="33"/>
      <c r="F156" s="193" t="s">
        <v>890</v>
      </c>
      <c r="G156" s="33"/>
      <c r="H156" s="33"/>
      <c r="I156" s="112"/>
      <c r="J156" s="112"/>
      <c r="K156" s="33"/>
      <c r="L156" s="33"/>
      <c r="M156" s="36"/>
      <c r="N156" s="194"/>
      <c r="O156" s="195"/>
      <c r="P156" s="67"/>
      <c r="Q156" s="67"/>
      <c r="R156" s="67"/>
      <c r="S156" s="67"/>
      <c r="T156" s="67"/>
      <c r="U156" s="67"/>
      <c r="V156" s="67"/>
      <c r="W156" s="67"/>
      <c r="X156" s="68"/>
      <c r="Y156" s="31"/>
      <c r="Z156" s="31"/>
      <c r="AA156" s="31"/>
      <c r="AB156" s="31"/>
      <c r="AC156" s="31"/>
      <c r="AD156" s="31"/>
      <c r="AE156" s="31"/>
      <c r="AT156" s="15" t="s">
        <v>144</v>
      </c>
      <c r="AU156" s="15" t="s">
        <v>84</v>
      </c>
    </row>
    <row r="157" spans="1:65" s="2" customFormat="1" ht="29.25">
      <c r="A157" s="31"/>
      <c r="B157" s="32"/>
      <c r="C157" s="33"/>
      <c r="D157" s="192" t="s">
        <v>411</v>
      </c>
      <c r="E157" s="33"/>
      <c r="F157" s="231" t="s">
        <v>882</v>
      </c>
      <c r="G157" s="33"/>
      <c r="H157" s="33"/>
      <c r="I157" s="112"/>
      <c r="J157" s="112"/>
      <c r="K157" s="33"/>
      <c r="L157" s="33"/>
      <c r="M157" s="36"/>
      <c r="N157" s="194"/>
      <c r="O157" s="195"/>
      <c r="P157" s="67"/>
      <c r="Q157" s="67"/>
      <c r="R157" s="67"/>
      <c r="S157" s="67"/>
      <c r="T157" s="67"/>
      <c r="U157" s="67"/>
      <c r="V157" s="67"/>
      <c r="W157" s="67"/>
      <c r="X157" s="68"/>
      <c r="Y157" s="31"/>
      <c r="Z157" s="31"/>
      <c r="AA157" s="31"/>
      <c r="AB157" s="31"/>
      <c r="AC157" s="31"/>
      <c r="AD157" s="31"/>
      <c r="AE157" s="31"/>
      <c r="AT157" s="15" t="s">
        <v>411</v>
      </c>
      <c r="AU157" s="15" t="s">
        <v>84</v>
      </c>
    </row>
    <row r="158" spans="1:65" s="2" customFormat="1" ht="16.5" customHeight="1">
      <c r="A158" s="31"/>
      <c r="B158" s="32"/>
      <c r="C158" s="222" t="s">
        <v>185</v>
      </c>
      <c r="D158" s="222" t="s">
        <v>240</v>
      </c>
      <c r="E158" s="223" t="s">
        <v>891</v>
      </c>
      <c r="F158" s="224" t="s">
        <v>892</v>
      </c>
      <c r="G158" s="225" t="s">
        <v>171</v>
      </c>
      <c r="H158" s="226">
        <v>50</v>
      </c>
      <c r="I158" s="227"/>
      <c r="J158" s="227"/>
      <c r="K158" s="228">
        <f>ROUND(P158*H158,2)</f>
        <v>0</v>
      </c>
      <c r="L158" s="229"/>
      <c r="M158" s="36"/>
      <c r="N158" s="230" t="s">
        <v>1</v>
      </c>
      <c r="O158" s="186" t="s">
        <v>37</v>
      </c>
      <c r="P158" s="187">
        <f>I158+J158</f>
        <v>0</v>
      </c>
      <c r="Q158" s="187">
        <f>ROUND(I158*H158,2)</f>
        <v>0</v>
      </c>
      <c r="R158" s="187">
        <f>ROUND(J158*H158,2)</f>
        <v>0</v>
      </c>
      <c r="S158" s="67"/>
      <c r="T158" s="188">
        <f>S158*H158</f>
        <v>0</v>
      </c>
      <c r="U158" s="188">
        <v>9.0000000000000006E-5</v>
      </c>
      <c r="V158" s="188">
        <f>U158*H158</f>
        <v>4.5000000000000005E-3</v>
      </c>
      <c r="W158" s="188">
        <v>0</v>
      </c>
      <c r="X158" s="189">
        <f>W158*H158</f>
        <v>0</v>
      </c>
      <c r="Y158" s="31"/>
      <c r="Z158" s="31"/>
      <c r="AA158" s="31"/>
      <c r="AB158" s="31"/>
      <c r="AC158" s="31"/>
      <c r="AD158" s="31"/>
      <c r="AE158" s="31"/>
      <c r="AR158" s="190" t="s">
        <v>780</v>
      </c>
      <c r="AT158" s="190" t="s">
        <v>240</v>
      </c>
      <c r="AU158" s="190" t="s">
        <v>84</v>
      </c>
      <c r="AY158" s="15" t="s">
        <v>142</v>
      </c>
      <c r="BE158" s="191">
        <f>IF(O158="základní",K158,0)</f>
        <v>0</v>
      </c>
      <c r="BF158" s="191">
        <f>IF(O158="snížená",K158,0)</f>
        <v>0</v>
      </c>
      <c r="BG158" s="191">
        <f>IF(O158="zákl. přenesená",K158,0)</f>
        <v>0</v>
      </c>
      <c r="BH158" s="191">
        <f>IF(O158="sníž. přenesená",K158,0)</f>
        <v>0</v>
      </c>
      <c r="BI158" s="191">
        <f>IF(O158="nulová",K158,0)</f>
        <v>0</v>
      </c>
      <c r="BJ158" s="15" t="s">
        <v>82</v>
      </c>
      <c r="BK158" s="191">
        <f>ROUND(P158*H158,2)</f>
        <v>0</v>
      </c>
      <c r="BL158" s="15" t="s">
        <v>780</v>
      </c>
      <c r="BM158" s="190" t="s">
        <v>893</v>
      </c>
    </row>
    <row r="159" spans="1:65" s="2" customFormat="1" ht="29.25">
      <c r="A159" s="31"/>
      <c r="B159" s="32"/>
      <c r="C159" s="33"/>
      <c r="D159" s="192" t="s">
        <v>144</v>
      </c>
      <c r="E159" s="33"/>
      <c r="F159" s="193" t="s">
        <v>894</v>
      </c>
      <c r="G159" s="33"/>
      <c r="H159" s="33"/>
      <c r="I159" s="112"/>
      <c r="J159" s="112"/>
      <c r="K159" s="33"/>
      <c r="L159" s="33"/>
      <c r="M159" s="36"/>
      <c r="N159" s="194"/>
      <c r="O159" s="195"/>
      <c r="P159" s="67"/>
      <c r="Q159" s="67"/>
      <c r="R159" s="67"/>
      <c r="S159" s="67"/>
      <c r="T159" s="67"/>
      <c r="U159" s="67"/>
      <c r="V159" s="67"/>
      <c r="W159" s="67"/>
      <c r="X159" s="68"/>
      <c r="Y159" s="31"/>
      <c r="Z159" s="31"/>
      <c r="AA159" s="31"/>
      <c r="AB159" s="31"/>
      <c r="AC159" s="31"/>
      <c r="AD159" s="31"/>
      <c r="AE159" s="31"/>
      <c r="AT159" s="15" t="s">
        <v>144</v>
      </c>
      <c r="AU159" s="15" t="s">
        <v>84</v>
      </c>
    </row>
    <row r="160" spans="1:65" s="2" customFormat="1" ht="21.75" customHeight="1">
      <c r="A160" s="31"/>
      <c r="B160" s="32"/>
      <c r="C160" s="222" t="s">
        <v>189</v>
      </c>
      <c r="D160" s="222" t="s">
        <v>240</v>
      </c>
      <c r="E160" s="223" t="s">
        <v>895</v>
      </c>
      <c r="F160" s="224" t="s">
        <v>896</v>
      </c>
      <c r="G160" s="225" t="s">
        <v>141</v>
      </c>
      <c r="H160" s="226">
        <v>50</v>
      </c>
      <c r="I160" s="227"/>
      <c r="J160" s="227"/>
      <c r="K160" s="228">
        <f>ROUND(P160*H160,2)</f>
        <v>0</v>
      </c>
      <c r="L160" s="229"/>
      <c r="M160" s="36"/>
      <c r="N160" s="230" t="s">
        <v>1</v>
      </c>
      <c r="O160" s="186" t="s">
        <v>37</v>
      </c>
      <c r="P160" s="187">
        <f>I160+J160</f>
        <v>0</v>
      </c>
      <c r="Q160" s="187">
        <f>ROUND(I160*H160,2)</f>
        <v>0</v>
      </c>
      <c r="R160" s="187">
        <f>ROUND(J160*H160,2)</f>
        <v>0</v>
      </c>
      <c r="S160" s="67"/>
      <c r="T160" s="188">
        <f>S160*H160</f>
        <v>0</v>
      </c>
      <c r="U160" s="188">
        <v>1.2E-4</v>
      </c>
      <c r="V160" s="188">
        <f>U160*H160</f>
        <v>6.0000000000000001E-3</v>
      </c>
      <c r="W160" s="188">
        <v>0</v>
      </c>
      <c r="X160" s="189">
        <f>W160*H160</f>
        <v>0</v>
      </c>
      <c r="Y160" s="31"/>
      <c r="Z160" s="31"/>
      <c r="AA160" s="31"/>
      <c r="AB160" s="31"/>
      <c r="AC160" s="31"/>
      <c r="AD160" s="31"/>
      <c r="AE160" s="31"/>
      <c r="AR160" s="190" t="s">
        <v>780</v>
      </c>
      <c r="AT160" s="190" t="s">
        <v>240</v>
      </c>
      <c r="AU160" s="190" t="s">
        <v>84</v>
      </c>
      <c r="AY160" s="15" t="s">
        <v>142</v>
      </c>
      <c r="BE160" s="191">
        <f>IF(O160="základní",K160,0)</f>
        <v>0</v>
      </c>
      <c r="BF160" s="191">
        <f>IF(O160="snížená",K160,0)</f>
        <v>0</v>
      </c>
      <c r="BG160" s="191">
        <f>IF(O160="zákl. přenesená",K160,0)</f>
        <v>0</v>
      </c>
      <c r="BH160" s="191">
        <f>IF(O160="sníž. přenesená",K160,0)</f>
        <v>0</v>
      </c>
      <c r="BI160" s="191">
        <f>IF(O160="nulová",K160,0)</f>
        <v>0</v>
      </c>
      <c r="BJ160" s="15" t="s">
        <v>82</v>
      </c>
      <c r="BK160" s="191">
        <f>ROUND(P160*H160,2)</f>
        <v>0</v>
      </c>
      <c r="BL160" s="15" t="s">
        <v>780</v>
      </c>
      <c r="BM160" s="190" t="s">
        <v>897</v>
      </c>
    </row>
    <row r="161" spans="1:65" s="2" customFormat="1" ht="39">
      <c r="A161" s="31"/>
      <c r="B161" s="32"/>
      <c r="C161" s="33"/>
      <c r="D161" s="192" t="s">
        <v>144</v>
      </c>
      <c r="E161" s="33"/>
      <c r="F161" s="193" t="s">
        <v>898</v>
      </c>
      <c r="G161" s="33"/>
      <c r="H161" s="33"/>
      <c r="I161" s="112"/>
      <c r="J161" s="112"/>
      <c r="K161" s="33"/>
      <c r="L161" s="33"/>
      <c r="M161" s="36"/>
      <c r="N161" s="194"/>
      <c r="O161" s="195"/>
      <c r="P161" s="67"/>
      <c r="Q161" s="67"/>
      <c r="R161" s="67"/>
      <c r="S161" s="67"/>
      <c r="T161" s="67"/>
      <c r="U161" s="67"/>
      <c r="V161" s="67"/>
      <c r="W161" s="67"/>
      <c r="X161" s="68"/>
      <c r="Y161" s="31"/>
      <c r="Z161" s="31"/>
      <c r="AA161" s="31"/>
      <c r="AB161" s="31"/>
      <c r="AC161" s="31"/>
      <c r="AD161" s="31"/>
      <c r="AE161" s="31"/>
      <c r="AT161" s="15" t="s">
        <v>144</v>
      </c>
      <c r="AU161" s="15" t="s">
        <v>84</v>
      </c>
    </row>
    <row r="162" spans="1:65" s="2" customFormat="1" ht="21.75" customHeight="1">
      <c r="A162" s="31"/>
      <c r="B162" s="32"/>
      <c r="C162" s="222" t="s">
        <v>193</v>
      </c>
      <c r="D162" s="222" t="s">
        <v>240</v>
      </c>
      <c r="E162" s="223" t="s">
        <v>899</v>
      </c>
      <c r="F162" s="224" t="s">
        <v>900</v>
      </c>
      <c r="G162" s="225" t="s">
        <v>171</v>
      </c>
      <c r="H162" s="226">
        <v>50</v>
      </c>
      <c r="I162" s="227"/>
      <c r="J162" s="227"/>
      <c r="K162" s="228">
        <f>ROUND(P162*H162,2)</f>
        <v>0</v>
      </c>
      <c r="L162" s="229"/>
      <c r="M162" s="36"/>
      <c r="N162" s="230" t="s">
        <v>1</v>
      </c>
      <c r="O162" s="186" t="s">
        <v>37</v>
      </c>
      <c r="P162" s="187">
        <f>I162+J162</f>
        <v>0</v>
      </c>
      <c r="Q162" s="187">
        <f>ROUND(I162*H162,2)</f>
        <v>0</v>
      </c>
      <c r="R162" s="187">
        <f>ROUND(J162*H162,2)</f>
        <v>0</v>
      </c>
      <c r="S162" s="67"/>
      <c r="T162" s="188">
        <f>S162*H162</f>
        <v>0</v>
      </c>
      <c r="U162" s="188">
        <v>0</v>
      </c>
      <c r="V162" s="188">
        <f>U162*H162</f>
        <v>0</v>
      </c>
      <c r="W162" s="188">
        <v>0</v>
      </c>
      <c r="X162" s="189">
        <f>W162*H162</f>
        <v>0</v>
      </c>
      <c r="Y162" s="31"/>
      <c r="Z162" s="31"/>
      <c r="AA162" s="31"/>
      <c r="AB162" s="31"/>
      <c r="AC162" s="31"/>
      <c r="AD162" s="31"/>
      <c r="AE162" s="31"/>
      <c r="AR162" s="190" t="s">
        <v>780</v>
      </c>
      <c r="AT162" s="190" t="s">
        <v>240</v>
      </c>
      <c r="AU162" s="190" t="s">
        <v>84</v>
      </c>
      <c r="AY162" s="15" t="s">
        <v>142</v>
      </c>
      <c r="BE162" s="191">
        <f>IF(O162="základní",K162,0)</f>
        <v>0</v>
      </c>
      <c r="BF162" s="191">
        <f>IF(O162="snížená",K162,0)</f>
        <v>0</v>
      </c>
      <c r="BG162" s="191">
        <f>IF(O162="zákl. přenesená",K162,0)</f>
        <v>0</v>
      </c>
      <c r="BH162" s="191">
        <f>IF(O162="sníž. přenesená",K162,0)</f>
        <v>0</v>
      </c>
      <c r="BI162" s="191">
        <f>IF(O162="nulová",K162,0)</f>
        <v>0</v>
      </c>
      <c r="BJ162" s="15" t="s">
        <v>82</v>
      </c>
      <c r="BK162" s="191">
        <f>ROUND(P162*H162,2)</f>
        <v>0</v>
      </c>
      <c r="BL162" s="15" t="s">
        <v>780</v>
      </c>
      <c r="BM162" s="190" t="s">
        <v>901</v>
      </c>
    </row>
    <row r="163" spans="1:65" s="2" customFormat="1" ht="19.5">
      <c r="A163" s="31"/>
      <c r="B163" s="32"/>
      <c r="C163" s="33"/>
      <c r="D163" s="192" t="s">
        <v>144</v>
      </c>
      <c r="E163" s="33"/>
      <c r="F163" s="193" t="s">
        <v>902</v>
      </c>
      <c r="G163" s="33"/>
      <c r="H163" s="33"/>
      <c r="I163" s="112"/>
      <c r="J163" s="112"/>
      <c r="K163" s="33"/>
      <c r="L163" s="33"/>
      <c r="M163" s="36"/>
      <c r="N163" s="194"/>
      <c r="O163" s="195"/>
      <c r="P163" s="67"/>
      <c r="Q163" s="67"/>
      <c r="R163" s="67"/>
      <c r="S163" s="67"/>
      <c r="T163" s="67"/>
      <c r="U163" s="67"/>
      <c r="V163" s="67"/>
      <c r="W163" s="67"/>
      <c r="X163" s="68"/>
      <c r="Y163" s="31"/>
      <c r="Z163" s="31"/>
      <c r="AA163" s="31"/>
      <c r="AB163" s="31"/>
      <c r="AC163" s="31"/>
      <c r="AD163" s="31"/>
      <c r="AE163" s="31"/>
      <c r="AT163" s="15" t="s">
        <v>144</v>
      </c>
      <c r="AU163" s="15" t="s">
        <v>84</v>
      </c>
    </row>
    <row r="164" spans="1:65" s="2" customFormat="1" ht="21.75" customHeight="1">
      <c r="A164" s="31"/>
      <c r="B164" s="32"/>
      <c r="C164" s="175" t="s">
        <v>9</v>
      </c>
      <c r="D164" s="175" t="s">
        <v>138</v>
      </c>
      <c r="E164" s="176" t="s">
        <v>903</v>
      </c>
      <c r="F164" s="177" t="s">
        <v>904</v>
      </c>
      <c r="G164" s="178" t="s">
        <v>171</v>
      </c>
      <c r="H164" s="179">
        <v>50</v>
      </c>
      <c r="I164" s="180"/>
      <c r="J164" s="181"/>
      <c r="K164" s="182">
        <f>ROUND(P164*H164,2)</f>
        <v>0</v>
      </c>
      <c r="L164" s="183"/>
      <c r="M164" s="184"/>
      <c r="N164" s="185" t="s">
        <v>1</v>
      </c>
      <c r="O164" s="186" t="s">
        <v>37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67"/>
      <c r="T164" s="188">
        <f>S164*H164</f>
        <v>0</v>
      </c>
      <c r="U164" s="188">
        <v>6.8999999999999997E-4</v>
      </c>
      <c r="V164" s="188">
        <f>U164*H164</f>
        <v>3.4499999999999996E-2</v>
      </c>
      <c r="W164" s="188">
        <v>0</v>
      </c>
      <c r="X164" s="189">
        <f>W164*H164</f>
        <v>0</v>
      </c>
      <c r="Y164" s="31"/>
      <c r="Z164" s="31"/>
      <c r="AA164" s="31"/>
      <c r="AB164" s="31"/>
      <c r="AC164" s="31"/>
      <c r="AD164" s="31"/>
      <c r="AE164" s="31"/>
      <c r="AR164" s="190" t="s">
        <v>548</v>
      </c>
      <c r="AT164" s="190" t="s">
        <v>138</v>
      </c>
      <c r="AU164" s="190" t="s">
        <v>84</v>
      </c>
      <c r="AY164" s="15" t="s">
        <v>142</v>
      </c>
      <c r="BE164" s="191">
        <f>IF(O164="základní",K164,0)</f>
        <v>0</v>
      </c>
      <c r="BF164" s="191">
        <f>IF(O164="snížená",K164,0)</f>
        <v>0</v>
      </c>
      <c r="BG164" s="191">
        <f>IF(O164="zákl. přenesená",K164,0)</f>
        <v>0</v>
      </c>
      <c r="BH164" s="191">
        <f>IF(O164="sníž. přenesená",K164,0)</f>
        <v>0</v>
      </c>
      <c r="BI164" s="191">
        <f>IF(O164="nulová",K164,0)</f>
        <v>0</v>
      </c>
      <c r="BJ164" s="15" t="s">
        <v>82</v>
      </c>
      <c r="BK164" s="191">
        <f>ROUND(P164*H164,2)</f>
        <v>0</v>
      </c>
      <c r="BL164" s="15" t="s">
        <v>548</v>
      </c>
      <c r="BM164" s="190" t="s">
        <v>905</v>
      </c>
    </row>
    <row r="165" spans="1:65" s="2" customFormat="1" ht="19.5">
      <c r="A165" s="31"/>
      <c r="B165" s="32"/>
      <c r="C165" s="33"/>
      <c r="D165" s="192" t="s">
        <v>144</v>
      </c>
      <c r="E165" s="33"/>
      <c r="F165" s="193" t="s">
        <v>904</v>
      </c>
      <c r="G165" s="33"/>
      <c r="H165" s="33"/>
      <c r="I165" s="112"/>
      <c r="J165" s="112"/>
      <c r="K165" s="33"/>
      <c r="L165" s="33"/>
      <c r="M165" s="36"/>
      <c r="N165" s="194"/>
      <c r="O165" s="195"/>
      <c r="P165" s="67"/>
      <c r="Q165" s="67"/>
      <c r="R165" s="67"/>
      <c r="S165" s="67"/>
      <c r="T165" s="67"/>
      <c r="U165" s="67"/>
      <c r="V165" s="67"/>
      <c r="W165" s="67"/>
      <c r="X165" s="68"/>
      <c r="Y165" s="31"/>
      <c r="Z165" s="31"/>
      <c r="AA165" s="31"/>
      <c r="AB165" s="31"/>
      <c r="AC165" s="31"/>
      <c r="AD165" s="31"/>
      <c r="AE165" s="31"/>
      <c r="AT165" s="15" t="s">
        <v>144</v>
      </c>
      <c r="AU165" s="15" t="s">
        <v>84</v>
      </c>
    </row>
    <row r="166" spans="1:65" s="2" customFormat="1" ht="21.75" customHeight="1">
      <c r="A166" s="31"/>
      <c r="B166" s="32"/>
      <c r="C166" s="222" t="s">
        <v>202</v>
      </c>
      <c r="D166" s="222" t="s">
        <v>240</v>
      </c>
      <c r="E166" s="223" t="s">
        <v>906</v>
      </c>
      <c r="F166" s="224" t="s">
        <v>907</v>
      </c>
      <c r="G166" s="225" t="s">
        <v>171</v>
      </c>
      <c r="H166" s="226">
        <v>45</v>
      </c>
      <c r="I166" s="227"/>
      <c r="J166" s="227"/>
      <c r="K166" s="228">
        <f>ROUND(P166*H166,2)</f>
        <v>0</v>
      </c>
      <c r="L166" s="229"/>
      <c r="M166" s="36"/>
      <c r="N166" s="230" t="s">
        <v>1</v>
      </c>
      <c r="O166" s="186" t="s">
        <v>37</v>
      </c>
      <c r="P166" s="187">
        <f>I166+J166</f>
        <v>0</v>
      </c>
      <c r="Q166" s="187">
        <f>ROUND(I166*H166,2)</f>
        <v>0</v>
      </c>
      <c r="R166" s="187">
        <f>ROUND(J166*H166,2)</f>
        <v>0</v>
      </c>
      <c r="S166" s="67"/>
      <c r="T166" s="188">
        <f>S166*H166</f>
        <v>0</v>
      </c>
      <c r="U166" s="188">
        <v>0</v>
      </c>
      <c r="V166" s="188">
        <f>U166*H166</f>
        <v>0</v>
      </c>
      <c r="W166" s="188">
        <v>0</v>
      </c>
      <c r="X166" s="189">
        <f>W166*H166</f>
        <v>0</v>
      </c>
      <c r="Y166" s="31"/>
      <c r="Z166" s="31"/>
      <c r="AA166" s="31"/>
      <c r="AB166" s="31"/>
      <c r="AC166" s="31"/>
      <c r="AD166" s="31"/>
      <c r="AE166" s="31"/>
      <c r="AR166" s="190" t="s">
        <v>780</v>
      </c>
      <c r="AT166" s="190" t="s">
        <v>240</v>
      </c>
      <c r="AU166" s="190" t="s">
        <v>84</v>
      </c>
      <c r="AY166" s="15" t="s">
        <v>142</v>
      </c>
      <c r="BE166" s="191">
        <f>IF(O166="základní",K166,0)</f>
        <v>0</v>
      </c>
      <c r="BF166" s="191">
        <f>IF(O166="snížená",K166,0)</f>
        <v>0</v>
      </c>
      <c r="BG166" s="191">
        <f>IF(O166="zákl. přenesená",K166,0)</f>
        <v>0</v>
      </c>
      <c r="BH166" s="191">
        <f>IF(O166="sníž. přenesená",K166,0)</f>
        <v>0</v>
      </c>
      <c r="BI166" s="191">
        <f>IF(O166="nulová",K166,0)</f>
        <v>0</v>
      </c>
      <c r="BJ166" s="15" t="s">
        <v>82</v>
      </c>
      <c r="BK166" s="191">
        <f>ROUND(P166*H166,2)</f>
        <v>0</v>
      </c>
      <c r="BL166" s="15" t="s">
        <v>780</v>
      </c>
      <c r="BM166" s="190" t="s">
        <v>908</v>
      </c>
    </row>
    <row r="167" spans="1:65" s="2" customFormat="1" ht="29.25">
      <c r="A167" s="31"/>
      <c r="B167" s="32"/>
      <c r="C167" s="33"/>
      <c r="D167" s="192" t="s">
        <v>144</v>
      </c>
      <c r="E167" s="33"/>
      <c r="F167" s="193" t="s">
        <v>909</v>
      </c>
      <c r="G167" s="33"/>
      <c r="H167" s="33"/>
      <c r="I167" s="112"/>
      <c r="J167" s="112"/>
      <c r="K167" s="33"/>
      <c r="L167" s="33"/>
      <c r="M167" s="36"/>
      <c r="N167" s="194"/>
      <c r="O167" s="195"/>
      <c r="P167" s="67"/>
      <c r="Q167" s="67"/>
      <c r="R167" s="67"/>
      <c r="S167" s="67"/>
      <c r="T167" s="67"/>
      <c r="U167" s="67"/>
      <c r="V167" s="67"/>
      <c r="W167" s="67"/>
      <c r="X167" s="68"/>
      <c r="Y167" s="31"/>
      <c r="Z167" s="31"/>
      <c r="AA167" s="31"/>
      <c r="AB167" s="31"/>
      <c r="AC167" s="31"/>
      <c r="AD167" s="31"/>
      <c r="AE167" s="31"/>
      <c r="AT167" s="15" t="s">
        <v>144</v>
      </c>
      <c r="AU167" s="15" t="s">
        <v>84</v>
      </c>
    </row>
    <row r="168" spans="1:65" s="2" customFormat="1" ht="21.75" customHeight="1">
      <c r="A168" s="31"/>
      <c r="B168" s="32"/>
      <c r="C168" s="222" t="s">
        <v>206</v>
      </c>
      <c r="D168" s="222" t="s">
        <v>240</v>
      </c>
      <c r="E168" s="223" t="s">
        <v>910</v>
      </c>
      <c r="F168" s="224" t="s">
        <v>911</v>
      </c>
      <c r="G168" s="225" t="s">
        <v>571</v>
      </c>
      <c r="H168" s="226">
        <v>17.5</v>
      </c>
      <c r="I168" s="227"/>
      <c r="J168" s="227"/>
      <c r="K168" s="228">
        <f>ROUND(P168*H168,2)</f>
        <v>0</v>
      </c>
      <c r="L168" s="229"/>
      <c r="M168" s="36"/>
      <c r="N168" s="230" t="s">
        <v>1</v>
      </c>
      <c r="O168" s="186" t="s">
        <v>37</v>
      </c>
      <c r="P168" s="187">
        <f>I168+J168</f>
        <v>0</v>
      </c>
      <c r="Q168" s="187">
        <f>ROUND(I168*H168,2)</f>
        <v>0</v>
      </c>
      <c r="R168" s="187">
        <f>ROUND(J168*H168,2)</f>
        <v>0</v>
      </c>
      <c r="S168" s="67"/>
      <c r="T168" s="188">
        <f>S168*H168</f>
        <v>0</v>
      </c>
      <c r="U168" s="188">
        <v>0.10100000000000001</v>
      </c>
      <c r="V168" s="188">
        <f>U168*H168</f>
        <v>1.7675000000000001</v>
      </c>
      <c r="W168" s="188">
        <v>0</v>
      </c>
      <c r="X168" s="189">
        <f>W168*H168</f>
        <v>0</v>
      </c>
      <c r="Y168" s="31"/>
      <c r="Z168" s="31"/>
      <c r="AA168" s="31"/>
      <c r="AB168" s="31"/>
      <c r="AC168" s="31"/>
      <c r="AD168" s="31"/>
      <c r="AE168" s="31"/>
      <c r="AR168" s="190" t="s">
        <v>780</v>
      </c>
      <c r="AT168" s="190" t="s">
        <v>240</v>
      </c>
      <c r="AU168" s="190" t="s">
        <v>84</v>
      </c>
      <c r="AY168" s="15" t="s">
        <v>142</v>
      </c>
      <c r="BE168" s="191">
        <f>IF(O168="základní",K168,0)</f>
        <v>0</v>
      </c>
      <c r="BF168" s="191">
        <f>IF(O168="snížená",K168,0)</f>
        <v>0</v>
      </c>
      <c r="BG168" s="191">
        <f>IF(O168="zákl. přenesená",K168,0)</f>
        <v>0</v>
      </c>
      <c r="BH168" s="191">
        <f>IF(O168="sníž. přenesená",K168,0)</f>
        <v>0</v>
      </c>
      <c r="BI168" s="191">
        <f>IF(O168="nulová",K168,0)</f>
        <v>0</v>
      </c>
      <c r="BJ168" s="15" t="s">
        <v>82</v>
      </c>
      <c r="BK168" s="191">
        <f>ROUND(P168*H168,2)</f>
        <v>0</v>
      </c>
      <c r="BL168" s="15" t="s">
        <v>780</v>
      </c>
      <c r="BM168" s="190" t="s">
        <v>912</v>
      </c>
    </row>
    <row r="169" spans="1:65" s="2" customFormat="1" ht="19.5">
      <c r="A169" s="31"/>
      <c r="B169" s="32"/>
      <c r="C169" s="33"/>
      <c r="D169" s="192" t="s">
        <v>144</v>
      </c>
      <c r="E169" s="33"/>
      <c r="F169" s="193" t="s">
        <v>913</v>
      </c>
      <c r="G169" s="33"/>
      <c r="H169" s="33"/>
      <c r="I169" s="112"/>
      <c r="J169" s="112"/>
      <c r="K169" s="33"/>
      <c r="L169" s="33"/>
      <c r="M169" s="36"/>
      <c r="N169" s="194"/>
      <c r="O169" s="195"/>
      <c r="P169" s="67"/>
      <c r="Q169" s="67"/>
      <c r="R169" s="67"/>
      <c r="S169" s="67"/>
      <c r="T169" s="67"/>
      <c r="U169" s="67"/>
      <c r="V169" s="67"/>
      <c r="W169" s="67"/>
      <c r="X169" s="68"/>
      <c r="Y169" s="31"/>
      <c r="Z169" s="31"/>
      <c r="AA169" s="31"/>
      <c r="AB169" s="31"/>
      <c r="AC169" s="31"/>
      <c r="AD169" s="31"/>
      <c r="AE169" s="31"/>
      <c r="AT169" s="15" t="s">
        <v>144</v>
      </c>
      <c r="AU169" s="15" t="s">
        <v>84</v>
      </c>
    </row>
    <row r="170" spans="1:65" s="2" customFormat="1" ht="97.5">
      <c r="A170" s="31"/>
      <c r="B170" s="32"/>
      <c r="C170" s="33"/>
      <c r="D170" s="192" t="s">
        <v>411</v>
      </c>
      <c r="E170" s="33"/>
      <c r="F170" s="231" t="s">
        <v>914</v>
      </c>
      <c r="G170" s="33"/>
      <c r="H170" s="33"/>
      <c r="I170" s="112"/>
      <c r="J170" s="112"/>
      <c r="K170" s="33"/>
      <c r="L170" s="33"/>
      <c r="M170" s="36"/>
      <c r="N170" s="194"/>
      <c r="O170" s="195"/>
      <c r="P170" s="67"/>
      <c r="Q170" s="67"/>
      <c r="R170" s="67"/>
      <c r="S170" s="67"/>
      <c r="T170" s="67"/>
      <c r="U170" s="67"/>
      <c r="V170" s="67"/>
      <c r="W170" s="67"/>
      <c r="X170" s="68"/>
      <c r="Y170" s="31"/>
      <c r="Z170" s="31"/>
      <c r="AA170" s="31"/>
      <c r="AB170" s="31"/>
      <c r="AC170" s="31"/>
      <c r="AD170" s="31"/>
      <c r="AE170" s="31"/>
      <c r="AT170" s="15" t="s">
        <v>411</v>
      </c>
      <c r="AU170" s="15" t="s">
        <v>84</v>
      </c>
    </row>
    <row r="171" spans="1:65" s="2" customFormat="1" ht="16.5" customHeight="1">
      <c r="A171" s="31"/>
      <c r="B171" s="32"/>
      <c r="C171" s="175" t="s">
        <v>210</v>
      </c>
      <c r="D171" s="175" t="s">
        <v>138</v>
      </c>
      <c r="E171" s="176" t="s">
        <v>915</v>
      </c>
      <c r="F171" s="177" t="s">
        <v>916</v>
      </c>
      <c r="G171" s="178" t="s">
        <v>571</v>
      </c>
      <c r="H171" s="179">
        <v>17.5</v>
      </c>
      <c r="I171" s="180"/>
      <c r="J171" s="181"/>
      <c r="K171" s="182">
        <f>ROUND(P171*H171,2)</f>
        <v>0</v>
      </c>
      <c r="L171" s="183"/>
      <c r="M171" s="184"/>
      <c r="N171" s="185" t="s">
        <v>1</v>
      </c>
      <c r="O171" s="186" t="s">
        <v>37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67"/>
      <c r="T171" s="188">
        <f>S171*H171</f>
        <v>0</v>
      </c>
      <c r="U171" s="188">
        <v>6.7000000000000004E-2</v>
      </c>
      <c r="V171" s="188">
        <f>U171*H171</f>
        <v>1.1725000000000001</v>
      </c>
      <c r="W171" s="188">
        <v>0</v>
      </c>
      <c r="X171" s="189">
        <f>W171*H171</f>
        <v>0</v>
      </c>
      <c r="Y171" s="31"/>
      <c r="Z171" s="31"/>
      <c r="AA171" s="31"/>
      <c r="AB171" s="31"/>
      <c r="AC171" s="31"/>
      <c r="AD171" s="31"/>
      <c r="AE171" s="31"/>
      <c r="AR171" s="190" t="s">
        <v>548</v>
      </c>
      <c r="AT171" s="190" t="s">
        <v>138</v>
      </c>
      <c r="AU171" s="190" t="s">
        <v>84</v>
      </c>
      <c r="AY171" s="15" t="s">
        <v>142</v>
      </c>
      <c r="BE171" s="191">
        <f>IF(O171="základní",K171,0)</f>
        <v>0</v>
      </c>
      <c r="BF171" s="191">
        <f>IF(O171="snížená",K171,0)</f>
        <v>0</v>
      </c>
      <c r="BG171" s="191">
        <f>IF(O171="zákl. přenesená",K171,0)</f>
        <v>0</v>
      </c>
      <c r="BH171" s="191">
        <f>IF(O171="sníž. přenesená",K171,0)</f>
        <v>0</v>
      </c>
      <c r="BI171" s="191">
        <f>IF(O171="nulová",K171,0)</f>
        <v>0</v>
      </c>
      <c r="BJ171" s="15" t="s">
        <v>82</v>
      </c>
      <c r="BK171" s="191">
        <f>ROUND(P171*H171,2)</f>
        <v>0</v>
      </c>
      <c r="BL171" s="15" t="s">
        <v>548</v>
      </c>
      <c r="BM171" s="190" t="s">
        <v>917</v>
      </c>
    </row>
    <row r="172" spans="1:65" s="2" customFormat="1" ht="11.25">
      <c r="A172" s="31"/>
      <c r="B172" s="32"/>
      <c r="C172" s="33"/>
      <c r="D172" s="192" t="s">
        <v>144</v>
      </c>
      <c r="E172" s="33"/>
      <c r="F172" s="193" t="s">
        <v>916</v>
      </c>
      <c r="G172" s="33"/>
      <c r="H172" s="33"/>
      <c r="I172" s="112"/>
      <c r="J172" s="112"/>
      <c r="K172" s="33"/>
      <c r="L172" s="33"/>
      <c r="M172" s="36"/>
      <c r="N172" s="194"/>
      <c r="O172" s="195"/>
      <c r="P172" s="67"/>
      <c r="Q172" s="67"/>
      <c r="R172" s="67"/>
      <c r="S172" s="67"/>
      <c r="T172" s="67"/>
      <c r="U172" s="67"/>
      <c r="V172" s="67"/>
      <c r="W172" s="67"/>
      <c r="X172" s="68"/>
      <c r="Y172" s="31"/>
      <c r="Z172" s="31"/>
      <c r="AA172" s="31"/>
      <c r="AB172" s="31"/>
      <c r="AC172" s="31"/>
      <c r="AD172" s="31"/>
      <c r="AE172" s="31"/>
      <c r="AT172" s="15" t="s">
        <v>144</v>
      </c>
      <c r="AU172" s="15" t="s">
        <v>84</v>
      </c>
    </row>
    <row r="173" spans="1:65" s="2" customFormat="1" ht="21.75" customHeight="1">
      <c r="A173" s="31"/>
      <c r="B173" s="32"/>
      <c r="C173" s="222" t="s">
        <v>310</v>
      </c>
      <c r="D173" s="222" t="s">
        <v>240</v>
      </c>
      <c r="E173" s="223" t="s">
        <v>918</v>
      </c>
      <c r="F173" s="224" t="s">
        <v>919</v>
      </c>
      <c r="G173" s="225" t="s">
        <v>571</v>
      </c>
      <c r="H173" s="226">
        <v>17.5</v>
      </c>
      <c r="I173" s="227"/>
      <c r="J173" s="227"/>
      <c r="K173" s="228">
        <f>ROUND(P173*H173,2)</f>
        <v>0</v>
      </c>
      <c r="L173" s="229"/>
      <c r="M173" s="36"/>
      <c r="N173" s="230" t="s">
        <v>1</v>
      </c>
      <c r="O173" s="186" t="s">
        <v>37</v>
      </c>
      <c r="P173" s="187">
        <f>I173+J173</f>
        <v>0</v>
      </c>
      <c r="Q173" s="187">
        <f>ROUND(I173*H173,2)</f>
        <v>0</v>
      </c>
      <c r="R173" s="187">
        <f>ROUND(J173*H173,2)</f>
        <v>0</v>
      </c>
      <c r="S173" s="67"/>
      <c r="T173" s="188">
        <f>S173*H173</f>
        <v>0</v>
      </c>
      <c r="U173" s="188">
        <v>0</v>
      </c>
      <c r="V173" s="188">
        <f>U173*H173</f>
        <v>0</v>
      </c>
      <c r="W173" s="188">
        <v>0</v>
      </c>
      <c r="X173" s="189">
        <f>W173*H173</f>
        <v>0</v>
      </c>
      <c r="Y173" s="31"/>
      <c r="Z173" s="31"/>
      <c r="AA173" s="31"/>
      <c r="AB173" s="31"/>
      <c r="AC173" s="31"/>
      <c r="AD173" s="31"/>
      <c r="AE173" s="31"/>
      <c r="AR173" s="190" t="s">
        <v>780</v>
      </c>
      <c r="AT173" s="190" t="s">
        <v>240</v>
      </c>
      <c r="AU173" s="190" t="s">
        <v>84</v>
      </c>
      <c r="AY173" s="15" t="s">
        <v>142</v>
      </c>
      <c r="BE173" s="191">
        <f>IF(O173="základní",K173,0)</f>
        <v>0</v>
      </c>
      <c r="BF173" s="191">
        <f>IF(O173="snížená",K173,0)</f>
        <v>0</v>
      </c>
      <c r="BG173" s="191">
        <f>IF(O173="zákl. přenesená",K173,0)</f>
        <v>0</v>
      </c>
      <c r="BH173" s="191">
        <f>IF(O173="sníž. přenesená",K173,0)</f>
        <v>0</v>
      </c>
      <c r="BI173" s="191">
        <f>IF(O173="nulová",K173,0)</f>
        <v>0</v>
      </c>
      <c r="BJ173" s="15" t="s">
        <v>82</v>
      </c>
      <c r="BK173" s="191">
        <f>ROUND(P173*H173,2)</f>
        <v>0</v>
      </c>
      <c r="BL173" s="15" t="s">
        <v>780</v>
      </c>
      <c r="BM173" s="190" t="s">
        <v>920</v>
      </c>
    </row>
    <row r="174" spans="1:65" s="2" customFormat="1" ht="39">
      <c r="A174" s="31"/>
      <c r="B174" s="32"/>
      <c r="C174" s="33"/>
      <c r="D174" s="192" t="s">
        <v>144</v>
      </c>
      <c r="E174" s="33"/>
      <c r="F174" s="193" t="s">
        <v>921</v>
      </c>
      <c r="G174" s="33"/>
      <c r="H174" s="33"/>
      <c r="I174" s="112"/>
      <c r="J174" s="112"/>
      <c r="K174" s="33"/>
      <c r="L174" s="33"/>
      <c r="M174" s="36"/>
      <c r="N174" s="194"/>
      <c r="O174" s="195"/>
      <c r="P174" s="67"/>
      <c r="Q174" s="67"/>
      <c r="R174" s="67"/>
      <c r="S174" s="67"/>
      <c r="T174" s="67"/>
      <c r="U174" s="67"/>
      <c r="V174" s="67"/>
      <c r="W174" s="67"/>
      <c r="X174" s="68"/>
      <c r="Y174" s="31"/>
      <c r="Z174" s="31"/>
      <c r="AA174" s="31"/>
      <c r="AB174" s="31"/>
      <c r="AC174" s="31"/>
      <c r="AD174" s="31"/>
      <c r="AE174" s="31"/>
      <c r="AT174" s="15" t="s">
        <v>144</v>
      </c>
      <c r="AU174" s="15" t="s">
        <v>84</v>
      </c>
    </row>
    <row r="175" spans="1:65" s="2" customFormat="1" ht="97.5">
      <c r="A175" s="31"/>
      <c r="B175" s="32"/>
      <c r="C175" s="33"/>
      <c r="D175" s="192" t="s">
        <v>411</v>
      </c>
      <c r="E175" s="33"/>
      <c r="F175" s="231" t="s">
        <v>914</v>
      </c>
      <c r="G175" s="33"/>
      <c r="H175" s="33"/>
      <c r="I175" s="112"/>
      <c r="J175" s="112"/>
      <c r="K175" s="33"/>
      <c r="L175" s="33"/>
      <c r="M175" s="36"/>
      <c r="N175" s="196"/>
      <c r="O175" s="197"/>
      <c r="P175" s="198"/>
      <c r="Q175" s="198"/>
      <c r="R175" s="198"/>
      <c r="S175" s="198"/>
      <c r="T175" s="198"/>
      <c r="U175" s="198"/>
      <c r="V175" s="198"/>
      <c r="W175" s="198"/>
      <c r="X175" s="199"/>
      <c r="Y175" s="31"/>
      <c r="Z175" s="31"/>
      <c r="AA175" s="31"/>
      <c r="AB175" s="31"/>
      <c r="AC175" s="31"/>
      <c r="AD175" s="31"/>
      <c r="AE175" s="31"/>
      <c r="AT175" s="15" t="s">
        <v>411</v>
      </c>
      <c r="AU175" s="15" t="s">
        <v>84</v>
      </c>
    </row>
    <row r="176" spans="1:65" s="2" customFormat="1" ht="6.95" customHeight="1">
      <c r="A176" s="31"/>
      <c r="B176" s="51"/>
      <c r="C176" s="52"/>
      <c r="D176" s="52"/>
      <c r="E176" s="52"/>
      <c r="F176" s="52"/>
      <c r="G176" s="52"/>
      <c r="H176" s="52"/>
      <c r="I176" s="150"/>
      <c r="J176" s="150"/>
      <c r="K176" s="52"/>
      <c r="L176" s="52"/>
      <c r="M176" s="36"/>
      <c r="N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</row>
  </sheetData>
  <sheetProtection algorithmName="SHA-512" hashValue="JOI9AS4aheQEVJOnRjz5VqNgTS859L591VOdkXe8ORHQwU1I60Uy6VAzWosI1FDgPtWmEccwW+O8rUtxoxqJDg==" saltValue="0GFO+uMHbU/5c/HsXylNGmYVEJQFN9VE4qNSxN3xEZYd7VhfU564xpn5HRXVnTR3p+cFUOSNP203Ref8bWcB4Q==" spinCount="100000" sheet="1" objects="1" scenarios="1" formatColumns="0" formatRows="0" autoFilter="0"/>
  <autoFilter ref="C119:L175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PS 01.1 - Materiál</vt:lpstr>
      <vt:lpstr>PS 01.2 - Materiál dodáva...</vt:lpstr>
      <vt:lpstr>PS 02 - Práce na zabezpeč...</vt:lpstr>
      <vt:lpstr>PS 03.1 - Kabelové trasy ...</vt:lpstr>
      <vt:lpstr>PS 03.2 - Kabelové trasy ...</vt:lpstr>
      <vt:lpstr>SO 01 - Čelisťové závěry</vt:lpstr>
      <vt:lpstr>SO 02.1 - Rozváděč RZS</vt:lpstr>
      <vt:lpstr>SO 02.2 - Zemní práce</vt:lpstr>
      <vt:lpstr>VON - Vedlejší a ostatní ...</vt:lpstr>
      <vt:lpstr>'PS 01.1 - Materiál'!Názvy_tisku</vt:lpstr>
      <vt:lpstr>'PS 01.2 - Materiál dodáva...'!Názvy_tisku</vt:lpstr>
      <vt:lpstr>'PS 02 - Práce na zabezpeč...'!Názvy_tisku</vt:lpstr>
      <vt:lpstr>'PS 03.1 - Kabelové trasy ...'!Názvy_tisku</vt:lpstr>
      <vt:lpstr>'PS 03.2 - Kabelové trasy ...'!Názvy_tisku</vt:lpstr>
      <vt:lpstr>'Rekapitulace stavby'!Názvy_tisku</vt:lpstr>
      <vt:lpstr>'SO 01 - Čelisťové závěry'!Názvy_tisku</vt:lpstr>
      <vt:lpstr>'SO 02.1 - Rozváděč RZS'!Názvy_tisku</vt:lpstr>
      <vt:lpstr>'SO 02.2 - Zemní práce'!Názvy_tisku</vt:lpstr>
      <vt:lpstr>'VON - Vedlejší a ostatní ...'!Názvy_tisku</vt:lpstr>
      <vt:lpstr>'PS 01.1 - Materiál'!Oblast_tisku</vt:lpstr>
      <vt:lpstr>'PS 01.2 - Materiál dodáva...'!Oblast_tisku</vt:lpstr>
      <vt:lpstr>'PS 02 - Práce na zabezpeč...'!Oblast_tisku</vt:lpstr>
      <vt:lpstr>'PS 03.1 - Kabelové trasy ...'!Oblast_tisku</vt:lpstr>
      <vt:lpstr>'PS 03.2 - Kabelové trasy ...'!Oblast_tisku</vt:lpstr>
      <vt:lpstr>'Rekapitulace stavby'!Oblast_tisku</vt:lpstr>
      <vt:lpstr>'SO 01 - Čelisťové závěry'!Oblast_tisku</vt:lpstr>
      <vt:lpstr>'SO 02.1 - Rozváděč RZS'!Oblast_tisku</vt:lpstr>
      <vt:lpstr>'SO 02.2 - Zemní práce'!Oblast_tisku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2020-07-16T06:12:36Z</dcterms:created>
  <dcterms:modified xsi:type="dcterms:W3CDTF">2020-08-18T10:58:41Z</dcterms:modified>
</cp:coreProperties>
</file>