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Roztocilova\Documents\DOKUMENTY\PRACOVNÍ ADRESÁŘ\OPRAVNÉ PRACE\OP_2020\"/>
    </mc:Choice>
  </mc:AlternateContent>
  <bookViews>
    <workbookView xWindow="0" yWindow="0" windowWidth="0" windowHeight="0"/>
  </bookViews>
  <sheets>
    <sheet name="Rekapitulace stavby" sheetId="1" r:id="rId1"/>
    <sheet name="A.1.1 - Práce na ŽSv (Sbo..." sheetId="2" r:id="rId2"/>
    <sheet name="A.1.2 - Materiál zajištěn..." sheetId="3" r:id="rId3"/>
    <sheet name="A.1.3 - Práce SSZT (Sborn..." sheetId="4" r:id="rId4"/>
    <sheet name="A.2.1 - Práce na ŽSv (Sbo..." sheetId="5" r:id="rId5"/>
    <sheet name="A.2.2 - Materiál zajištný..." sheetId="6" r:id="rId6"/>
    <sheet name="A.3.1 - Práce na ŽSv (Sbo..." sheetId="7" r:id="rId7"/>
    <sheet name="A.3.2 - Materiál zajistěn..." sheetId="8" r:id="rId8"/>
    <sheet name="A.4 - Doprava (Sborník SŽ..." sheetId="9" r:id="rId9"/>
    <sheet name="A.5 - VON (Sborník SŽDC 2..." sheetId="10" r:id="rId10"/>
  </sheets>
  <definedNames>
    <definedName name="_xlnm.Print_Area" localSheetId="0">'Rekapitulace stavby'!$D$4:$AO$76,'Rekapitulace stavby'!$C$82:$AQ$107</definedName>
    <definedName name="_xlnm.Print_Titles" localSheetId="0">'Rekapitulace stavby'!$92:$92</definedName>
    <definedName name="_xlnm._FilterDatabase" localSheetId="1" hidden="1">'A.1.1 - Práce na ŽSv (Sbo...'!$C$119:$K$199</definedName>
    <definedName name="_xlnm.Print_Area" localSheetId="1">'A.1.1 - Práce na ŽSv (Sbo...'!$C$105:$K$199</definedName>
    <definedName name="_xlnm.Print_Titles" localSheetId="1">'A.1.1 - Práce na ŽSv (Sbo...'!$119:$119</definedName>
    <definedName name="_xlnm._FilterDatabase" localSheetId="2" hidden="1">'A.1.2 - Materiál zajištěn...'!$C$119:$K$124</definedName>
    <definedName name="_xlnm.Print_Area" localSheetId="2">'A.1.2 - Materiál zajištěn...'!$C$105:$K$124</definedName>
    <definedName name="_xlnm.Print_Titles" localSheetId="2">'A.1.2 - Materiál zajištěn...'!$119:$119</definedName>
    <definedName name="_xlnm._FilterDatabase" localSheetId="3" hidden="1">'A.1.3 - Práce SSZT (Sborn...'!$C$119:$K$136</definedName>
    <definedName name="_xlnm.Print_Area" localSheetId="3">'A.1.3 - Práce SSZT (Sborn...'!$C$105:$K$136</definedName>
    <definedName name="_xlnm.Print_Titles" localSheetId="3">'A.1.3 - Práce SSZT (Sborn...'!$119:$119</definedName>
    <definedName name="_xlnm._FilterDatabase" localSheetId="4" hidden="1">'A.2.1 - Práce na ŽSv (Sbo...'!$C$119:$K$197</definedName>
    <definedName name="_xlnm.Print_Area" localSheetId="4">'A.2.1 - Práce na ŽSv (Sbo...'!$C$105:$K$197</definedName>
    <definedName name="_xlnm.Print_Titles" localSheetId="4">'A.2.1 - Práce na ŽSv (Sbo...'!$119:$119</definedName>
    <definedName name="_xlnm._FilterDatabase" localSheetId="5" hidden="1">'A.2.2 - Materiál zajištný...'!$C$119:$K$124</definedName>
    <definedName name="_xlnm.Print_Area" localSheetId="5">'A.2.2 - Materiál zajištný...'!$C$105:$K$124</definedName>
    <definedName name="_xlnm.Print_Titles" localSheetId="5">'A.2.2 - Materiál zajištný...'!$119:$119</definedName>
    <definedName name="_xlnm._FilterDatabase" localSheetId="6" hidden="1">'A.3.1 - Práce na ŽSv (Sbo...'!$C$119:$K$187</definedName>
    <definedName name="_xlnm.Print_Area" localSheetId="6">'A.3.1 - Práce na ŽSv (Sbo...'!$C$105:$K$187</definedName>
    <definedName name="_xlnm.Print_Titles" localSheetId="6">'A.3.1 - Práce na ŽSv (Sbo...'!$119:$119</definedName>
    <definedName name="_xlnm._FilterDatabase" localSheetId="7" hidden="1">'A.3.2 - Materiál zajistěn...'!$C$119:$K$136</definedName>
    <definedName name="_xlnm.Print_Area" localSheetId="7">'A.3.2 - Materiál zajistěn...'!$C$105:$K$136</definedName>
    <definedName name="_xlnm.Print_Titles" localSheetId="7">'A.3.2 - Materiál zajistěn...'!$119:$119</definedName>
    <definedName name="_xlnm._FilterDatabase" localSheetId="8" hidden="1">'A.4 - Doprava (Sborník SŽ...'!$C$115:$K$140</definedName>
    <definedName name="_xlnm.Print_Area" localSheetId="8">'A.4 - Doprava (Sborník SŽ...'!$C$103:$K$140</definedName>
    <definedName name="_xlnm.Print_Titles" localSheetId="8">'A.4 - Doprava (Sborník SŽ...'!$115:$115</definedName>
    <definedName name="_xlnm._FilterDatabase" localSheetId="9" hidden="1">'A.5 - VON (Sborník SŽDC 2...'!$C$115:$K$129</definedName>
    <definedName name="_xlnm.Print_Area" localSheetId="9">'A.5 - VON (Sborník SŽDC 2...'!$C$103:$K$129</definedName>
    <definedName name="_xlnm.Print_Titles" localSheetId="9">'A.5 - VON (Sborník SŽDC 2...'!$115:$115</definedName>
  </definedNames>
  <calcPr/>
</workbook>
</file>

<file path=xl/calcChain.xml><?xml version="1.0" encoding="utf-8"?>
<calcChain xmlns="http://schemas.openxmlformats.org/spreadsheetml/2006/main">
  <c i="10" l="1" r="J37"/>
  <c r="J36"/>
  <c i="1" r="AY106"/>
  <c i="10" r="J35"/>
  <c i="1" r="AX106"/>
  <c i="10"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7"/>
  <c r="BH117"/>
  <c r="BG117"/>
  <c r="BF117"/>
  <c r="T117"/>
  <c r="R117"/>
  <c r="P117"/>
  <c r="J113"/>
  <c r="F112"/>
  <c r="F110"/>
  <c r="E108"/>
  <c r="J92"/>
  <c r="F91"/>
  <c r="F89"/>
  <c r="E87"/>
  <c r="J21"/>
  <c r="E21"/>
  <c r="J112"/>
  <c r="J20"/>
  <c r="J18"/>
  <c r="E18"/>
  <c r="F92"/>
  <c r="J17"/>
  <c r="J12"/>
  <c r="J89"/>
  <c r="E7"/>
  <c r="E106"/>
  <c i="9" r="J37"/>
  <c r="J36"/>
  <c i="1" r="AY105"/>
  <c i="9" r="J35"/>
  <c i="1" r="AX105"/>
  <c i="9"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J113"/>
  <c r="F112"/>
  <c r="F110"/>
  <c r="E108"/>
  <c r="J92"/>
  <c r="F91"/>
  <c r="F89"/>
  <c r="E87"/>
  <c r="J21"/>
  <c r="E21"/>
  <c r="J91"/>
  <c r="J20"/>
  <c r="J18"/>
  <c r="E18"/>
  <c r="F113"/>
  <c r="J17"/>
  <c r="J12"/>
  <c r="J110"/>
  <c r="E7"/>
  <c r="E85"/>
  <c i="8" r="J39"/>
  <c r="J38"/>
  <c i="1" r="AY104"/>
  <c i="8" r="J37"/>
  <c i="1" r="AX104"/>
  <c i="8"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117"/>
  <c r="J19"/>
  <c r="J14"/>
  <c r="J114"/>
  <c r="E7"/>
  <c r="E108"/>
  <c i="7" r="J39"/>
  <c r="J38"/>
  <c i="1" r="AY103"/>
  <c i="7" r="J37"/>
  <c i="1" r="AX103"/>
  <c i="7"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4"/>
  <c r="BH154"/>
  <c r="BG154"/>
  <c r="BF154"/>
  <c r="T154"/>
  <c r="R154"/>
  <c r="P154"/>
  <c r="BI149"/>
  <c r="BH149"/>
  <c r="BG149"/>
  <c r="BF149"/>
  <c r="T149"/>
  <c r="R149"/>
  <c r="P149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93"/>
  <c r="J22"/>
  <c r="J20"/>
  <c r="E20"/>
  <c r="F117"/>
  <c r="J19"/>
  <c r="J14"/>
  <c r="J114"/>
  <c r="E7"/>
  <c r="E85"/>
  <c i="6" r="J39"/>
  <c r="J38"/>
  <c i="1" r="AY101"/>
  <c i="6" r="J37"/>
  <c i="1" r="AX101"/>
  <c i="6" r="BI123"/>
  <c r="BH123"/>
  <c r="BG123"/>
  <c r="BF123"/>
  <c r="T123"/>
  <c r="R123"/>
  <c r="P123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117"/>
  <c r="J19"/>
  <c r="J14"/>
  <c r="J114"/>
  <c r="E7"/>
  <c r="E85"/>
  <c i="5" r="J39"/>
  <c r="J38"/>
  <c i="1" r="AY100"/>
  <c i="5" r="J37"/>
  <c i="1" r="AX100"/>
  <c i="5" r="BI196"/>
  <c r="BH196"/>
  <c r="BG196"/>
  <c r="BF196"/>
  <c r="T196"/>
  <c r="R196"/>
  <c r="P196"/>
  <c r="BI193"/>
  <c r="BH193"/>
  <c r="BG193"/>
  <c r="BF193"/>
  <c r="T193"/>
  <c r="R193"/>
  <c r="P193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3"/>
  <c r="BH163"/>
  <c r="BG163"/>
  <c r="BF163"/>
  <c r="T163"/>
  <c r="R163"/>
  <c r="P163"/>
  <c r="BI160"/>
  <c r="BH160"/>
  <c r="BG160"/>
  <c r="BF160"/>
  <c r="T160"/>
  <c r="R160"/>
  <c r="P160"/>
  <c r="BI148"/>
  <c r="BH148"/>
  <c r="BG148"/>
  <c r="BF148"/>
  <c r="T148"/>
  <c r="R148"/>
  <c r="P148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94"/>
  <c r="J19"/>
  <c r="J14"/>
  <c r="J114"/>
  <c r="E7"/>
  <c r="E108"/>
  <c i="4" r="J39"/>
  <c r="J38"/>
  <c i="1" r="AY98"/>
  <c i="4" r="J37"/>
  <c i="1" r="AX98"/>
  <c i="4"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93"/>
  <c r="J22"/>
  <c r="J20"/>
  <c r="E20"/>
  <c r="F117"/>
  <c r="J19"/>
  <c r="J14"/>
  <c r="J114"/>
  <c r="E7"/>
  <c r="E108"/>
  <c i="3" r="J39"/>
  <c r="J38"/>
  <c i="1" r="AY97"/>
  <c i="3" r="J37"/>
  <c i="1" r="AX97"/>
  <c i="3" r="BI123"/>
  <c r="BH123"/>
  <c r="BG123"/>
  <c r="BF123"/>
  <c r="T123"/>
  <c r="R123"/>
  <c r="P123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93"/>
  <c r="J22"/>
  <c r="J20"/>
  <c r="E20"/>
  <c r="F117"/>
  <c r="J19"/>
  <c r="J14"/>
  <c r="J114"/>
  <c r="E7"/>
  <c r="E85"/>
  <c i="2" r="J39"/>
  <c r="J38"/>
  <c i="1" r="AY96"/>
  <c i="2" r="J37"/>
  <c i="1" r="AX96"/>
  <c i="2"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4"/>
  <c r="BH164"/>
  <c r="BG164"/>
  <c r="BF164"/>
  <c r="T164"/>
  <c r="R164"/>
  <c r="P164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0"/>
  <c r="BH150"/>
  <c r="BG150"/>
  <c r="BF150"/>
  <c r="T150"/>
  <c r="R150"/>
  <c r="P150"/>
  <c r="BI147"/>
  <c r="BH147"/>
  <c r="BG147"/>
  <c r="BF147"/>
  <c r="T147"/>
  <c r="R147"/>
  <c r="P147"/>
  <c r="BI140"/>
  <c r="BH140"/>
  <c r="BG140"/>
  <c r="BF140"/>
  <c r="T140"/>
  <c r="R140"/>
  <c r="P140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117"/>
  <c r="J19"/>
  <c r="J14"/>
  <c r="J114"/>
  <c r="E7"/>
  <c r="E85"/>
  <c i="1" r="L90"/>
  <c r="AM90"/>
  <c r="AM89"/>
  <c r="L89"/>
  <c r="AM87"/>
  <c r="L87"/>
  <c r="L85"/>
  <c r="L84"/>
  <c i="10" r="J124"/>
  <c r="BK120"/>
  <c r="J117"/>
  <c i="9" r="J138"/>
  <c r="J132"/>
  <c r="J129"/>
  <c r="BK126"/>
  <c r="J123"/>
  <c r="BK120"/>
  <c r="J117"/>
  <c i="8" r="J135"/>
  <c r="BK133"/>
  <c r="BK123"/>
  <c i="7" r="BK185"/>
  <c r="BK182"/>
  <c r="J173"/>
  <c r="BK170"/>
  <c r="BK166"/>
  <c r="J163"/>
  <c r="BK158"/>
  <c r="J154"/>
  <c r="BK149"/>
  <c r="BK144"/>
  <c r="J141"/>
  <c r="BK136"/>
  <c r="J133"/>
  <c r="J130"/>
  <c r="BK127"/>
  <c r="BK121"/>
  <c i="6" r="BK123"/>
  <c i="5" r="J191"/>
  <c r="BK183"/>
  <c r="J180"/>
  <c r="J148"/>
  <c r="J127"/>
  <c r="BK124"/>
  <c i="4" r="J131"/>
  <c r="BK121"/>
  <c i="3" r="J121"/>
  <c i="2" r="BK198"/>
  <c r="J198"/>
  <c r="J194"/>
  <c r="J189"/>
  <c r="BK187"/>
  <c r="BK184"/>
  <c r="BK181"/>
  <c r="J160"/>
  <c r="BK157"/>
  <c r="J157"/>
  <c r="BK154"/>
  <c r="BK150"/>
  <c r="BK134"/>
  <c r="J129"/>
  <c r="BK127"/>
  <c r="BK124"/>
  <c r="BK121"/>
  <c i="1" r="AS102"/>
  <c r="AS99"/>
  <c i="10" r="BK127"/>
  <c r="BK124"/>
  <c r="BK122"/>
  <c r="J120"/>
  <c r="BK117"/>
  <c i="9" r="BK138"/>
  <c r="J135"/>
  <c r="BK132"/>
  <c r="J126"/>
  <c i="8" r="BK135"/>
  <c r="J133"/>
  <c r="BK131"/>
  <c r="BK129"/>
  <c r="BK127"/>
  <c r="J125"/>
  <c r="BK121"/>
  <c i="7" r="BK179"/>
  <c r="BK176"/>
  <c r="BK173"/>
  <c r="J170"/>
  <c r="J166"/>
  <c r="BK161"/>
  <c r="J158"/>
  <c r="J149"/>
  <c r="J144"/>
  <c r="BK141"/>
  <c r="BK139"/>
  <c r="BK130"/>
  <c r="BK124"/>
  <c i="6" r="J121"/>
  <c i="5" r="BK196"/>
  <c r="BK186"/>
  <c r="BK180"/>
  <c r="BK177"/>
  <c r="BK163"/>
  <c r="BK160"/>
  <c r="BK141"/>
  <c r="BK138"/>
  <c r="BK133"/>
  <c r="BK130"/>
  <c r="BK127"/>
  <c r="J124"/>
  <c i="4" r="J134"/>
  <c r="J126"/>
  <c r="BK124"/>
  <c r="J121"/>
  <c i="3" r="J123"/>
  <c i="2" r="J196"/>
  <c r="BK192"/>
  <c r="J187"/>
  <c r="J184"/>
  <c r="J181"/>
  <c r="BK178"/>
  <c r="BK175"/>
  <c r="BK164"/>
  <c r="BK160"/>
  <c r="J147"/>
  <c r="BK140"/>
  <c r="J134"/>
  <c r="J131"/>
  <c r="J124"/>
  <c r="J121"/>
  <c i="1" r="AS95"/>
  <c i="10" r="J127"/>
  <c r="J122"/>
  <c i="9" r="BK135"/>
  <c r="BK129"/>
  <c r="BK123"/>
  <c r="J120"/>
  <c r="BK117"/>
  <c i="8" r="J131"/>
  <c r="J129"/>
  <c r="J127"/>
  <c r="BK125"/>
  <c r="J123"/>
  <c r="J121"/>
  <c i="7" r="J185"/>
  <c r="J182"/>
  <c r="J179"/>
  <c r="J176"/>
  <c r="BK163"/>
  <c r="J161"/>
  <c r="BK154"/>
  <c r="J139"/>
  <c r="BK133"/>
  <c r="J124"/>
  <c i="6" r="J123"/>
  <c i="5" r="J196"/>
  <c r="BK193"/>
  <c r="BK191"/>
  <c r="J188"/>
  <c r="J186"/>
  <c r="J183"/>
  <c r="J177"/>
  <c r="J174"/>
  <c r="J171"/>
  <c r="J163"/>
  <c r="J160"/>
  <c r="J141"/>
  <c r="J136"/>
  <c r="J133"/>
  <c r="J130"/>
  <c r="BK121"/>
  <c i="4" r="BK134"/>
  <c r="BK131"/>
  <c r="J129"/>
  <c r="BK126"/>
  <c r="J124"/>
  <c i="3" r="BK123"/>
  <c r="BK121"/>
  <c i="2" r="BK196"/>
  <c r="BK189"/>
  <c r="J178"/>
  <c r="BK172"/>
  <c r="J164"/>
  <c r="J154"/>
  <c r="J150"/>
  <c r="J140"/>
  <c r="BK131"/>
  <c r="BK129"/>
  <c r="J127"/>
  <c i="7" r="J136"/>
  <c r="J127"/>
  <c r="J121"/>
  <c i="6" r="BK121"/>
  <c i="5" r="J193"/>
  <c r="BK188"/>
  <c r="BK174"/>
  <c r="BK171"/>
  <c r="BK148"/>
  <c r="J138"/>
  <c r="BK136"/>
  <c r="J121"/>
  <c i="4" r="BK129"/>
  <c i="2" r="BK194"/>
  <c r="J192"/>
  <c r="J175"/>
  <c r="J172"/>
  <c r="BK147"/>
  <c l="1" r="T120"/>
  <c i="3" r="R120"/>
  <c i="4" r="BK120"/>
  <c r="J120"/>
  <c r="J98"/>
  <c i="5" r="T120"/>
  <c i="6" r="BK120"/>
  <c r="J120"/>
  <c i="2" r="BK120"/>
  <c r="J120"/>
  <c i="3" r="P120"/>
  <c i="1" r="AU97"/>
  <c i="4" r="R120"/>
  <c i="5" r="P120"/>
  <c i="1" r="AU100"/>
  <c i="6" r="T120"/>
  <c i="7" r="R120"/>
  <c i="8" r="P120"/>
  <c i="1" r="AU104"/>
  <c i="9" r="T116"/>
  <c i="2" r="P120"/>
  <c i="1" r="AU96"/>
  <c i="3" r="BK120"/>
  <c r="J120"/>
  <c r="J98"/>
  <c i="4" r="P120"/>
  <c i="1" r="AU98"/>
  <c i="5" r="BK120"/>
  <c r="J120"/>
  <c i="6" r="P120"/>
  <c i="1" r="AU101"/>
  <c i="7" r="P120"/>
  <c i="1" r="AU103"/>
  <c i="8" r="BK120"/>
  <c r="J120"/>
  <c r="J98"/>
  <c r="R120"/>
  <c i="9" r="R116"/>
  <c i="10" r="R116"/>
  <c i="2" r="R120"/>
  <c i="3" r="T120"/>
  <c i="4" r="T120"/>
  <c i="5" r="R120"/>
  <c i="6" r="R120"/>
  <c i="7" r="BK120"/>
  <c r="J120"/>
  <c r="J98"/>
  <c r="T120"/>
  <c i="8" r="T120"/>
  <c i="9" r="BK116"/>
  <c r="J116"/>
  <c r="P116"/>
  <c i="1" r="AU105"/>
  <c i="10" r="BK116"/>
  <c r="J116"/>
  <c r="J96"/>
  <c r="P116"/>
  <c i="1" r="AU106"/>
  <c i="10" r="T116"/>
  <c i="2" r="J93"/>
  <c r="BE129"/>
  <c r="BE131"/>
  <c r="BE150"/>
  <c r="BE175"/>
  <c r="BE181"/>
  <c r="BE189"/>
  <c i="3" r="J91"/>
  <c i="4" r="J91"/>
  <c r="J116"/>
  <c r="BE121"/>
  <c r="BE129"/>
  <c i="5" r="J91"/>
  <c r="BE121"/>
  <c r="BE138"/>
  <c r="BE160"/>
  <c r="BE171"/>
  <c r="BE177"/>
  <c r="BE183"/>
  <c i="6" r="J91"/>
  <c r="E108"/>
  <c i="7" r="J91"/>
  <c r="E108"/>
  <c r="BE121"/>
  <c r="BE124"/>
  <c r="BE133"/>
  <c r="BE141"/>
  <c r="BE149"/>
  <c r="BE158"/>
  <c i="2" r="BE121"/>
  <c r="BE124"/>
  <c r="BE134"/>
  <c r="BE147"/>
  <c r="BE154"/>
  <c r="BE164"/>
  <c r="BE184"/>
  <c r="BE192"/>
  <c i="3" r="E108"/>
  <c r="J116"/>
  <c i="4" r="E85"/>
  <c r="F94"/>
  <c i="5" r="BE124"/>
  <c r="BE130"/>
  <c r="BE136"/>
  <c r="BE141"/>
  <c r="BE163"/>
  <c r="BE196"/>
  <c i="6" r="BE123"/>
  <c i="7" r="J116"/>
  <c r="BE127"/>
  <c r="BE144"/>
  <c r="BE163"/>
  <c r="BE166"/>
  <c r="BE170"/>
  <c r="BE182"/>
  <c i="8" r="E85"/>
  <c r="J93"/>
  <c r="BE123"/>
  <c r="BE135"/>
  <c i="9" r="F92"/>
  <c r="J112"/>
  <c r="BE120"/>
  <c r="BE123"/>
  <c r="BE126"/>
  <c r="BE132"/>
  <c i="10" r="E85"/>
  <c r="F113"/>
  <c i="2" r="E108"/>
  <c r="BE127"/>
  <c r="BE157"/>
  <c r="BE187"/>
  <c i="3" r="F94"/>
  <c r="BE123"/>
  <c i="4" r="BE126"/>
  <c r="BE131"/>
  <c i="5" r="J93"/>
  <c r="F117"/>
  <c r="BE174"/>
  <c r="BE191"/>
  <c i="6" r="J93"/>
  <c r="BE121"/>
  <c i="7" r="F94"/>
  <c r="BE139"/>
  <c r="BE154"/>
  <c r="BE161"/>
  <c r="BE173"/>
  <c r="BE176"/>
  <c i="8" r="F94"/>
  <c r="BE127"/>
  <c r="BE129"/>
  <c r="BE133"/>
  <c i="9" r="J89"/>
  <c r="E106"/>
  <c r="BE129"/>
  <c i="10" r="J91"/>
  <c r="J110"/>
  <c r="BE124"/>
  <c r="BE127"/>
  <c i="2" r="J91"/>
  <c r="F94"/>
  <c r="BE140"/>
  <c r="BE160"/>
  <c r="BE172"/>
  <c r="BE178"/>
  <c r="BE194"/>
  <c r="BE196"/>
  <c r="BE198"/>
  <c i="3" r="BE121"/>
  <c i="4" r="BE124"/>
  <c r="BE134"/>
  <c i="5" r="E85"/>
  <c r="BE127"/>
  <c r="BE133"/>
  <c r="BE148"/>
  <c r="BE180"/>
  <c r="BE186"/>
  <c r="BE188"/>
  <c r="BE193"/>
  <c i="6" r="F94"/>
  <c i="7" r="BE130"/>
  <c r="BE136"/>
  <c r="BE179"/>
  <c r="BE185"/>
  <c i="8" r="J91"/>
  <c r="BE121"/>
  <c r="BE125"/>
  <c r="BE131"/>
  <c i="9" r="BE117"/>
  <c r="BE135"/>
  <c r="BE138"/>
  <c i="10" r="BE117"/>
  <c r="BE120"/>
  <c r="BE122"/>
  <c i="2" r="F37"/>
  <c i="1" r="BB96"/>
  <c i="6" r="F38"/>
  <c i="1" r="BC101"/>
  <c i="7" r="J36"/>
  <c i="1" r="AW103"/>
  <c i="8" r="F38"/>
  <c i="1" r="BC104"/>
  <c i="2" r="J36"/>
  <c i="1" r="AW96"/>
  <c i="8" r="F37"/>
  <c i="1" r="BB104"/>
  <c i="10" r="F34"/>
  <c i="1" r="BA106"/>
  <c i="10" r="F35"/>
  <c i="1" r="BB106"/>
  <c i="3" r="F36"/>
  <c i="1" r="BA97"/>
  <c i="4" r="F36"/>
  <c i="1" r="BA98"/>
  <c i="5" r="F37"/>
  <c i="1" r="BB100"/>
  <c i="2" r="J32"/>
  <c i="1" r="AG96"/>
  <c i="5" r="F38"/>
  <c i="1" r="BC100"/>
  <c i="7" r="F38"/>
  <c i="1" r="BC103"/>
  <c i="8" r="J36"/>
  <c i="1" r="AW104"/>
  <c i="9" r="J34"/>
  <c i="1" r="AW105"/>
  <c i="2" r="F39"/>
  <c i="1" r="BD96"/>
  <c i="3" r="J36"/>
  <c i="1" r="AW97"/>
  <c i="4" r="J36"/>
  <c i="1" r="AW98"/>
  <c i="5" r="F36"/>
  <c i="1" r="BA100"/>
  <c i="7" r="F39"/>
  <c i="1" r="BD103"/>
  <c i="9" r="F34"/>
  <c i="1" r="BA105"/>
  <c i="10" r="J34"/>
  <c i="1" r="AW106"/>
  <c i="7" r="F37"/>
  <c i="1" r="BB103"/>
  <c i="3" r="F39"/>
  <c i="1" r="BD97"/>
  <c i="3" r="F37"/>
  <c i="1" r="BB97"/>
  <c i="6" r="J36"/>
  <c i="1" r="AW101"/>
  <c i="7" r="F36"/>
  <c i="1" r="BA103"/>
  <c i="8" r="F39"/>
  <c i="1" r="BD104"/>
  <c i="5" r="F39"/>
  <c i="1" r="BD100"/>
  <c i="8" r="F36"/>
  <c i="1" r="BA104"/>
  <c i="9" r="F36"/>
  <c i="1" r="BC105"/>
  <c i="5" r="J36"/>
  <c i="1" r="AW100"/>
  <c i="6" r="F39"/>
  <c i="1" r="BD101"/>
  <c i="9" r="J30"/>
  <c i="1" r="AG105"/>
  <c i="4" r="F39"/>
  <c i="1" r="BD98"/>
  <c i="6" r="F37"/>
  <c i="1" r="BB101"/>
  <c i="6" r="J32"/>
  <c i="1" r="AG101"/>
  <c i="2" r="F38"/>
  <c i="1" r="BC96"/>
  <c i="4" r="F37"/>
  <c i="1" r="BB98"/>
  <c i="9" r="F37"/>
  <c i="1" r="BD105"/>
  <c i="2" r="F36"/>
  <c i="1" r="BA96"/>
  <c i="5" r="J32"/>
  <c i="1" r="AG100"/>
  <c i="10" r="F36"/>
  <c i="1" r="BC106"/>
  <c i="3" r="F38"/>
  <c i="1" r="BC97"/>
  <c i="4" r="F38"/>
  <c i="1" r="BC98"/>
  <c i="6" r="F36"/>
  <c i="1" r="BA101"/>
  <c i="9" r="F35"/>
  <c i="1" r="BB105"/>
  <c i="10" r="F37"/>
  <c i="1" r="BD106"/>
  <c r="AS94"/>
  <c i="2" l="1" r="J98"/>
  <c i="5" r="J98"/>
  <c i="6" r="J98"/>
  <c i="9" r="J96"/>
  <c i="3" r="J32"/>
  <c i="1" r="AG97"/>
  <c i="8" r="J32"/>
  <c i="1" r="AG104"/>
  <c r="BB95"/>
  <c r="AX95"/>
  <c i="4" r="J32"/>
  <c i="1" r="AG98"/>
  <c i="7" r="J32"/>
  <c i="1" r="AG103"/>
  <c i="10" r="J30"/>
  <c i="1" r="AG106"/>
  <c r="AG99"/>
  <c r="BD99"/>
  <c r="AU102"/>
  <c r="BB102"/>
  <c r="AX102"/>
  <c i="2" r="F35"/>
  <c i="1" r="AZ96"/>
  <c i="8" r="F35"/>
  <c i="1" r="AZ104"/>
  <c r="BA99"/>
  <c r="AW99"/>
  <c i="4" r="F35"/>
  <c i="1" r="AZ98"/>
  <c r="AU95"/>
  <c r="BD102"/>
  <c i="3" r="F35"/>
  <c i="1" r="AZ97"/>
  <c i="10" r="J33"/>
  <c i="1" r="AV106"/>
  <c r="AT106"/>
  <c r="BC95"/>
  <c r="AY95"/>
  <c r="BC102"/>
  <c r="AY102"/>
  <c i="3" r="J35"/>
  <c i="1" r="AV97"/>
  <c r="AT97"/>
  <c i="4" r="J35"/>
  <c i="1" r="AV98"/>
  <c r="AT98"/>
  <c i="7" r="J35"/>
  <c i="1" r="AV103"/>
  <c r="AT103"/>
  <c i="9" r="J33"/>
  <c i="1" r="AV105"/>
  <c r="AT105"/>
  <c r="BB99"/>
  <c r="AX99"/>
  <c i="5" r="F35"/>
  <c i="1" r="AZ100"/>
  <c r="BA95"/>
  <c r="AW95"/>
  <c r="AU99"/>
  <c r="BC99"/>
  <c r="AY99"/>
  <c i="2" r="J35"/>
  <c i="1" r="AV96"/>
  <c r="AT96"/>
  <c i="9" r="F33"/>
  <c i="1" r="AZ105"/>
  <c r="BD95"/>
  <c r="BD94"/>
  <c r="W33"/>
  <c i="6" r="J35"/>
  <c i="1" r="AV101"/>
  <c r="AT101"/>
  <c i="7" r="F35"/>
  <c i="1" r="AZ103"/>
  <c i="5" r="J35"/>
  <c i="1" r="AV100"/>
  <c r="AT100"/>
  <c i="8" r="J35"/>
  <c i="1" r="AV104"/>
  <c r="AT104"/>
  <c i="10" r="F33"/>
  <c i="1" r="AZ106"/>
  <c i="6" r="F35"/>
  <c i="1" r="AZ101"/>
  <c r="BA102"/>
  <c r="AW102"/>
  <c i="7" l="1" r="J41"/>
  <c i="4" r="J41"/>
  <c i="8" r="J41"/>
  <c i="10" r="J39"/>
  <c i="3" r="J41"/>
  <c i="5" r="J41"/>
  <c i="2" r="J41"/>
  <c i="6" r="J41"/>
  <c i="9" r="J39"/>
  <c i="1" r="AN96"/>
  <c r="AN105"/>
  <c r="AN101"/>
  <c r="AN100"/>
  <c r="AN97"/>
  <c r="AN104"/>
  <c r="AN98"/>
  <c r="AN103"/>
  <c r="AN106"/>
  <c r="AU94"/>
  <c r="AG102"/>
  <c r="AZ95"/>
  <c r="AV95"/>
  <c r="AT95"/>
  <c r="AZ102"/>
  <c r="AV102"/>
  <c r="AT102"/>
  <c r="BB94"/>
  <c r="AX94"/>
  <c r="AG95"/>
  <c r="AG94"/>
  <c r="AK26"/>
  <c r="AZ99"/>
  <c r="AV99"/>
  <c r="AT99"/>
  <c r="BA94"/>
  <c r="AW94"/>
  <c r="AK30"/>
  <c r="BC94"/>
  <c r="W32"/>
  <c l="1" r="AN95"/>
  <c r="AN99"/>
  <c r="AN102"/>
  <c r="W30"/>
  <c r="AZ94"/>
  <c r="W29"/>
  <c r="W31"/>
  <c r="AY94"/>
  <c l="1"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<sst xmlns="http://schemas.openxmlformats.org/spreadsheetml/2006/main">
  <si>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</si>
  <si>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</si>
  <si>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</si>
  <si>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</si>
  <si>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</si>
  <si>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{2406b8e7-dbc1-416b-8862-5531f483ab46}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</si>
  <si>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</si>
  <si>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</si>
  <si>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</si>
  <si>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</si>
  <si>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</si>
  <si>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</si>
  <si>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</si>
  <si>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</si>
  <si>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650190036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</si>
  <si>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</si>
  <si>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</si>
  <si>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trati v úseku Nejdek – Nové Hamry (1. Etapa)</t>
  </si>
  <si>
    <t>KSO:</t>
  </si>
  <si>
    <t>CC-CZ:</t>
  </si>
  <si>
    <t>Místo:</t>
  </si>
  <si>
    <t>Dopr. Pernink, dopr. N. Hamry</t>
  </si>
  <si>
    <t>Datum:</t>
  </si>
  <si>
    <t>7. 8. 2020</t>
  </si>
  <si>
    <t>Zadavatel:</t>
  </si>
  <si>
    <t>IČ:</t>
  </si>
  <si>
    <t>70994234</t>
  </si>
  <si>
    <t xml:space="preserve">Správa železnic,s.o.; OŘ ÚNL - ST K. Vary 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</si>
  <si>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</si>
  <si>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</si>
  <si>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</si>
  <si>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</si>
  <si>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</si>
  <si>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</si>
  <si>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</si>
  <si>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</si>
  <si>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Monika Roztočilová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</si>
  <si>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</si>
  <si>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</si>
  <si>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</si>
  <si>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</si>
  <si>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</si>
  <si>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</si>
  <si>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</si>
  <si>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</si>
  <si>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</si>
  <si>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</si>
  <si>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</si>
  <si>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</si>
  <si>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</si>
  <si>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</si>
  <si>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</si>
  <si>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</si>
  <si>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</si>
  <si>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</si>
  <si>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</si>
  <si>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</si>
  <si>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</si>
  <si>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</si>
  <si>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</si>
  <si>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</si>
  <si>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</si>
  <si>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</si>
  <si>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</si>
  <si>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</si>
  <si>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</si>
  <si>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</si>
  <si>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</si>
  <si>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</si>
  <si>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</si>
  <si>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</si>
  <si>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</si>
  <si>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</si>
  <si>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</si>
  <si>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</si>
  <si>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</si>
  <si>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</si>
  <si>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</si>
  <si>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</si>
  <si>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</si>
  <si>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</si>
  <si>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</si>
  <si>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A.1</t>
  </si>
  <si>
    <t>Dopr. Nové Hamry, 3.SK</t>
  </si>
  <si>
    <t>STA</t>
  </si>
  <si>
    <t>1</t>
  </si>
  <si>
    <t>{0f0969b8-1a3f-44ba-bac9-11930e284b54}</t>
  </si>
  <si>
    <t>2</t>
  </si>
  <si>
    <t>/</t>
  </si>
  <si>
    <t>A.1.1</t>
  </si>
  <si>
    <t>Práce na ŽSv (Sborník SŽDC 2020)</t>
  </si>
  <si>
    <t>Soupis</t>
  </si>
  <si>
    <t>{0de400e4-1990-45b6-ba4f-44701e32f852}</t>
  </si>
  <si>
    <t>A.1.2</t>
  </si>
  <si>
    <t>Materiál zajištěný objednatelem - NEOCEŇOVAT</t>
  </si>
  <si>
    <t>{0d2147ca-9eaf-48f3-a27b-360b6ef7e029}</t>
  </si>
  <si>
    <t>A.1.3</t>
  </si>
  <si>
    <t>Práce SSZT (Sborník SŽDC 2020)</t>
  </si>
  <si>
    <t>{bb3cbd45-bbd4-44f8-817e-7f3a5a757c20}</t>
  </si>
  <si>
    <t>A.2</t>
  </si>
  <si>
    <t>Dopr. Pernink, 1.SK</t>
  </si>
  <si>
    <t>{75f58ea4-a0dd-4caa-872d-447538f4a2e2}</t>
  </si>
  <si>
    <t>A.2.1</t>
  </si>
  <si>
    <t>{b8dfdd02-5d4a-475c-adfe-b474b2a317b2}</t>
  </si>
  <si>
    <t>A.2.2</t>
  </si>
  <si>
    <t>Materiál zajištný objednatelem - NEOCEŇOVAT</t>
  </si>
  <si>
    <t>{08491404-b4f2-47c3-a957-22edf743ce18}</t>
  </si>
  <si>
    <t>A.3</t>
  </si>
  <si>
    <t xml:space="preserve">Dopr. Pernink, 2.SK </t>
  </si>
  <si>
    <t>{e6b2de09-e5f0-48c0-8461-65c1f981e1c6}</t>
  </si>
  <si>
    <t>A.3.1</t>
  </si>
  <si>
    <t>{0ec6fd1a-3185-4962-97f8-b17c485e6d7d}</t>
  </si>
  <si>
    <t>A.3.2</t>
  </si>
  <si>
    <t>Materiál zajistění objednatelem - NEOCEŇOVAT</t>
  </si>
  <si>
    <t>{1c73f1ff-5bdd-416f-9bdf-e17fb173bf0f}</t>
  </si>
  <si>
    <t>A.4</t>
  </si>
  <si>
    <t>Doprava (Sborník SŽDC 2020)</t>
  </si>
  <si>
    <t>{43070aea-8ed2-4ece-a23d-9c389acfdcb7}</t>
  </si>
  <si>
    <t>A.5</t>
  </si>
  <si>
    <t>VON (Sborník SŽDC 2020)</t>
  </si>
  <si>
    <t>{03998887-452b-4912-b43d-44df4fc4e455}</t>
  </si>
  <si>
    <t>KRYCÍ LIST SOUPISU PRACÍ</t>
  </si>
  <si>
    <t>Objekt:</t>
  </si>
  <si>
    <t>A.1 - Dopr. Nové Hamry, 3.SK</t>
  </si>
  <si>
    <t>Soupis:</t>
  </si>
  <si>
    <t>A.1.1 - Práce na ŽSv (Sborník SŽDC 2020)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</si>
  <si>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</si>
  <si>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</si>
  <si>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</si>
  <si>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</si>
  <si>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</si>
  <si>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</si>
  <si>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</si>
  <si>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</si>
  <si>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</si>
  <si>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</si>
  <si>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</si>
  <si>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</si>
  <si>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</si>
  <si>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</si>
  <si>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</si>
  <si>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</si>
  <si>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</si>
  <si>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</si>
  <si>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16</t>
  </si>
  <si>
    <t>K</t>
  </si>
  <si>
    <t>5906140070</t>
  </si>
  <si>
    <t>Demontáž kolejového roštu koleje v ose koleje pražce dřevěné tv. S49 rozdělení "c"</t>
  </si>
  <si>
    <t>km</t>
  </si>
  <si>
    <t>Sborník UOŽI 01 2020</t>
  </si>
  <si>
    <t>4</t>
  </si>
  <si>
    <t>ROZPOCET</t>
  </si>
  <si>
    <t>-614231141</t>
  </si>
  <si>
    <t>PP</t>
  </si>
  <si>
    <t>Demontáž kolejového roštu koleje v ose koleje pražce dřevěné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</si>
  <si>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P</t>
  </si>
  <si>
    <t>Poznámka k položce:_x000d_
km 25,984 - 26,320 = dl. 336,0 m_x000d_
T/dřevo/RT</t>
  </si>
  <si>
    <t>5907050020</t>
  </si>
  <si>
    <t>Dělení kolejnic řezáním nebo rozbroušením tv. S49</t>
  </si>
  <si>
    <t>kus</t>
  </si>
  <si>
    <t>224235292</t>
  </si>
  <si>
    <t>Dělení kolejnic řezáním nebo rozbroušením tv. S49. Poznámka: 1. V cenách jsou započteny náklady na manipulaci, podložení, označení a provedení řezu kolejnice.</t>
  </si>
  <si>
    <t>Poznámka k položce:_x000d_
Řez=kus</t>
  </si>
  <si>
    <t>3</t>
  </si>
  <si>
    <t>5906105010</t>
  </si>
  <si>
    <t>Demontáž pražce dřevěný</t>
  </si>
  <si>
    <t>-2061726058</t>
  </si>
  <si>
    <t>Demontáž pražce dřevěný. Poznámka: 1. V cenách jsou započteny náklady na manipulaci, demontáž, odstrojení do součástí a uložení pražců.</t>
  </si>
  <si>
    <t>8</t>
  </si>
  <si>
    <t>9909000400</t>
  </si>
  <si>
    <t>Poplatek za likvidaci plastových součástí</t>
  </si>
  <si>
    <t>t</t>
  </si>
  <si>
    <t>512</t>
  </si>
  <si>
    <t>-1348664848</t>
  </si>
  <si>
    <t xml:space="preserve">Poplatek za likvidaci plastových součástí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</si>
  <si>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5905055010</t>
  </si>
  <si>
    <t>Odstranění stávajícího kolejového lože odtěžením v koleji</t>
  </si>
  <si>
    <t>m3</t>
  </si>
  <si>
    <t>64696752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</si>
  <si>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</si>
  <si>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VV</t>
  </si>
  <si>
    <t>"km 25,984 - 26,320" 336,0*3,2*0,3 - 51,611 "pražce"</t>
  </si>
  <si>
    <t>17</t>
  </si>
  <si>
    <t>5915010020</t>
  </si>
  <si>
    <t>Těžení zeminy nebo horniny železničního spodku II. třídy</t>
  </si>
  <si>
    <t>-1620947465</t>
  </si>
  <si>
    <t>Těžení zeminy nebo horniny železničního spodku II. třídy. Poznámka: 1. V cenách jsou započteny náklady na těžení a uložení výzisku na terén nebo naložení na dopravní prostředek a uložení na úložišti.</t>
  </si>
  <si>
    <t>odtěžení přebytečného zemního materiálu</t>
  </si>
  <si>
    <t xml:space="preserve">"1/3 km 26,135 - 26,192" 57,0*1,2*0,2 </t>
  </si>
  <si>
    <t>"podél 3.SK km 26,010 - 26,410" 400,0*5,0*0,5</t>
  </si>
  <si>
    <t>Součet</t>
  </si>
  <si>
    <t>5</t>
  </si>
  <si>
    <t>5915020010</t>
  </si>
  <si>
    <t>Povrchová úprava plochy železničního spodku</t>
  </si>
  <si>
    <t>m2</t>
  </si>
  <si>
    <t>-777666215</t>
  </si>
  <si>
    <t>Povrchová úprava plochy železničního spodku. Poznámka: 1. V cenách jsou započteny náklady na urovnání a úpravu ploch nebo skládek výzisku kameniva a zeminy s jejich případnou rekultivací.</t>
  </si>
  <si>
    <t>"ŠL - km 25,984 - 36,320" 336,0*3,2</t>
  </si>
  <si>
    <t>"1/3 km 26,135 - 26,192" 57,0*1,2</t>
  </si>
  <si>
    <t>"podél 3.SK km 26,010 - 26,410" 400,0*5,0</t>
  </si>
  <si>
    <t>6</t>
  </si>
  <si>
    <t>9909000700</t>
  </si>
  <si>
    <t>Poplatek za recyklaci kameniva</t>
  </si>
  <si>
    <t>-567612989</t>
  </si>
  <si>
    <t xml:space="preserve">Poplatek za recyklaci kameniva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</si>
  <si>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270,949*1,8</t>
  </si>
  <si>
    <t>20</t>
  </si>
  <si>
    <t>5915005030</t>
  </si>
  <si>
    <t>Hloubení rýh nebo jam na železničním spodku III. třídy</t>
  </si>
  <si>
    <t>305621833</t>
  </si>
  <si>
    <t>Hloubení rýh nebo jam na železničním spodku III. třídy. Poznámka: 1. V cenách jsou započteny náklady na hloubení a uložení výzisku na terén nebo naložení na dopravní prostředek a uložení na úložišti.</t>
  </si>
  <si>
    <t>příkop se zpevněným dnem</t>
  </si>
  <si>
    <t>"km 26,012 - 26,077 vlevo"65,0*0,8*0,6</t>
  </si>
  <si>
    <t>5914035010</t>
  </si>
  <si>
    <t>Zřízení otevřených odvodňovacích zařízení příkopové tvárnice</t>
  </si>
  <si>
    <t>m</t>
  </si>
  <si>
    <t>-1249058308</t>
  </si>
  <si>
    <t>Zřízení otevřených odvodňovacích zařízení příkopové tvárnice.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</si>
  <si>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Poznámka k položce:_x000d_
příkop se zpevněným dnem - km 26,012 - 26,077 = dl. 65,0 m (TZZ4a)</t>
  </si>
  <si>
    <t>25</t>
  </si>
  <si>
    <t>5914030130</t>
  </si>
  <si>
    <t>Demontáž dílů otevřeného odvodnění příkopové zídky z lomového kamene</t>
  </si>
  <si>
    <t>928170790</t>
  </si>
  <si>
    <t>Demontáž dílů otevřeného odvodnění příkopové zídky z lomového kamene. Poznámka: 1. V cenách jsou započteny náklady na demontáž dílů, zához, urovnání a úpravu terénu nebo naložení výzisku na dopravní prostředek. 2. V cenách nejsou obsaženy náklady na dopravu a skládkovné.</t>
  </si>
  <si>
    <t>Poznámka k položce:_x000d_
propustek km 26,077 - demontáž zídky a zaústění příkopu se zpevněným dnem</t>
  </si>
  <si>
    <t>22</t>
  </si>
  <si>
    <t>5914020020</t>
  </si>
  <si>
    <t>Čištění otevřených odvodňovacích zařízení strojně příkop nezpevněný</t>
  </si>
  <si>
    <t>1736013344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</si>
  <si>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</si>
  <si>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příkop s nezpevněným dnem</t>
  </si>
  <si>
    <t>"km 26,078 - 26,410 vlevo" 332,0*0,8*0,5</t>
  </si>
  <si>
    <t>7</t>
  </si>
  <si>
    <t>9909000100</t>
  </si>
  <si>
    <t>Poplatek za uložení suti nebo hmot na oficiální skládku</t>
  </si>
  <si>
    <t>1343151320</t>
  </si>
  <si>
    <t xml:space="preserve">Poplatek za uložení suti nebo hmot na oficiální skládku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</si>
  <si>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"recyklace" 487,708*0,4</t>
  </si>
  <si>
    <t xml:space="preserve">"odtěžení materiálu - 1/3 km 26,135 - 26,192" 13,680*1,8 </t>
  </si>
  <si>
    <t>"odtěžení materiálu - podél 3.SK km 26,010 - 26,410" 1000,0*1,8</t>
  </si>
  <si>
    <t>"příkop se zpevněným dnem - km 26,012 - 26,077 vlevo"31,2*1,8</t>
  </si>
  <si>
    <t>"příkop s nezpevněným dnem - km 26,078 - 26,410 vlevo" 132,8*1,8</t>
  </si>
  <si>
    <t>9</t>
  </si>
  <si>
    <t>5905060010</t>
  </si>
  <si>
    <t>Zřízení nového kolejového lože v koleji</t>
  </si>
  <si>
    <t>-1851244397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</si>
  <si>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</si>
  <si>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(336,0*3,2*0,3 - 49,567 "pražce")*0,7</t>
  </si>
  <si>
    <t>10</t>
  </si>
  <si>
    <t>5906130380</t>
  </si>
  <si>
    <t>Montáž kolejového roštu v ose koleje pražce betonové vystrojené tv. S49 rozdělení "c"</t>
  </si>
  <si>
    <t>-1014121117</t>
  </si>
  <si>
    <t>Montáž kolejového roštu v ose koleje pražce betonové vystrojené tv. S49 rozdělení "c". Poznámka: 1. V cenách jsou započteny náklady na manipulaci a montáž KR, u pražců dřevěných nevystrojených i na vrtání pražců. 2. V cenách nejsou obsaženy náklady na dodávku materiálu.</t>
  </si>
  <si>
    <t xml:space="preserve">Poznámka k položce:_x000d_
km 25,984 - 26,320 = dl. 336,0 m_x000d_
49E1(75,0)/B03/W14_x000d_
Rozšíření rozchodu_x000d_
oblouk (R=240,0m) km 25,993 - 26,103 → dl. 110,0 m = 167 pr (B03R +10,0)_x000d_
 - + 4 pr + 4 pr (B03R +7,5)_x000d_
 - + 4 pr + 4 pr (B03 +5,0)_x000d_
 - + 4 pr + 4 pr (B03 +2,5)_x000d_
oblouk (R=190,0 m) km 26,201 - 26,291 → dl. 90,0 m = 137 pr. (B03R +12,5)_x000d_
 - + 4 pr + 4 pr (B03R  +10,0)_x000d_
 - + 4 pr + 4 pr (B03R +7,5)_x000d_
 - + 4 pr + 4 pr (B03 +5,0)_x000d_
 - + 4 pr + 4 pr (B03 +2,5)_x000d_
 přímá → dl. 118,0 m = 151 pr (B03 0,0)_x000d_
_x000d_
</t>
  </si>
  <si>
    <t>19</t>
  </si>
  <si>
    <t>5906045010</t>
  </si>
  <si>
    <t>Příplatek za překážku po jedné straně koleje</t>
  </si>
  <si>
    <t>-1725458044</t>
  </si>
  <si>
    <t>Příplatek za překážku po jedné straně koleje. Poznámka: 1. V cenách jsou započteny náklady na obtížnou manipulaci u překážky dlouhé alespoň 0,5 metru a vzdálené méně než 2,5 metru od osy koleje. Pro výkon se stanoví délka nezbytně nutná.</t>
  </si>
  <si>
    <t>Poznámka k položce:_x000d_
nástupiště</t>
  </si>
  <si>
    <t>11</t>
  </si>
  <si>
    <t>5905105030</t>
  </si>
  <si>
    <t>Doplnění KL kamenivem souvisle strojně v koleji</t>
  </si>
  <si>
    <t>-2041775380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</si>
  <si>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</si>
  <si>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(336,0*3,2*0,3 - 49,567 "pražce")*0,3</t>
  </si>
  <si>
    <t>12</t>
  </si>
  <si>
    <t>5909031020</t>
  </si>
  <si>
    <t>Úprava GPK koleje směrové a výškové uspořádání pražce betonové</t>
  </si>
  <si>
    <t>-295663743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</si>
  <si>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</si>
  <si>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Poznámka k položce:_x000d_
km 25,973 - 26,342 = dl. 369,0 m_x000d_
0. a 1. podbití_x000d_
Kilometr koleje=km</t>
  </si>
  <si>
    <t>13</t>
  </si>
  <si>
    <t>5910021020</t>
  </si>
  <si>
    <t>Svařování kolejnic termitem zkrácený předehřev standardní spára svar sériový tv. S49</t>
  </si>
  <si>
    <t>svar</t>
  </si>
  <si>
    <t>408736663</t>
  </si>
  <si>
    <t>Svařování kolejnic termitem zkrácený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</si>
  <si>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14</t>
  </si>
  <si>
    <t>5910040210</t>
  </si>
  <si>
    <t>Umožnění volné dilatace kolejnice bez demontáže nebo montáže upevňovadel s osazením a odstraněním kluzných podložek rozdělení pražců "c"</t>
  </si>
  <si>
    <t>828112732</t>
  </si>
  <si>
    <t>Umožnění volné dilatace kolejnice bez demontáže nebo montáže upevňovadel s osazením a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</si>
  <si>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Poznámka k položce:_x000d_
km 25,973 - 26,342 = dl. 369,0 m_x000d_
Metr kolejnice=m</t>
  </si>
  <si>
    <t>5910035030</t>
  </si>
  <si>
    <t>Dosažení dovolené upínací teploty v BK prodloužením kolejnicového pásu v koleji tv. S49</t>
  </si>
  <si>
    <t>-563611829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</si>
  <si>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</si>
  <si>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18</t>
  </si>
  <si>
    <t>M</t>
  </si>
  <si>
    <t>5955101000</t>
  </si>
  <si>
    <t>Kamenivo drcené štěrk frakce 31,5/63 třídy BI</t>
  </si>
  <si>
    <t>1351173976</t>
  </si>
  <si>
    <t>23</t>
  </si>
  <si>
    <t>5964119010</t>
  </si>
  <si>
    <t>Příkopová tvárnice TZZ 4a</t>
  </si>
  <si>
    <t>299502966</t>
  </si>
  <si>
    <t>24</t>
  </si>
  <si>
    <t>5964161010</t>
  </si>
  <si>
    <t>Beton lehce zhutnitelný C 20/25;X0 F5 2 285 2 765</t>
  </si>
  <si>
    <t>1387540315</t>
  </si>
  <si>
    <t>A.1.2 - Materiál zajištěný objednatelem - NEOCEŇOVAT</t>
  </si>
  <si>
    <t>5956140040</t>
  </si>
  <si>
    <t>Pražec betonový příčný vystrojený včetně kompletů tv. B03 (S)</t>
  </si>
  <si>
    <t>-333707491</t>
  </si>
  <si>
    <t>5957104025</t>
  </si>
  <si>
    <t>Kolejnicové pásy třídy R260 tv. 49 E1 délky 75 metrů</t>
  </si>
  <si>
    <t>-2143085234</t>
  </si>
  <si>
    <t>A.1.3 - Práce SSZT (Sborník SŽDC 2020)</t>
  </si>
  <si>
    <t>7592005050</t>
  </si>
  <si>
    <t>Montáž počítacího bodu (senzoru) RSR 180</t>
  </si>
  <si>
    <t>Sborník UOŽI 01 2019</t>
  </si>
  <si>
    <t>-1938929862</t>
  </si>
  <si>
    <t>Montáž počítacího bodu (senzoru) RSR 180 - uložení a připevnění na určené místo, seřízení polohy, přezkoušení</t>
  </si>
  <si>
    <t>Poznámka k položce:_x000d_
HPPB2</t>
  </si>
  <si>
    <t>7594305015</t>
  </si>
  <si>
    <t>Montáž součástí počítače náprav neoprénové ochranné hadice se soupravou pro upevnění k pražci</t>
  </si>
  <si>
    <t>1818859896</t>
  </si>
  <si>
    <t>7592007050</t>
  </si>
  <si>
    <t>Demontáž počítacího bodu (senzoru) RSR 180</t>
  </si>
  <si>
    <t>1750199942</t>
  </si>
  <si>
    <t>7594307015</t>
  </si>
  <si>
    <t>Demontáž součástí počítače náprav neoprénové ochranné hadice se soupravou pro upevnění k pražci</t>
  </si>
  <si>
    <t>1310581608</t>
  </si>
  <si>
    <t>7594107360</t>
  </si>
  <si>
    <t>Demontáž lanového propojení stykového č.v. 70 301</t>
  </si>
  <si>
    <t>254115213</t>
  </si>
  <si>
    <t>Poznámka k položce:_x000d_
propojka</t>
  </si>
  <si>
    <t>7594105360</t>
  </si>
  <si>
    <t>Montáž lanového propojení stykového č.v. 70 301</t>
  </si>
  <si>
    <t>25121187</t>
  </si>
  <si>
    <t>Montáž lanového propojení stykového č.v. 70 301 - rozměření místa připojení, případné vyvrtání otvorů, montáž kompletní sady lanových propojení dvojice stykových transformátorů</t>
  </si>
  <si>
    <t>A.2 - Dopr. Pernink, 1.SK</t>
  </si>
  <si>
    <t>A.2.1 - Práce na ŽSv (Sborník SŽDC 2020)</t>
  </si>
  <si>
    <t>5913140020</t>
  </si>
  <si>
    <t>Demontáž přejezdové konstrukce se silničními panely vnitřní část</t>
  </si>
  <si>
    <t>-91482899</t>
  </si>
  <si>
    <t>Demontáž přejezdové konstrukce se silničními panely vnitřní část. Poznámka: 1. V cenách jsou započteny náklady na demontáž a naložení na dopravní prostředek.</t>
  </si>
  <si>
    <t>Poznámka k položce:_x000d_
přechod</t>
  </si>
  <si>
    <t>-1103743691</t>
  </si>
  <si>
    <t>Poznámka k položce:_x000d_
km 36,120 - 36,376 = dl. 256,0 m_x000d_
S49/dřevo/RT,ŽT</t>
  </si>
  <si>
    <t>5907015035</t>
  </si>
  <si>
    <t>Ojedinělá výměna kolejnic stávající upevnění tv. S49 rozdělení "c"</t>
  </si>
  <si>
    <t>1136424349</t>
  </si>
  <si>
    <t>Ojedinělá výměna kolejnic stávající upevnění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</si>
  <si>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Poznámka k položce:_x000d_
km 36,115 - 36,120 = dl. 5,0 m + 36,376 - 36,383 = 7,0 m → 12,0 m x 2_x000d_
Metr kolejnice=m</t>
  </si>
  <si>
    <t>630032358</t>
  </si>
  <si>
    <t>-1642656159</t>
  </si>
  <si>
    <t>Poznámka k položce:_x000d_
předpoklad 50%</t>
  </si>
  <si>
    <t>-1016547555</t>
  </si>
  <si>
    <t>-1696090048</t>
  </si>
  <si>
    <t>"km 36,120 - 36,376" 256,0*3,2*0,3 - 40,097 "pražce"</t>
  </si>
  <si>
    <t>-597408829</t>
  </si>
  <si>
    <t>"1/3 km 36,127 - 36,194" 67,0*1,2*0,3</t>
  </si>
  <si>
    <t>"1/3 km 36,253 - 36,361" 108,0*1,2*0,15</t>
  </si>
  <si>
    <t>"1/2 km 36,263 - 36,361" 108,0*1,2*0,15</t>
  </si>
  <si>
    <t>1289165682</t>
  </si>
  <si>
    <t>"ŠL-km 36,120 - 36,376" 256,0*3,2</t>
  </si>
  <si>
    <t>Mezisoučet</t>
  </si>
  <si>
    <t>"1/3 km 36,127 - 36,194" 67,0*1,2</t>
  </si>
  <si>
    <t>"1/3 km 36,253 - 36,361" 108,0*1,2</t>
  </si>
  <si>
    <t>"1/2 km 36,263 - 36,361" 108,0*1,2</t>
  </si>
  <si>
    <t>"přechod - úprava vně" (3,0*1,5)*2,0</t>
  </si>
  <si>
    <t>618631333</t>
  </si>
  <si>
    <t>205,663*1,8</t>
  </si>
  <si>
    <t>462924477</t>
  </si>
  <si>
    <t>"recyklace" 370,193*0,4</t>
  </si>
  <si>
    <t>"1/3 km 36,127 - 36,194" 24,120*1,8</t>
  </si>
  <si>
    <t>"1/3 km 36,253 - 36,361" 19,440*1,8</t>
  </si>
  <si>
    <t>"1/2 km 36,263 - 36,361" 19,440*1,8</t>
  </si>
  <si>
    <t>-206265880</t>
  </si>
  <si>
    <t>"km 36,120 - 36,376" (256,0*3,2*0,3 - 38,134 "pražce")*0,7</t>
  </si>
  <si>
    <t>2028530539</t>
  </si>
  <si>
    <t xml:space="preserve">Poznámka k položce:_x000d_
km 36,120 - 36,376 = dl. 256,0 m_x000d_
49E1(75,0)/B03/W14_x000d_
Rozšíření rozchodu_x000d_
oblouk (R=235,0m) km 36,182 - 36,242 → dl. 60,0 m = 91 pr (B03 +5,0)_x000d_
 - + 4 pr + 4 pr (B03 +2,5)_x000d_
přímá → dl. 118,0 m = 292 pr (B03 0,0)_x000d_
_x000d_
</t>
  </si>
  <si>
    <t>5906045020</t>
  </si>
  <si>
    <t>Příplatek za překážku po obou stranách koleje</t>
  </si>
  <si>
    <t>345366816</t>
  </si>
  <si>
    <t>Příplatek za překážku po obou stranách koleje. Poznámka: 1. V cenách jsou započteny náklady na obtížnou manipulaci u překážky dlouhé alespoň 0,5 metru a vzdálené méně než 2,5 metru od osy koleje. Pro výkon se stanoví délka nezbytně nutná.</t>
  </si>
  <si>
    <t>597382750</t>
  </si>
  <si>
    <t>"km 36,120 - 36,376" (256,0*3,2*0,3 - 38,134 "pražce")*0,3</t>
  </si>
  <si>
    <t>919529891</t>
  </si>
  <si>
    <t>Poznámka k položce:_x000d_
km 36,108 - 36,383 = dl. 275,0 m_x000d_
0. a 1. podbití_x000d_
Kilometr koleje=km</t>
  </si>
  <si>
    <t>-1003927974</t>
  </si>
  <si>
    <t>1505433304</t>
  </si>
  <si>
    <t>Poznámka k položce:_x000d_
km 36,115 - 36,383 = dl.268,0 m_x000d_
Metr kolejnice=m</t>
  </si>
  <si>
    <t>-827379094</t>
  </si>
  <si>
    <t>5913145020</t>
  </si>
  <si>
    <t>Montáž přejezdové konstrukce se silničními panely vnitřní část</t>
  </si>
  <si>
    <t>-1010149920</t>
  </si>
  <si>
    <t>Montáž přejezdové konstrukce se silničními panely vnitřní část. Poznámka: 1. V cenách jsou započteny náklady na montáž konstrukce. 2. V cenách nejsou obsaženy náklady na dodávku materiálu.</t>
  </si>
  <si>
    <t>Poznámka k položce:_x000d_
přechod - stávající vrátit zpět</t>
  </si>
  <si>
    <t>-1054897953</t>
  </si>
  <si>
    <t>A.2.2 - Materiál zajištný objednatelem - NEOCEŇOVAT</t>
  </si>
  <si>
    <t>1558032</t>
  </si>
  <si>
    <t>1066926753</t>
  </si>
  <si>
    <t xml:space="preserve">A.3 - Dopr. Pernink, 2.SK </t>
  </si>
  <si>
    <t>A.3.1 - Práce na ŽSv (Sborník SŽDC 2020)</t>
  </si>
  <si>
    <t>-1984720827</t>
  </si>
  <si>
    <t>31</t>
  </si>
  <si>
    <t>5914145020</t>
  </si>
  <si>
    <t>Demontáž zarážedla kolejnicového</t>
  </si>
  <si>
    <t>-1386656005</t>
  </si>
  <si>
    <t>Demontáž zarážedla kolejnicového. Poznámka: 1. V cenách jsou započteny náklady na vybourání, odstranění a naložení výzisku na dopravní prostředek.</t>
  </si>
  <si>
    <t>Poznámka k položce:_x000d_
km 26,362</t>
  </si>
  <si>
    <t>33</t>
  </si>
  <si>
    <t>5906140110</t>
  </si>
  <si>
    <t>Demontáž kolejového roštu koleje v ose koleje pražce dřevěné tv. A rozdělení "c"</t>
  </si>
  <si>
    <t>1317471500</t>
  </si>
  <si>
    <t>Demontáž kolejového roštu koleje v ose koleje pražce dřevěné tv. A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</si>
  <si>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Poznámka k položce:_x000d_
km 36,081 - 36,362 = dl 281,0 m_x000d_
A/dřevo/RT</t>
  </si>
  <si>
    <t>5905010010</t>
  </si>
  <si>
    <t>Odstranění nánosu nad horní plochou pražce</t>
  </si>
  <si>
    <t>1647923460</t>
  </si>
  <si>
    <t>Odstranění nánosu nad horní plochou pražce. Poznámka: 1. V cenách jsou započteny náklady na ruční odstranění plevelů a nánosu nad horní plochou pražce, úprava rozrušeného KL, ometení pražců a upevňovadel, rozprostření výzisku na terén nebo naložení na dopravní prostředek.</t>
  </si>
  <si>
    <t>281,0*3,4</t>
  </si>
  <si>
    <t>5908005330</t>
  </si>
  <si>
    <t>Oprava kolejnicového styku výměna spojek tv. S49</t>
  </si>
  <si>
    <t>styk</t>
  </si>
  <si>
    <t>368270615</t>
  </si>
  <si>
    <t>Oprava kolejnicového styku výměna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</si>
  <si>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Poznámka k položce:_x000d_
Spojka=kus</t>
  </si>
  <si>
    <t>1729743031</t>
  </si>
  <si>
    <t>-788778400</t>
  </si>
  <si>
    <t>-1074367823</t>
  </si>
  <si>
    <t>"km 36,081 - 36,281 (zkrácení koleje)" 200,0*3,2*0,3 - 30,704 "pražce"</t>
  </si>
  <si>
    <t>1857663443</t>
  </si>
  <si>
    <t>"ŠL - km 36,081 - 36,281 (zkrácení koleje)" 200,0*3,2</t>
  </si>
  <si>
    <t>"úprava po snesení KR - km 36,281 - 36,362" 81,0*3,4</t>
  </si>
  <si>
    <t>141239615</t>
  </si>
  <si>
    <t>"ŠL - km 36,081 - 36,281 (zkrácení koleje)" 161,296*1,8</t>
  </si>
  <si>
    <t>"odstranění nánosu" 281,0*3,4*0,05</t>
  </si>
  <si>
    <t>1625218146</t>
  </si>
  <si>
    <t>Poznámka k položce:_x000d_
ŠL = recyklát</t>
  </si>
  <si>
    <t>"km 36,081 - 36,281 (zkrácení koleje)" (200,0*3,2*0,3 - 30,704 "pražce")*0,7</t>
  </si>
  <si>
    <t>26</t>
  </si>
  <si>
    <t>-1891287888</t>
  </si>
  <si>
    <t>Poznámka k položce:_x000d_
km 36,081 - 36,281 (zkrácená kolej) = dl. 200,0 m_x000d_
S49/SB5/RT *)_x000d_
S49/SB6/ŽT *)_x000d_
*) kolejnice a drobné kolejivo použito z 1SK</t>
  </si>
  <si>
    <t>32</t>
  </si>
  <si>
    <t>5908063020</t>
  </si>
  <si>
    <t>Oprava rozchodu koleje otočením nebo záměnou rozponových svěrek</t>
  </si>
  <si>
    <t>úl.pl.</t>
  </si>
  <si>
    <t>410361468</t>
  </si>
  <si>
    <t>Oprava rozchodu koleje otočením nebo záměnou rozponových svěrek. Poznámka: 1. V cenách jsou započteny náklady na demontáž upevňovadel, opravu rozchodu, montáž upevňovadel a ošetření součástí mazivem. 2. V cenách nejsou obsaženy náklady na dodávku materiálu.</t>
  </si>
  <si>
    <t>27</t>
  </si>
  <si>
    <t>1737518483</t>
  </si>
  <si>
    <t>Poznámka k položce:_x000d_
rampa</t>
  </si>
  <si>
    <t>-1191336176</t>
  </si>
  <si>
    <t>"km 36,081 - 36,281 (zkrácení koleje)" (200,0*3,2*0,3 - 30,704 "pražce")*0,3</t>
  </si>
  <si>
    <t>-1690056471</t>
  </si>
  <si>
    <t>Poznámka k položce:_x000d_
km 36,081 - 36,281 = dl. 200,0 m_x000d_
0. a 1. podbití_x000d_
Kilometr koleje=km</t>
  </si>
  <si>
    <t>2118828246</t>
  </si>
  <si>
    <t>28</t>
  </si>
  <si>
    <t>5907055030</t>
  </si>
  <si>
    <t>Vrtání kolejnic otvor o průměru přes 23 mm</t>
  </si>
  <si>
    <t>1565365534</t>
  </si>
  <si>
    <t>Vrtání kolejnic otvor o průměru přes 23 mm. Poznámka: 1. V cenách jsou započteny náklady na manipulaci, podložení, označení a provedení vrtu ve stojině kolejnice.</t>
  </si>
  <si>
    <t>Poznámka k položce:_x000d_
Vrt=kus</t>
  </si>
  <si>
    <t>29</t>
  </si>
  <si>
    <t>5908005530</t>
  </si>
  <si>
    <t>Oprava kolejnicového styku montáž spojek tv. S49</t>
  </si>
  <si>
    <t>1052077210</t>
  </si>
  <si>
    <t>Oprava kolejnicového styku 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</si>
  <si>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Poznámka k položce:_x000d_
kolejnice v dl. cca 50,0 m_x000d_
Spojka=kus</t>
  </si>
  <si>
    <t>-20059160</t>
  </si>
  <si>
    <t>30</t>
  </si>
  <si>
    <t>5914150020</t>
  </si>
  <si>
    <t>Montáž zarážedla kolejnicového</t>
  </si>
  <si>
    <t>-1660302383</t>
  </si>
  <si>
    <t>Montáž zarážedla kolejnicového. Poznámka: 1. V cenách jsou započteny náklady na montáž podle vzorového listu. 2. V cenách nejsou obsaženy náklady na dodávku materiálu.</t>
  </si>
  <si>
    <t>Poznámka k položce:_x000d_
km 36,281</t>
  </si>
  <si>
    <t>A.3.2 - Materiál zajistění objednatelem - NEOCEŇOVAT</t>
  </si>
  <si>
    <t>5956213040</t>
  </si>
  <si>
    <t xml:space="preserve">Pražec betonový příčný vystrojený  užitý SB6</t>
  </si>
  <si>
    <t>63299691</t>
  </si>
  <si>
    <t>5956213035</t>
  </si>
  <si>
    <t xml:space="preserve">Pražec betonový příčný vystrojený  užitý SB5</t>
  </si>
  <si>
    <t>-503303890</t>
  </si>
  <si>
    <t>5958158005</t>
  </si>
  <si>
    <t xml:space="preserve">Podložka pryžová pod patu kolejnice S49  183/126/6</t>
  </si>
  <si>
    <t>-717924986</t>
  </si>
  <si>
    <t>5958201010</t>
  </si>
  <si>
    <t>Kolejnicová spojka užitá tv. S 730 mm</t>
  </si>
  <si>
    <t>-450885682</t>
  </si>
  <si>
    <t>5958107005</t>
  </si>
  <si>
    <t>Šroub spojkový M24 x 140 mm</t>
  </si>
  <si>
    <t>-506533815</t>
  </si>
  <si>
    <t>5958134040</t>
  </si>
  <si>
    <t>Součásti upevňovací kroužek pružný dvojitý Fe 6</t>
  </si>
  <si>
    <t>-1097940495</t>
  </si>
  <si>
    <t>5958134115</t>
  </si>
  <si>
    <t>Součásti upevňovací matice M24</t>
  </si>
  <si>
    <t>1111441226</t>
  </si>
  <si>
    <t>5958134140</t>
  </si>
  <si>
    <t>Součásti upevňovací vložka M</t>
  </si>
  <si>
    <t>-1670100559</t>
  </si>
  <si>
    <t>A.4 - Doprava (Sborník SŽDC 2020)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</si>
  <si>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</si>
  <si>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</si>
  <si>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1458425260</t>
  </si>
  <si>
    <t>Doprava obousměrná (např. dodávek z vlastních zásob zhotovitele nebo objednatele nebo výzisku) mechanizací o nosnosti přes 3,5 t sypanin (kameniva, písku, suti, dlažebních kostek,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</si>
  <si>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Skládka:_x000d_
A.1.1. - 2315,107 t_x000d_
_x000d_
Měrnou jednotkou je t přepravovaného materiálu.</t>
  </si>
  <si>
    <t>9902100300</t>
  </si>
  <si>
    <t>Doprava obousměrná (např. dodávek z vlastních zásob zhotovitele nebo objednatele nebo výzisku) mechanizací o nosnosti přes 3,5 t sypanin (kameniva, písku, suti, dlažebních kostek, atd.) do 30 km</t>
  </si>
  <si>
    <t>-1832315608</t>
  </si>
  <si>
    <t>Doprava obousměrná (např. dodávek z vlastních zásob zhotovitele nebo objednatele nebo výzisku) mechanizací o nosnosti přes 3,5 t sypanin (kameniva, písku, suti, dlažebních kostek, atd.)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</si>
  <si>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Skládka:_x000d_
A.2.1 - 370,393 t_x000d_
A.3.1 - 338,253 t_x000d_
Měrnou jednotkou je t přepravovaného materiálu.</t>
  </si>
  <si>
    <t>9902100400</t>
  </si>
  <si>
    <t>Doprava obousměrná (např. dodávek z vlastních zásob zhotovitele nebo objednatele nebo výzisku) mechanizací o nosnosti přes 3,5 t sypanin (kameniva, písku, suti, dlažebních kostek, atd.) do 40 km</t>
  </si>
  <si>
    <t>-1742319580</t>
  </si>
  <si>
    <t>Doprava obousměrná (např. dodávek z vlastních zásob zhotovitele nebo objednatele nebo výzisku) mechanizací o nosnosti přes 3,5 t sypanin (kameniva, písku, suti, dlažebních kostek, atd.) do 40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</si>
  <si>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Dodávka kameniva:_x000d_
A.1.1 - 464,088 t_x000d_
A.2.1 - 352,964 t_x000d_
Měrnou jednotkou je t přepravovaného materiálu.</t>
  </si>
  <si>
    <t>9902100100</t>
  </si>
  <si>
    <t>Doprava obousměrná (např. dodávek z vlastních zásob zhotovitele nebo objednatele nebo výzisku) mechanizací o nosnosti přes 3,5 t sypanin (kameniva, písku, suti, dlažebních kostek, atd.) do 10 km</t>
  </si>
  <si>
    <t>2036763476</t>
  </si>
  <si>
    <t>Doprava obousměrná (např. dodávek z vlastních zásob zhotovitele nebo objednatele nebo výzisku) mechanizací o nosnosti přes 3,5 t sypanin (kameniva, písku, suti, dlažebních kostek,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</si>
  <si>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Dodávka recyklátu Nové Hamry - Pernink (uložit Pernink)_x000d_
A.1.1 - 292,248 t_x000d_
Měrnou jednotkou je t přepravovaného materiálu.</t>
  </si>
  <si>
    <t>9902300200</t>
  </si>
  <si>
    <t>Doprava jednosměrná (např. nakupovaného materiálu) mechanizací o nosnosti přes 3,5 t sypanin (kameniva, písku, suti, dlažebních kostek, atd.) do 20 km</t>
  </si>
  <si>
    <t>1147616067</t>
  </si>
  <si>
    <t>Doprava jednosměrná (např. nakupovaného materiálu) mechanizací o nosnosti přes 3,5 t sypanin (kameniva, písku, suti, dlažebních kostek,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</si>
  <si>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Dodávka materiálu:_x000d_
A.1.1. - 19,993 t_x000d_
Měrnou jednotkou je t přepravovaného materiálu.</t>
  </si>
  <si>
    <t>9902900100</t>
  </si>
  <si>
    <t>Naložení sypanin, drobného kusového materiálu, suti</t>
  </si>
  <si>
    <t>201126252</t>
  </si>
  <si>
    <t xml:space="preserve">Naložení sypanin, drobného kusového materiálu, suti  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</si>
  <si>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Poznámka k položce:_x000d_
Dodávka recyklátu Nové Hamry - Pernink_x000d_
A.1.1 - 34,0 t</t>
  </si>
  <si>
    <t>9903200200</t>
  </si>
  <si>
    <t>Přeprava mechanizace na místo prováděných prací o hmotnosti přes 12 t do 200 km</t>
  </si>
  <si>
    <t>-2063740843</t>
  </si>
  <si>
    <t>Přeprava mechanizace na místo prováděných prací o hmotnosti přes 12 t do 200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</si>
  <si>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Poznámka k položce:_x000d_
MHS, ASP, PUŠL</t>
  </si>
  <si>
    <t>5999005020</t>
  </si>
  <si>
    <t>Třídění pražců a kolejnicových podpor</t>
  </si>
  <si>
    <t>-1916792714</t>
  </si>
  <si>
    <t>Třídění pražců a kolejnicových podpor. Poznámka: 1. V cenách jsou započteny náklady na manipulaci, vytřídění a uložení materiálu na úložiště nebo do skladu.</t>
  </si>
  <si>
    <t>Poznámka k položce:_x000d_
Složení a manipulace - pražce B03_x000d_
902 ks x 0,252 t = 227,304 t</t>
  </si>
  <si>
    <t>A.5 - VON (Sborník SŽDC 2020)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</si>
  <si>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</si>
  <si>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</si>
  <si>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%</t>
  </si>
  <si>
    <t>1238611841</t>
  </si>
  <si>
    <t>Poznámka k položce:_x000d_
Základna pro výpočet - ZRN_x000d_
- matematicky podělena 100 → součin základna x sazba = vypočtená hodnota v %</t>
  </si>
  <si>
    <t>033131001</t>
  </si>
  <si>
    <t>Provozní vlivy Organizační zajištění prací při zřizování a udržování BK kolejí a výhybek</t>
  </si>
  <si>
    <t>1941969833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</si>
  <si>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</si>
  <si>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021211001</t>
  </si>
  <si>
    <t>Průzkumné práce pro opravy Doplňující laboratorní rozbor kontaminace zeminy nebo kol. lože</t>
  </si>
  <si>
    <t>-2087011726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</si>
  <si>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</si>
  <si>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022121001</t>
  </si>
  <si>
    <t>Geodetické práce Diagnostika technické infrastruktury Vytýčení trasy inženýrských sítí</t>
  </si>
  <si>
    <t>-2070208110</t>
  </si>
  <si>
    <t xml:space="preserve"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</si>
  <si>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Poznámka k položce:_x000d_
Základna pro výpočet - dotyčné práce_x000d_
- matematicky podělena 100 → součin základna x sazba = vypočtená hodnota v %_x000d_
A.1.1 - pol. č. 4, 17, 5_x000d_
A.2.1 - pol. č. 5, 6, 7_x000d_
A.3.1 - pol. č. 7, 9</t>
  </si>
  <si>
    <t>022101011</t>
  </si>
  <si>
    <t>Geodetické práce Geodetické práce v průběhu opravy</t>
  </si>
  <si>
    <t>-1948946184</t>
  </si>
  <si>
    <t>Poznámka k položce:_x000d_
pomocné geodetické práce při smerové a výškové uprave koleje_x000d_
_x000d_
Základna pro výpočet - ZRN_x000d_
- matematicky podělena 100 → součin základna x sazba = vypočtená hodnota v %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</si>
</sst>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7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1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>
      <alignment vertical="center"/>
    </xf>
    <xf numFmtId="0" fontId="7" fillId="0" borderId="1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167" fontId="20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26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29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31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31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31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33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34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35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36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37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38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39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40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41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42</v>
      </c>
      <c r="E29" s="45"/>
      <c r="F29" s="30" t="s">
        <v>43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44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45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46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47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48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49</v>
      </c>
      <c r="U35" s="52"/>
      <c r="V35" s="52"/>
      <c r="W35" s="52"/>
      <c r="X35" s="54" t="s">
        <v>50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51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52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53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54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53</v>
      </c>
      <c r="AI60" s="40"/>
      <c r="AJ60" s="40"/>
      <c r="AK60" s="40"/>
      <c r="AL60" s="40"/>
      <c r="AM60" s="62" t="s">
        <v>54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55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56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53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54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53</v>
      </c>
      <c r="AI75" s="40"/>
      <c r="AJ75" s="40"/>
      <c r="AK75" s="40"/>
      <c r="AL75" s="40"/>
      <c r="AM75" s="62" t="s">
        <v>54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57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650190036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Oprava trati v úseku Nejdek – Nové Hamry (1. Etapa)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>Dopr. Pernink, dopr. N. Hamry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7. 8. 2020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 xml:space="preserve">Správa železnic,s.o.; OŘ ÚNL - ST K. Vary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32</v>
      </c>
      <c r="AJ89" s="38"/>
      <c r="AK89" s="38"/>
      <c r="AL89" s="38"/>
      <c r="AM89" s="78" t="str">
        <f>IF(E17="","",E17)</f>
        <v xml:space="preserve"> </v>
      </c>
      <c r="AN89" s="69"/>
      <c r="AO89" s="69"/>
      <c r="AP89" s="69"/>
      <c r="AQ89" s="38"/>
      <c r="AR89" s="42"/>
      <c r="AS89" s="79" t="s">
        <v>58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30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35</v>
      </c>
      <c r="AJ90" s="38"/>
      <c r="AK90" s="38"/>
      <c r="AL90" s="38"/>
      <c r="AM90" s="78" t="str">
        <f>IF(E20="","",E20)</f>
        <v>Monika Roztočilová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59</v>
      </c>
      <c r="D92" s="92"/>
      <c r="E92" s="92"/>
      <c r="F92" s="92"/>
      <c r="G92" s="92"/>
      <c r="H92" s="93"/>
      <c r="I92" s="94" t="s">
        <v>60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61</v>
      </c>
      <c r="AH92" s="92"/>
      <c r="AI92" s="92"/>
      <c r="AJ92" s="92"/>
      <c r="AK92" s="92"/>
      <c r="AL92" s="92"/>
      <c r="AM92" s="92"/>
      <c r="AN92" s="94" t="s">
        <v>62</v>
      </c>
      <c r="AO92" s="92"/>
      <c r="AP92" s="96"/>
      <c r="AQ92" s="97" t="s">
        <v>63</v>
      </c>
      <c r="AR92" s="42"/>
      <c r="AS92" s="98" t="s">
        <v>64</v>
      </c>
      <c r="AT92" s="99" t="s">
        <v>65</v>
      </c>
      <c r="AU92" s="99" t="s">
        <v>66</v>
      </c>
      <c r="AV92" s="99" t="s">
        <v>67</v>
      </c>
      <c r="AW92" s="99" t="s">
        <v>68</v>
      </c>
      <c r="AX92" s="99" t="s">
        <v>69</v>
      </c>
      <c r="AY92" s="99" t="s">
        <v>70</v>
      </c>
      <c r="AZ92" s="99" t="s">
        <v>71</v>
      </c>
      <c r="BA92" s="99" t="s">
        <v>72</v>
      </c>
      <c r="BB92" s="99" t="s">
        <v>73</v>
      </c>
      <c r="BC92" s="99" t="s">
        <v>74</v>
      </c>
      <c r="BD92" s="100" t="s">
        <v>75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76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ROUND(AG95+AG99+AG102+AG105+AG106,2)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ROUND(AS95+AS99+AS102+AS105+AS106,2)</f>
        <v>0</v>
      </c>
      <c r="AT94" s="112">
        <f>ROUND(SUM(AV94:AW94),2)</f>
        <v>0</v>
      </c>
      <c r="AU94" s="113">
        <f>ROUND(AU95+AU99+AU102+AU105+AU106,5)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ROUND(AZ95+AZ99+AZ102+AZ105+AZ106,2)</f>
        <v>0</v>
      </c>
      <c r="BA94" s="112">
        <f>ROUND(BA95+BA99+BA102+BA105+BA106,2)</f>
        <v>0</v>
      </c>
      <c r="BB94" s="112">
        <f>ROUND(BB95+BB99+BB102+BB105+BB106,2)</f>
        <v>0</v>
      </c>
      <c r="BC94" s="112">
        <f>ROUND(BC95+BC99+BC102+BC105+BC106,2)</f>
        <v>0</v>
      </c>
      <c r="BD94" s="114">
        <f>ROUND(BD95+BD99+BD102+BD105+BD106,2)</f>
        <v>0</v>
      </c>
      <c r="BE94" s="6"/>
      <c r="BS94" s="115" t="s">
        <v>77</v>
      </c>
      <c r="BT94" s="115" t="s">
        <v>78</v>
      </c>
      <c r="BU94" s="116" t="s">
        <v>79</v>
      </c>
      <c r="BV94" s="115" t="s">
        <v>80</v>
      </c>
      <c r="BW94" s="115" t="s">
        <v>5</v>
      </c>
      <c r="BX94" s="115" t="s">
        <v>81</v>
      </c>
      <c r="CL94" s="115" t="s">
        <v>1</v>
      </c>
    </row>
    <row r="95" s="7" customFormat="1" ht="16.5" customHeight="1">
      <c r="A95" s="7"/>
      <c r="B95" s="117"/>
      <c r="C95" s="118"/>
      <c r="D95" s="119" t="s">
        <v>82</v>
      </c>
      <c r="E95" s="119"/>
      <c r="F95" s="119"/>
      <c r="G95" s="119"/>
      <c r="H95" s="119"/>
      <c r="I95" s="120"/>
      <c r="J95" s="119" t="s">
        <v>83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ROUND(SUM(AG96:AG98),2)</f>
        <v>0</v>
      </c>
      <c r="AH95" s="120"/>
      <c r="AI95" s="120"/>
      <c r="AJ95" s="120"/>
      <c r="AK95" s="120"/>
      <c r="AL95" s="120"/>
      <c r="AM95" s="120"/>
      <c r="AN95" s="122">
        <f>SUM(AG95,AT95)</f>
        <v>0</v>
      </c>
      <c r="AO95" s="120"/>
      <c r="AP95" s="120"/>
      <c r="AQ95" s="123" t="s">
        <v>84</v>
      </c>
      <c r="AR95" s="124"/>
      <c r="AS95" s="125">
        <f>ROUND(SUM(AS96:AS98),2)</f>
        <v>0</v>
      </c>
      <c r="AT95" s="126">
        <f>ROUND(SUM(AV95:AW95),2)</f>
        <v>0</v>
      </c>
      <c r="AU95" s="127">
        <f>ROUND(SUM(AU96:AU98),5)</f>
        <v>0</v>
      </c>
      <c r="AV95" s="126">
        <f>ROUND(AZ95*L29,2)</f>
        <v>0</v>
      </c>
      <c r="AW95" s="126">
        <f>ROUND(BA95*L30,2)</f>
        <v>0</v>
      </c>
      <c r="AX95" s="126">
        <f>ROUND(BB95*L29,2)</f>
        <v>0</v>
      </c>
      <c r="AY95" s="126">
        <f>ROUND(BC95*L30,2)</f>
        <v>0</v>
      </c>
      <c r="AZ95" s="126">
        <f>ROUND(SUM(AZ96:AZ98),2)</f>
        <v>0</v>
      </c>
      <c r="BA95" s="126">
        <f>ROUND(SUM(BA96:BA98),2)</f>
        <v>0</v>
      </c>
      <c r="BB95" s="126">
        <f>ROUND(SUM(BB96:BB98),2)</f>
        <v>0</v>
      </c>
      <c r="BC95" s="126">
        <f>ROUND(SUM(BC96:BC98),2)</f>
        <v>0</v>
      </c>
      <c r="BD95" s="128">
        <f>ROUND(SUM(BD96:BD98),2)</f>
        <v>0</v>
      </c>
      <c r="BE95" s="7"/>
      <c r="BS95" s="129" t="s">
        <v>77</v>
      </c>
      <c r="BT95" s="129" t="s">
        <v>85</v>
      </c>
      <c r="BU95" s="129" t="s">
        <v>79</v>
      </c>
      <c r="BV95" s="129" t="s">
        <v>80</v>
      </c>
      <c r="BW95" s="129" t="s">
        <v>86</v>
      </c>
      <c r="BX95" s="129" t="s">
        <v>5</v>
      </c>
      <c r="CL95" s="129" t="s">
        <v>1</v>
      </c>
      <c r="CM95" s="129" t="s">
        <v>87</v>
      </c>
    </row>
    <row r="96" s="4" customFormat="1" ht="16.5" customHeight="1">
      <c r="A96" s="130" t="s">
        <v>88</v>
      </c>
      <c r="B96" s="68"/>
      <c r="C96" s="131"/>
      <c r="D96" s="131"/>
      <c r="E96" s="132" t="s">
        <v>89</v>
      </c>
      <c r="F96" s="132"/>
      <c r="G96" s="132"/>
      <c r="H96" s="132"/>
      <c r="I96" s="132"/>
      <c r="J96" s="131"/>
      <c r="K96" s="132" t="s">
        <v>90</v>
      </c>
      <c r="L96" s="132"/>
      <c r="M96" s="132"/>
      <c r="N96" s="132"/>
      <c r="O96" s="132"/>
      <c r="P96" s="132"/>
      <c r="Q96" s="132"/>
      <c r="R96" s="132"/>
      <c r="S96" s="132"/>
      <c r="T96" s="132"/>
      <c r="U96" s="132"/>
      <c r="V96" s="132"/>
      <c r="W96" s="132"/>
      <c r="X96" s="132"/>
      <c r="Y96" s="132"/>
      <c r="Z96" s="132"/>
      <c r="AA96" s="132"/>
      <c r="AB96" s="132"/>
      <c r="AC96" s="132"/>
      <c r="AD96" s="132"/>
      <c r="AE96" s="132"/>
      <c r="AF96" s="132"/>
      <c r="AG96" s="133">
        <f>'A.1.1 - Práce na ŽSv (Sbo...'!J32</f>
        <v>0</v>
      </c>
      <c r="AH96" s="131"/>
      <c r="AI96" s="131"/>
      <c r="AJ96" s="131"/>
      <c r="AK96" s="131"/>
      <c r="AL96" s="131"/>
      <c r="AM96" s="131"/>
      <c r="AN96" s="133">
        <f>SUM(AG96,AT96)</f>
        <v>0</v>
      </c>
      <c r="AO96" s="131"/>
      <c r="AP96" s="131"/>
      <c r="AQ96" s="134" t="s">
        <v>91</v>
      </c>
      <c r="AR96" s="70"/>
      <c r="AS96" s="135">
        <v>0</v>
      </c>
      <c r="AT96" s="136">
        <f>ROUND(SUM(AV96:AW96),2)</f>
        <v>0</v>
      </c>
      <c r="AU96" s="137">
        <f>'A.1.1 - Práce na ŽSv (Sbo...'!P120</f>
        <v>0</v>
      </c>
      <c r="AV96" s="136">
        <f>'A.1.1 - Práce na ŽSv (Sbo...'!J35</f>
        <v>0</v>
      </c>
      <c r="AW96" s="136">
        <f>'A.1.1 - Práce na ŽSv (Sbo...'!J36</f>
        <v>0</v>
      </c>
      <c r="AX96" s="136">
        <f>'A.1.1 - Práce na ŽSv (Sbo...'!J37</f>
        <v>0</v>
      </c>
      <c r="AY96" s="136">
        <f>'A.1.1 - Práce na ŽSv (Sbo...'!J38</f>
        <v>0</v>
      </c>
      <c r="AZ96" s="136">
        <f>'A.1.1 - Práce na ŽSv (Sbo...'!F35</f>
        <v>0</v>
      </c>
      <c r="BA96" s="136">
        <f>'A.1.1 - Práce na ŽSv (Sbo...'!F36</f>
        <v>0</v>
      </c>
      <c r="BB96" s="136">
        <f>'A.1.1 - Práce na ŽSv (Sbo...'!F37</f>
        <v>0</v>
      </c>
      <c r="BC96" s="136">
        <f>'A.1.1 - Práce na ŽSv (Sbo...'!F38</f>
        <v>0</v>
      </c>
      <c r="BD96" s="138">
        <f>'A.1.1 - Práce na ŽSv (Sbo...'!F39</f>
        <v>0</v>
      </c>
      <c r="BE96" s="4"/>
      <c r="BT96" s="139" t="s">
        <v>87</v>
      </c>
      <c r="BV96" s="139" t="s">
        <v>80</v>
      </c>
      <c r="BW96" s="139" t="s">
        <v>92</v>
      </c>
      <c r="BX96" s="139" t="s">
        <v>86</v>
      </c>
      <c r="CL96" s="139" t="s">
        <v>1</v>
      </c>
    </row>
    <row r="97" s="4" customFormat="1" ht="23.25" customHeight="1">
      <c r="A97" s="130" t="s">
        <v>88</v>
      </c>
      <c r="B97" s="68"/>
      <c r="C97" s="131"/>
      <c r="D97" s="131"/>
      <c r="E97" s="132" t="s">
        <v>93</v>
      </c>
      <c r="F97" s="132"/>
      <c r="G97" s="132"/>
      <c r="H97" s="132"/>
      <c r="I97" s="132"/>
      <c r="J97" s="131"/>
      <c r="K97" s="132" t="s">
        <v>94</v>
      </c>
      <c r="L97" s="132"/>
      <c r="M97" s="132"/>
      <c r="N97" s="132"/>
      <c r="O97" s="132"/>
      <c r="P97" s="132"/>
      <c r="Q97" s="132"/>
      <c r="R97" s="132"/>
      <c r="S97" s="132"/>
      <c r="T97" s="132"/>
      <c r="U97" s="132"/>
      <c r="V97" s="132"/>
      <c r="W97" s="132"/>
      <c r="X97" s="132"/>
      <c r="Y97" s="132"/>
      <c r="Z97" s="132"/>
      <c r="AA97" s="132"/>
      <c r="AB97" s="132"/>
      <c r="AC97" s="132"/>
      <c r="AD97" s="132"/>
      <c r="AE97" s="132"/>
      <c r="AF97" s="132"/>
      <c r="AG97" s="133">
        <f>'A.1.2 - Materiál zajištěn...'!J32</f>
        <v>0</v>
      </c>
      <c r="AH97" s="131"/>
      <c r="AI97" s="131"/>
      <c r="AJ97" s="131"/>
      <c r="AK97" s="131"/>
      <c r="AL97" s="131"/>
      <c r="AM97" s="131"/>
      <c r="AN97" s="133">
        <f>SUM(AG97,AT97)</f>
        <v>0</v>
      </c>
      <c r="AO97" s="131"/>
      <c r="AP97" s="131"/>
      <c r="AQ97" s="134" t="s">
        <v>91</v>
      </c>
      <c r="AR97" s="70"/>
      <c r="AS97" s="135">
        <v>0</v>
      </c>
      <c r="AT97" s="136">
        <f>ROUND(SUM(AV97:AW97),2)</f>
        <v>0</v>
      </c>
      <c r="AU97" s="137">
        <f>'A.1.2 - Materiál zajištěn...'!P120</f>
        <v>0</v>
      </c>
      <c r="AV97" s="136">
        <f>'A.1.2 - Materiál zajištěn...'!J35</f>
        <v>0</v>
      </c>
      <c r="AW97" s="136">
        <f>'A.1.2 - Materiál zajištěn...'!J36</f>
        <v>0</v>
      </c>
      <c r="AX97" s="136">
        <f>'A.1.2 - Materiál zajištěn...'!J37</f>
        <v>0</v>
      </c>
      <c r="AY97" s="136">
        <f>'A.1.2 - Materiál zajištěn...'!J38</f>
        <v>0</v>
      </c>
      <c r="AZ97" s="136">
        <f>'A.1.2 - Materiál zajištěn...'!F35</f>
        <v>0</v>
      </c>
      <c r="BA97" s="136">
        <f>'A.1.2 - Materiál zajištěn...'!F36</f>
        <v>0</v>
      </c>
      <c r="BB97" s="136">
        <f>'A.1.2 - Materiál zajištěn...'!F37</f>
        <v>0</v>
      </c>
      <c r="BC97" s="136">
        <f>'A.1.2 - Materiál zajištěn...'!F38</f>
        <v>0</v>
      </c>
      <c r="BD97" s="138">
        <f>'A.1.2 - Materiál zajištěn...'!F39</f>
        <v>0</v>
      </c>
      <c r="BE97" s="4"/>
      <c r="BT97" s="139" t="s">
        <v>87</v>
      </c>
      <c r="BV97" s="139" t="s">
        <v>80</v>
      </c>
      <c r="BW97" s="139" t="s">
        <v>95</v>
      </c>
      <c r="BX97" s="139" t="s">
        <v>86</v>
      </c>
      <c r="CL97" s="139" t="s">
        <v>1</v>
      </c>
    </row>
    <row r="98" s="4" customFormat="1" ht="16.5" customHeight="1">
      <c r="A98" s="130" t="s">
        <v>88</v>
      </c>
      <c r="B98" s="68"/>
      <c r="C98" s="131"/>
      <c r="D98" s="131"/>
      <c r="E98" s="132" t="s">
        <v>96</v>
      </c>
      <c r="F98" s="132"/>
      <c r="G98" s="132"/>
      <c r="H98" s="132"/>
      <c r="I98" s="132"/>
      <c r="J98" s="131"/>
      <c r="K98" s="132" t="s">
        <v>97</v>
      </c>
      <c r="L98" s="132"/>
      <c r="M98" s="132"/>
      <c r="N98" s="132"/>
      <c r="O98" s="132"/>
      <c r="P98" s="132"/>
      <c r="Q98" s="132"/>
      <c r="R98" s="132"/>
      <c r="S98" s="132"/>
      <c r="T98" s="132"/>
      <c r="U98" s="132"/>
      <c r="V98" s="132"/>
      <c r="W98" s="132"/>
      <c r="X98" s="132"/>
      <c r="Y98" s="132"/>
      <c r="Z98" s="132"/>
      <c r="AA98" s="132"/>
      <c r="AB98" s="132"/>
      <c r="AC98" s="132"/>
      <c r="AD98" s="132"/>
      <c r="AE98" s="132"/>
      <c r="AF98" s="132"/>
      <c r="AG98" s="133">
        <f>'A.1.3 - Práce SSZT (Sborn...'!J32</f>
        <v>0</v>
      </c>
      <c r="AH98" s="131"/>
      <c r="AI98" s="131"/>
      <c r="AJ98" s="131"/>
      <c r="AK98" s="131"/>
      <c r="AL98" s="131"/>
      <c r="AM98" s="131"/>
      <c r="AN98" s="133">
        <f>SUM(AG98,AT98)</f>
        <v>0</v>
      </c>
      <c r="AO98" s="131"/>
      <c r="AP98" s="131"/>
      <c r="AQ98" s="134" t="s">
        <v>91</v>
      </c>
      <c r="AR98" s="70"/>
      <c r="AS98" s="135">
        <v>0</v>
      </c>
      <c r="AT98" s="136">
        <f>ROUND(SUM(AV98:AW98),2)</f>
        <v>0</v>
      </c>
      <c r="AU98" s="137">
        <f>'A.1.3 - Práce SSZT (Sborn...'!P120</f>
        <v>0</v>
      </c>
      <c r="AV98" s="136">
        <f>'A.1.3 - Práce SSZT (Sborn...'!J35</f>
        <v>0</v>
      </c>
      <c r="AW98" s="136">
        <f>'A.1.3 - Práce SSZT (Sborn...'!J36</f>
        <v>0</v>
      </c>
      <c r="AX98" s="136">
        <f>'A.1.3 - Práce SSZT (Sborn...'!J37</f>
        <v>0</v>
      </c>
      <c r="AY98" s="136">
        <f>'A.1.3 - Práce SSZT (Sborn...'!J38</f>
        <v>0</v>
      </c>
      <c r="AZ98" s="136">
        <f>'A.1.3 - Práce SSZT (Sborn...'!F35</f>
        <v>0</v>
      </c>
      <c r="BA98" s="136">
        <f>'A.1.3 - Práce SSZT (Sborn...'!F36</f>
        <v>0</v>
      </c>
      <c r="BB98" s="136">
        <f>'A.1.3 - Práce SSZT (Sborn...'!F37</f>
        <v>0</v>
      </c>
      <c r="BC98" s="136">
        <f>'A.1.3 - Práce SSZT (Sborn...'!F38</f>
        <v>0</v>
      </c>
      <c r="BD98" s="138">
        <f>'A.1.3 - Práce SSZT (Sborn...'!F39</f>
        <v>0</v>
      </c>
      <c r="BE98" s="4"/>
      <c r="BT98" s="139" t="s">
        <v>87</v>
      </c>
      <c r="BV98" s="139" t="s">
        <v>80</v>
      </c>
      <c r="BW98" s="139" t="s">
        <v>98</v>
      </c>
      <c r="BX98" s="139" t="s">
        <v>86</v>
      </c>
      <c r="CL98" s="139" t="s">
        <v>1</v>
      </c>
    </row>
    <row r="99" s="7" customFormat="1" ht="16.5" customHeight="1">
      <c r="A99" s="7"/>
      <c r="B99" s="117"/>
      <c r="C99" s="118"/>
      <c r="D99" s="119" t="s">
        <v>99</v>
      </c>
      <c r="E99" s="119"/>
      <c r="F99" s="119"/>
      <c r="G99" s="119"/>
      <c r="H99" s="119"/>
      <c r="I99" s="120"/>
      <c r="J99" s="119" t="s">
        <v>100</v>
      </c>
      <c r="K99" s="119"/>
      <c r="L99" s="119"/>
      <c r="M99" s="119"/>
      <c r="N99" s="119"/>
      <c r="O99" s="119"/>
      <c r="P99" s="119"/>
      <c r="Q99" s="119"/>
      <c r="R99" s="119"/>
      <c r="S99" s="119"/>
      <c r="T99" s="119"/>
      <c r="U99" s="119"/>
      <c r="V99" s="119"/>
      <c r="W99" s="119"/>
      <c r="X99" s="119"/>
      <c r="Y99" s="119"/>
      <c r="Z99" s="119"/>
      <c r="AA99" s="119"/>
      <c r="AB99" s="119"/>
      <c r="AC99" s="119"/>
      <c r="AD99" s="119"/>
      <c r="AE99" s="119"/>
      <c r="AF99" s="119"/>
      <c r="AG99" s="121">
        <f>ROUND(SUM(AG100:AG101),2)</f>
        <v>0</v>
      </c>
      <c r="AH99" s="120"/>
      <c r="AI99" s="120"/>
      <c r="AJ99" s="120"/>
      <c r="AK99" s="120"/>
      <c r="AL99" s="120"/>
      <c r="AM99" s="120"/>
      <c r="AN99" s="122">
        <f>SUM(AG99,AT99)</f>
        <v>0</v>
      </c>
      <c r="AO99" s="120"/>
      <c r="AP99" s="120"/>
      <c r="AQ99" s="123" t="s">
        <v>84</v>
      </c>
      <c r="AR99" s="124"/>
      <c r="AS99" s="125">
        <f>ROUND(SUM(AS100:AS101),2)</f>
        <v>0</v>
      </c>
      <c r="AT99" s="126">
        <f>ROUND(SUM(AV99:AW99),2)</f>
        <v>0</v>
      </c>
      <c r="AU99" s="127">
        <f>ROUND(SUM(AU100:AU101),5)</f>
        <v>0</v>
      </c>
      <c r="AV99" s="126">
        <f>ROUND(AZ99*L29,2)</f>
        <v>0</v>
      </c>
      <c r="AW99" s="126">
        <f>ROUND(BA99*L30,2)</f>
        <v>0</v>
      </c>
      <c r="AX99" s="126">
        <f>ROUND(BB99*L29,2)</f>
        <v>0</v>
      </c>
      <c r="AY99" s="126">
        <f>ROUND(BC99*L30,2)</f>
        <v>0</v>
      </c>
      <c r="AZ99" s="126">
        <f>ROUND(SUM(AZ100:AZ101),2)</f>
        <v>0</v>
      </c>
      <c r="BA99" s="126">
        <f>ROUND(SUM(BA100:BA101),2)</f>
        <v>0</v>
      </c>
      <c r="BB99" s="126">
        <f>ROUND(SUM(BB100:BB101),2)</f>
        <v>0</v>
      </c>
      <c r="BC99" s="126">
        <f>ROUND(SUM(BC100:BC101),2)</f>
        <v>0</v>
      </c>
      <c r="BD99" s="128">
        <f>ROUND(SUM(BD100:BD101),2)</f>
        <v>0</v>
      </c>
      <c r="BE99" s="7"/>
      <c r="BS99" s="129" t="s">
        <v>77</v>
      </c>
      <c r="BT99" s="129" t="s">
        <v>85</v>
      </c>
      <c r="BU99" s="129" t="s">
        <v>79</v>
      </c>
      <c r="BV99" s="129" t="s">
        <v>80</v>
      </c>
      <c r="BW99" s="129" t="s">
        <v>101</v>
      </c>
      <c r="BX99" s="129" t="s">
        <v>5</v>
      </c>
      <c r="CL99" s="129" t="s">
        <v>1</v>
      </c>
      <c r="CM99" s="129" t="s">
        <v>87</v>
      </c>
    </row>
    <row r="100" s="4" customFormat="1" ht="16.5" customHeight="1">
      <c r="A100" s="130" t="s">
        <v>88</v>
      </c>
      <c r="B100" s="68"/>
      <c r="C100" s="131"/>
      <c r="D100" s="131"/>
      <c r="E100" s="132" t="s">
        <v>102</v>
      </c>
      <c r="F100" s="132"/>
      <c r="G100" s="132"/>
      <c r="H100" s="132"/>
      <c r="I100" s="132"/>
      <c r="J100" s="131"/>
      <c r="K100" s="132" t="s">
        <v>90</v>
      </c>
      <c r="L100" s="132"/>
      <c r="M100" s="132"/>
      <c r="N100" s="132"/>
      <c r="O100" s="132"/>
      <c r="P100" s="132"/>
      <c r="Q100" s="132"/>
      <c r="R100" s="132"/>
      <c r="S100" s="132"/>
      <c r="T100" s="132"/>
      <c r="U100" s="132"/>
      <c r="V100" s="132"/>
      <c r="W100" s="132"/>
      <c r="X100" s="132"/>
      <c r="Y100" s="132"/>
      <c r="Z100" s="132"/>
      <c r="AA100" s="132"/>
      <c r="AB100" s="132"/>
      <c r="AC100" s="132"/>
      <c r="AD100" s="132"/>
      <c r="AE100" s="132"/>
      <c r="AF100" s="132"/>
      <c r="AG100" s="133">
        <f>'A.2.1 - Práce na ŽSv (Sbo...'!J32</f>
        <v>0</v>
      </c>
      <c r="AH100" s="131"/>
      <c r="AI100" s="131"/>
      <c r="AJ100" s="131"/>
      <c r="AK100" s="131"/>
      <c r="AL100" s="131"/>
      <c r="AM100" s="131"/>
      <c r="AN100" s="133">
        <f>SUM(AG100,AT100)</f>
        <v>0</v>
      </c>
      <c r="AO100" s="131"/>
      <c r="AP100" s="131"/>
      <c r="AQ100" s="134" t="s">
        <v>91</v>
      </c>
      <c r="AR100" s="70"/>
      <c r="AS100" s="135">
        <v>0</v>
      </c>
      <c r="AT100" s="136">
        <f>ROUND(SUM(AV100:AW100),2)</f>
        <v>0</v>
      </c>
      <c r="AU100" s="137">
        <f>'A.2.1 - Práce na ŽSv (Sbo...'!P120</f>
        <v>0</v>
      </c>
      <c r="AV100" s="136">
        <f>'A.2.1 - Práce na ŽSv (Sbo...'!J35</f>
        <v>0</v>
      </c>
      <c r="AW100" s="136">
        <f>'A.2.1 - Práce na ŽSv (Sbo...'!J36</f>
        <v>0</v>
      </c>
      <c r="AX100" s="136">
        <f>'A.2.1 - Práce na ŽSv (Sbo...'!J37</f>
        <v>0</v>
      </c>
      <c r="AY100" s="136">
        <f>'A.2.1 - Práce na ŽSv (Sbo...'!J38</f>
        <v>0</v>
      </c>
      <c r="AZ100" s="136">
        <f>'A.2.1 - Práce na ŽSv (Sbo...'!F35</f>
        <v>0</v>
      </c>
      <c r="BA100" s="136">
        <f>'A.2.1 - Práce na ŽSv (Sbo...'!F36</f>
        <v>0</v>
      </c>
      <c r="BB100" s="136">
        <f>'A.2.1 - Práce na ŽSv (Sbo...'!F37</f>
        <v>0</v>
      </c>
      <c r="BC100" s="136">
        <f>'A.2.1 - Práce na ŽSv (Sbo...'!F38</f>
        <v>0</v>
      </c>
      <c r="BD100" s="138">
        <f>'A.2.1 - Práce na ŽSv (Sbo...'!F39</f>
        <v>0</v>
      </c>
      <c r="BE100" s="4"/>
      <c r="BT100" s="139" t="s">
        <v>87</v>
      </c>
      <c r="BV100" s="139" t="s">
        <v>80</v>
      </c>
      <c r="BW100" s="139" t="s">
        <v>103</v>
      </c>
      <c r="BX100" s="139" t="s">
        <v>101</v>
      </c>
      <c r="CL100" s="139" t="s">
        <v>1</v>
      </c>
    </row>
    <row r="101" s="4" customFormat="1" ht="23.25" customHeight="1">
      <c r="A101" s="130" t="s">
        <v>88</v>
      </c>
      <c r="B101" s="68"/>
      <c r="C101" s="131"/>
      <c r="D101" s="131"/>
      <c r="E101" s="132" t="s">
        <v>104</v>
      </c>
      <c r="F101" s="132"/>
      <c r="G101" s="132"/>
      <c r="H101" s="132"/>
      <c r="I101" s="132"/>
      <c r="J101" s="131"/>
      <c r="K101" s="132" t="s">
        <v>105</v>
      </c>
      <c r="L101" s="132"/>
      <c r="M101" s="132"/>
      <c r="N101" s="132"/>
      <c r="O101" s="132"/>
      <c r="P101" s="132"/>
      <c r="Q101" s="132"/>
      <c r="R101" s="132"/>
      <c r="S101" s="132"/>
      <c r="T101" s="132"/>
      <c r="U101" s="132"/>
      <c r="V101" s="132"/>
      <c r="W101" s="132"/>
      <c r="X101" s="132"/>
      <c r="Y101" s="132"/>
      <c r="Z101" s="132"/>
      <c r="AA101" s="132"/>
      <c r="AB101" s="132"/>
      <c r="AC101" s="132"/>
      <c r="AD101" s="132"/>
      <c r="AE101" s="132"/>
      <c r="AF101" s="132"/>
      <c r="AG101" s="133">
        <f>'A.2.2 - Materiál zajištný...'!J32</f>
        <v>0</v>
      </c>
      <c r="AH101" s="131"/>
      <c r="AI101" s="131"/>
      <c r="AJ101" s="131"/>
      <c r="AK101" s="131"/>
      <c r="AL101" s="131"/>
      <c r="AM101" s="131"/>
      <c r="AN101" s="133">
        <f>SUM(AG101,AT101)</f>
        <v>0</v>
      </c>
      <c r="AO101" s="131"/>
      <c r="AP101" s="131"/>
      <c r="AQ101" s="134" t="s">
        <v>91</v>
      </c>
      <c r="AR101" s="70"/>
      <c r="AS101" s="135">
        <v>0</v>
      </c>
      <c r="AT101" s="136">
        <f>ROUND(SUM(AV101:AW101),2)</f>
        <v>0</v>
      </c>
      <c r="AU101" s="137">
        <f>'A.2.2 - Materiál zajištný...'!P120</f>
        <v>0</v>
      </c>
      <c r="AV101" s="136">
        <f>'A.2.2 - Materiál zajištný...'!J35</f>
        <v>0</v>
      </c>
      <c r="AW101" s="136">
        <f>'A.2.2 - Materiál zajištný...'!J36</f>
        <v>0</v>
      </c>
      <c r="AX101" s="136">
        <f>'A.2.2 - Materiál zajištný...'!J37</f>
        <v>0</v>
      </c>
      <c r="AY101" s="136">
        <f>'A.2.2 - Materiál zajištný...'!J38</f>
        <v>0</v>
      </c>
      <c r="AZ101" s="136">
        <f>'A.2.2 - Materiál zajištný...'!F35</f>
        <v>0</v>
      </c>
      <c r="BA101" s="136">
        <f>'A.2.2 - Materiál zajištný...'!F36</f>
        <v>0</v>
      </c>
      <c r="BB101" s="136">
        <f>'A.2.2 - Materiál zajištný...'!F37</f>
        <v>0</v>
      </c>
      <c r="BC101" s="136">
        <f>'A.2.2 - Materiál zajištný...'!F38</f>
        <v>0</v>
      </c>
      <c r="BD101" s="138">
        <f>'A.2.2 - Materiál zajištný...'!F39</f>
        <v>0</v>
      </c>
      <c r="BE101" s="4"/>
      <c r="BT101" s="139" t="s">
        <v>87</v>
      </c>
      <c r="BV101" s="139" t="s">
        <v>80</v>
      </c>
      <c r="BW101" s="139" t="s">
        <v>106</v>
      </c>
      <c r="BX101" s="139" t="s">
        <v>101</v>
      </c>
      <c r="CL101" s="139" t="s">
        <v>1</v>
      </c>
    </row>
    <row r="102" s="7" customFormat="1" ht="16.5" customHeight="1">
      <c r="A102" s="7"/>
      <c r="B102" s="117"/>
      <c r="C102" s="118"/>
      <c r="D102" s="119" t="s">
        <v>107</v>
      </c>
      <c r="E102" s="119"/>
      <c r="F102" s="119"/>
      <c r="G102" s="119"/>
      <c r="H102" s="119"/>
      <c r="I102" s="120"/>
      <c r="J102" s="119" t="s">
        <v>108</v>
      </c>
      <c r="K102" s="119"/>
      <c r="L102" s="119"/>
      <c r="M102" s="119"/>
      <c r="N102" s="119"/>
      <c r="O102" s="119"/>
      <c r="P102" s="119"/>
      <c r="Q102" s="119"/>
      <c r="R102" s="119"/>
      <c r="S102" s="119"/>
      <c r="T102" s="119"/>
      <c r="U102" s="119"/>
      <c r="V102" s="119"/>
      <c r="W102" s="119"/>
      <c r="X102" s="119"/>
      <c r="Y102" s="119"/>
      <c r="Z102" s="119"/>
      <c r="AA102" s="119"/>
      <c r="AB102" s="119"/>
      <c r="AC102" s="119"/>
      <c r="AD102" s="119"/>
      <c r="AE102" s="119"/>
      <c r="AF102" s="119"/>
      <c r="AG102" s="121">
        <f>ROUND(SUM(AG103:AG104),2)</f>
        <v>0</v>
      </c>
      <c r="AH102" s="120"/>
      <c r="AI102" s="120"/>
      <c r="AJ102" s="120"/>
      <c r="AK102" s="120"/>
      <c r="AL102" s="120"/>
      <c r="AM102" s="120"/>
      <c r="AN102" s="122">
        <f>SUM(AG102,AT102)</f>
        <v>0</v>
      </c>
      <c r="AO102" s="120"/>
      <c r="AP102" s="120"/>
      <c r="AQ102" s="123" t="s">
        <v>84</v>
      </c>
      <c r="AR102" s="124"/>
      <c r="AS102" s="125">
        <f>ROUND(SUM(AS103:AS104),2)</f>
        <v>0</v>
      </c>
      <c r="AT102" s="126">
        <f>ROUND(SUM(AV102:AW102),2)</f>
        <v>0</v>
      </c>
      <c r="AU102" s="127">
        <f>ROUND(SUM(AU103:AU104),5)</f>
        <v>0</v>
      </c>
      <c r="AV102" s="126">
        <f>ROUND(AZ102*L29,2)</f>
        <v>0</v>
      </c>
      <c r="AW102" s="126">
        <f>ROUND(BA102*L30,2)</f>
        <v>0</v>
      </c>
      <c r="AX102" s="126">
        <f>ROUND(BB102*L29,2)</f>
        <v>0</v>
      </c>
      <c r="AY102" s="126">
        <f>ROUND(BC102*L30,2)</f>
        <v>0</v>
      </c>
      <c r="AZ102" s="126">
        <f>ROUND(SUM(AZ103:AZ104),2)</f>
        <v>0</v>
      </c>
      <c r="BA102" s="126">
        <f>ROUND(SUM(BA103:BA104),2)</f>
        <v>0</v>
      </c>
      <c r="BB102" s="126">
        <f>ROUND(SUM(BB103:BB104),2)</f>
        <v>0</v>
      </c>
      <c r="BC102" s="126">
        <f>ROUND(SUM(BC103:BC104),2)</f>
        <v>0</v>
      </c>
      <c r="BD102" s="128">
        <f>ROUND(SUM(BD103:BD104),2)</f>
        <v>0</v>
      </c>
      <c r="BE102" s="7"/>
      <c r="BS102" s="129" t="s">
        <v>77</v>
      </c>
      <c r="BT102" s="129" t="s">
        <v>85</v>
      </c>
      <c r="BU102" s="129" t="s">
        <v>79</v>
      </c>
      <c r="BV102" s="129" t="s">
        <v>80</v>
      </c>
      <c r="BW102" s="129" t="s">
        <v>109</v>
      </c>
      <c r="BX102" s="129" t="s">
        <v>5</v>
      </c>
      <c r="CL102" s="129" t="s">
        <v>1</v>
      </c>
      <c r="CM102" s="129" t="s">
        <v>87</v>
      </c>
    </row>
    <row r="103" s="4" customFormat="1" ht="16.5" customHeight="1">
      <c r="A103" s="130" t="s">
        <v>88</v>
      </c>
      <c r="B103" s="68"/>
      <c r="C103" s="131"/>
      <c r="D103" s="131"/>
      <c r="E103" s="132" t="s">
        <v>110</v>
      </c>
      <c r="F103" s="132"/>
      <c r="G103" s="132"/>
      <c r="H103" s="132"/>
      <c r="I103" s="132"/>
      <c r="J103" s="131"/>
      <c r="K103" s="132" t="s">
        <v>90</v>
      </c>
      <c r="L103" s="132"/>
      <c r="M103" s="132"/>
      <c r="N103" s="132"/>
      <c r="O103" s="132"/>
      <c r="P103" s="132"/>
      <c r="Q103" s="132"/>
      <c r="R103" s="132"/>
      <c r="S103" s="132"/>
      <c r="T103" s="132"/>
      <c r="U103" s="132"/>
      <c r="V103" s="132"/>
      <c r="W103" s="132"/>
      <c r="X103" s="132"/>
      <c r="Y103" s="132"/>
      <c r="Z103" s="132"/>
      <c r="AA103" s="132"/>
      <c r="AB103" s="132"/>
      <c r="AC103" s="132"/>
      <c r="AD103" s="132"/>
      <c r="AE103" s="132"/>
      <c r="AF103" s="132"/>
      <c r="AG103" s="133">
        <f>'A.3.1 - Práce na ŽSv (Sbo...'!J32</f>
        <v>0</v>
      </c>
      <c r="AH103" s="131"/>
      <c r="AI103" s="131"/>
      <c r="AJ103" s="131"/>
      <c r="AK103" s="131"/>
      <c r="AL103" s="131"/>
      <c r="AM103" s="131"/>
      <c r="AN103" s="133">
        <f>SUM(AG103,AT103)</f>
        <v>0</v>
      </c>
      <c r="AO103" s="131"/>
      <c r="AP103" s="131"/>
      <c r="AQ103" s="134" t="s">
        <v>91</v>
      </c>
      <c r="AR103" s="70"/>
      <c r="AS103" s="135">
        <v>0</v>
      </c>
      <c r="AT103" s="136">
        <f>ROUND(SUM(AV103:AW103),2)</f>
        <v>0</v>
      </c>
      <c r="AU103" s="137">
        <f>'A.3.1 - Práce na ŽSv (Sbo...'!P120</f>
        <v>0</v>
      </c>
      <c r="AV103" s="136">
        <f>'A.3.1 - Práce na ŽSv (Sbo...'!J35</f>
        <v>0</v>
      </c>
      <c r="AW103" s="136">
        <f>'A.3.1 - Práce na ŽSv (Sbo...'!J36</f>
        <v>0</v>
      </c>
      <c r="AX103" s="136">
        <f>'A.3.1 - Práce na ŽSv (Sbo...'!J37</f>
        <v>0</v>
      </c>
      <c r="AY103" s="136">
        <f>'A.3.1 - Práce na ŽSv (Sbo...'!J38</f>
        <v>0</v>
      </c>
      <c r="AZ103" s="136">
        <f>'A.3.1 - Práce na ŽSv (Sbo...'!F35</f>
        <v>0</v>
      </c>
      <c r="BA103" s="136">
        <f>'A.3.1 - Práce na ŽSv (Sbo...'!F36</f>
        <v>0</v>
      </c>
      <c r="BB103" s="136">
        <f>'A.3.1 - Práce na ŽSv (Sbo...'!F37</f>
        <v>0</v>
      </c>
      <c r="BC103" s="136">
        <f>'A.3.1 - Práce na ŽSv (Sbo...'!F38</f>
        <v>0</v>
      </c>
      <c r="BD103" s="138">
        <f>'A.3.1 - Práce na ŽSv (Sbo...'!F39</f>
        <v>0</v>
      </c>
      <c r="BE103" s="4"/>
      <c r="BT103" s="139" t="s">
        <v>87</v>
      </c>
      <c r="BV103" s="139" t="s">
        <v>80</v>
      </c>
      <c r="BW103" s="139" t="s">
        <v>111</v>
      </c>
      <c r="BX103" s="139" t="s">
        <v>109</v>
      </c>
      <c r="CL103" s="139" t="s">
        <v>1</v>
      </c>
    </row>
    <row r="104" s="4" customFormat="1" ht="23.25" customHeight="1">
      <c r="A104" s="130" t="s">
        <v>88</v>
      </c>
      <c r="B104" s="68"/>
      <c r="C104" s="131"/>
      <c r="D104" s="131"/>
      <c r="E104" s="132" t="s">
        <v>112</v>
      </c>
      <c r="F104" s="132"/>
      <c r="G104" s="132"/>
      <c r="H104" s="132"/>
      <c r="I104" s="132"/>
      <c r="J104" s="131"/>
      <c r="K104" s="132" t="s">
        <v>113</v>
      </c>
      <c r="L104" s="132"/>
      <c r="M104" s="132"/>
      <c r="N104" s="132"/>
      <c r="O104" s="132"/>
      <c r="P104" s="132"/>
      <c r="Q104" s="132"/>
      <c r="R104" s="132"/>
      <c r="S104" s="132"/>
      <c r="T104" s="132"/>
      <c r="U104" s="132"/>
      <c r="V104" s="132"/>
      <c r="W104" s="132"/>
      <c r="X104" s="132"/>
      <c r="Y104" s="132"/>
      <c r="Z104" s="132"/>
      <c r="AA104" s="132"/>
      <c r="AB104" s="132"/>
      <c r="AC104" s="132"/>
      <c r="AD104" s="132"/>
      <c r="AE104" s="132"/>
      <c r="AF104" s="132"/>
      <c r="AG104" s="133">
        <f>'A.3.2 - Materiál zajistěn...'!J32</f>
        <v>0</v>
      </c>
      <c r="AH104" s="131"/>
      <c r="AI104" s="131"/>
      <c r="AJ104" s="131"/>
      <c r="AK104" s="131"/>
      <c r="AL104" s="131"/>
      <c r="AM104" s="131"/>
      <c r="AN104" s="133">
        <f>SUM(AG104,AT104)</f>
        <v>0</v>
      </c>
      <c r="AO104" s="131"/>
      <c r="AP104" s="131"/>
      <c r="AQ104" s="134" t="s">
        <v>91</v>
      </c>
      <c r="AR104" s="70"/>
      <c r="AS104" s="135">
        <v>0</v>
      </c>
      <c r="AT104" s="136">
        <f>ROUND(SUM(AV104:AW104),2)</f>
        <v>0</v>
      </c>
      <c r="AU104" s="137">
        <f>'A.3.2 - Materiál zajistěn...'!P120</f>
        <v>0</v>
      </c>
      <c r="AV104" s="136">
        <f>'A.3.2 - Materiál zajistěn...'!J35</f>
        <v>0</v>
      </c>
      <c r="AW104" s="136">
        <f>'A.3.2 - Materiál zajistěn...'!J36</f>
        <v>0</v>
      </c>
      <c r="AX104" s="136">
        <f>'A.3.2 - Materiál zajistěn...'!J37</f>
        <v>0</v>
      </c>
      <c r="AY104" s="136">
        <f>'A.3.2 - Materiál zajistěn...'!J38</f>
        <v>0</v>
      </c>
      <c r="AZ104" s="136">
        <f>'A.3.2 - Materiál zajistěn...'!F35</f>
        <v>0</v>
      </c>
      <c r="BA104" s="136">
        <f>'A.3.2 - Materiál zajistěn...'!F36</f>
        <v>0</v>
      </c>
      <c r="BB104" s="136">
        <f>'A.3.2 - Materiál zajistěn...'!F37</f>
        <v>0</v>
      </c>
      <c r="BC104" s="136">
        <f>'A.3.2 - Materiál zajistěn...'!F38</f>
        <v>0</v>
      </c>
      <c r="BD104" s="138">
        <f>'A.3.2 - Materiál zajistěn...'!F39</f>
        <v>0</v>
      </c>
      <c r="BE104" s="4"/>
      <c r="BT104" s="139" t="s">
        <v>87</v>
      </c>
      <c r="BV104" s="139" t="s">
        <v>80</v>
      </c>
      <c r="BW104" s="139" t="s">
        <v>114</v>
      </c>
      <c r="BX104" s="139" t="s">
        <v>109</v>
      </c>
      <c r="CL104" s="139" t="s">
        <v>1</v>
      </c>
    </row>
    <row r="105" s="7" customFormat="1" ht="16.5" customHeight="1">
      <c r="A105" s="130" t="s">
        <v>88</v>
      </c>
      <c r="B105" s="117"/>
      <c r="C105" s="118"/>
      <c r="D105" s="119" t="s">
        <v>115</v>
      </c>
      <c r="E105" s="119"/>
      <c r="F105" s="119"/>
      <c r="G105" s="119"/>
      <c r="H105" s="119"/>
      <c r="I105" s="120"/>
      <c r="J105" s="119" t="s">
        <v>116</v>
      </c>
      <c r="K105" s="119"/>
      <c r="L105" s="119"/>
      <c r="M105" s="119"/>
      <c r="N105" s="119"/>
      <c r="O105" s="119"/>
      <c r="P105" s="119"/>
      <c r="Q105" s="119"/>
      <c r="R105" s="119"/>
      <c r="S105" s="119"/>
      <c r="T105" s="119"/>
      <c r="U105" s="119"/>
      <c r="V105" s="119"/>
      <c r="W105" s="119"/>
      <c r="X105" s="119"/>
      <c r="Y105" s="119"/>
      <c r="Z105" s="119"/>
      <c r="AA105" s="119"/>
      <c r="AB105" s="119"/>
      <c r="AC105" s="119"/>
      <c r="AD105" s="119"/>
      <c r="AE105" s="119"/>
      <c r="AF105" s="119"/>
      <c r="AG105" s="122">
        <f>'A.4 - Doprava (Sborník SŽ...'!J30</f>
        <v>0</v>
      </c>
      <c r="AH105" s="120"/>
      <c r="AI105" s="120"/>
      <c r="AJ105" s="120"/>
      <c r="AK105" s="120"/>
      <c r="AL105" s="120"/>
      <c r="AM105" s="120"/>
      <c r="AN105" s="122">
        <f>SUM(AG105,AT105)</f>
        <v>0</v>
      </c>
      <c r="AO105" s="120"/>
      <c r="AP105" s="120"/>
      <c r="AQ105" s="123" t="s">
        <v>84</v>
      </c>
      <c r="AR105" s="124"/>
      <c r="AS105" s="125">
        <v>0</v>
      </c>
      <c r="AT105" s="126">
        <f>ROUND(SUM(AV105:AW105),2)</f>
        <v>0</v>
      </c>
      <c r="AU105" s="127">
        <f>'A.4 - Doprava (Sborník SŽ...'!P116</f>
        <v>0</v>
      </c>
      <c r="AV105" s="126">
        <f>'A.4 - Doprava (Sborník SŽ...'!J33</f>
        <v>0</v>
      </c>
      <c r="AW105" s="126">
        <f>'A.4 - Doprava (Sborník SŽ...'!J34</f>
        <v>0</v>
      </c>
      <c r="AX105" s="126">
        <f>'A.4 - Doprava (Sborník SŽ...'!J35</f>
        <v>0</v>
      </c>
      <c r="AY105" s="126">
        <f>'A.4 - Doprava (Sborník SŽ...'!J36</f>
        <v>0</v>
      </c>
      <c r="AZ105" s="126">
        <f>'A.4 - Doprava (Sborník SŽ...'!F33</f>
        <v>0</v>
      </c>
      <c r="BA105" s="126">
        <f>'A.4 - Doprava (Sborník SŽ...'!F34</f>
        <v>0</v>
      </c>
      <c r="BB105" s="126">
        <f>'A.4 - Doprava (Sborník SŽ...'!F35</f>
        <v>0</v>
      </c>
      <c r="BC105" s="126">
        <f>'A.4 - Doprava (Sborník SŽ...'!F36</f>
        <v>0</v>
      </c>
      <c r="BD105" s="128">
        <f>'A.4 - Doprava (Sborník SŽ...'!F37</f>
        <v>0</v>
      </c>
      <c r="BE105" s="7"/>
      <c r="BT105" s="129" t="s">
        <v>85</v>
      </c>
      <c r="BV105" s="129" t="s">
        <v>80</v>
      </c>
      <c r="BW105" s="129" t="s">
        <v>117</v>
      </c>
      <c r="BX105" s="129" t="s">
        <v>5</v>
      </c>
      <c r="CL105" s="129" t="s">
        <v>1</v>
      </c>
      <c r="CM105" s="129" t="s">
        <v>87</v>
      </c>
    </row>
    <row r="106" s="7" customFormat="1" ht="16.5" customHeight="1">
      <c r="A106" s="130" t="s">
        <v>88</v>
      </c>
      <c r="B106" s="117"/>
      <c r="C106" s="118"/>
      <c r="D106" s="119" t="s">
        <v>118</v>
      </c>
      <c r="E106" s="119"/>
      <c r="F106" s="119"/>
      <c r="G106" s="119"/>
      <c r="H106" s="119"/>
      <c r="I106" s="120"/>
      <c r="J106" s="119" t="s">
        <v>119</v>
      </c>
      <c r="K106" s="119"/>
      <c r="L106" s="119"/>
      <c r="M106" s="119"/>
      <c r="N106" s="119"/>
      <c r="O106" s="119"/>
      <c r="P106" s="119"/>
      <c r="Q106" s="119"/>
      <c r="R106" s="119"/>
      <c r="S106" s="119"/>
      <c r="T106" s="119"/>
      <c r="U106" s="119"/>
      <c r="V106" s="119"/>
      <c r="W106" s="119"/>
      <c r="X106" s="119"/>
      <c r="Y106" s="119"/>
      <c r="Z106" s="119"/>
      <c r="AA106" s="119"/>
      <c r="AB106" s="119"/>
      <c r="AC106" s="119"/>
      <c r="AD106" s="119"/>
      <c r="AE106" s="119"/>
      <c r="AF106" s="119"/>
      <c r="AG106" s="122">
        <f>'A.5 - VON (Sborník SŽDC 2...'!J30</f>
        <v>0</v>
      </c>
      <c r="AH106" s="120"/>
      <c r="AI106" s="120"/>
      <c r="AJ106" s="120"/>
      <c r="AK106" s="120"/>
      <c r="AL106" s="120"/>
      <c r="AM106" s="120"/>
      <c r="AN106" s="122">
        <f>SUM(AG106,AT106)</f>
        <v>0</v>
      </c>
      <c r="AO106" s="120"/>
      <c r="AP106" s="120"/>
      <c r="AQ106" s="123" t="s">
        <v>84</v>
      </c>
      <c r="AR106" s="124"/>
      <c r="AS106" s="140">
        <v>0</v>
      </c>
      <c r="AT106" s="141">
        <f>ROUND(SUM(AV106:AW106),2)</f>
        <v>0</v>
      </c>
      <c r="AU106" s="142">
        <f>'A.5 - VON (Sborník SŽDC 2...'!P116</f>
        <v>0</v>
      </c>
      <c r="AV106" s="141">
        <f>'A.5 - VON (Sborník SŽDC 2...'!J33</f>
        <v>0</v>
      </c>
      <c r="AW106" s="141">
        <f>'A.5 - VON (Sborník SŽDC 2...'!J34</f>
        <v>0</v>
      </c>
      <c r="AX106" s="141">
        <f>'A.5 - VON (Sborník SŽDC 2...'!J35</f>
        <v>0</v>
      </c>
      <c r="AY106" s="141">
        <f>'A.5 - VON (Sborník SŽDC 2...'!J36</f>
        <v>0</v>
      </c>
      <c r="AZ106" s="141">
        <f>'A.5 - VON (Sborník SŽDC 2...'!F33</f>
        <v>0</v>
      </c>
      <c r="BA106" s="141">
        <f>'A.5 - VON (Sborník SŽDC 2...'!F34</f>
        <v>0</v>
      </c>
      <c r="BB106" s="141">
        <f>'A.5 - VON (Sborník SŽDC 2...'!F35</f>
        <v>0</v>
      </c>
      <c r="BC106" s="141">
        <f>'A.5 - VON (Sborník SŽDC 2...'!F36</f>
        <v>0</v>
      </c>
      <c r="BD106" s="143">
        <f>'A.5 - VON (Sborník SŽDC 2...'!F37</f>
        <v>0</v>
      </c>
      <c r="BE106" s="7"/>
      <c r="BT106" s="129" t="s">
        <v>85</v>
      </c>
      <c r="BV106" s="129" t="s">
        <v>80</v>
      </c>
      <c r="BW106" s="129" t="s">
        <v>120</v>
      </c>
      <c r="BX106" s="129" t="s">
        <v>5</v>
      </c>
      <c r="CL106" s="129" t="s">
        <v>1</v>
      </c>
      <c r="CM106" s="129" t="s">
        <v>87</v>
      </c>
    </row>
    <row r="107" s="2" customFormat="1" ht="30" customHeight="1">
      <c r="A107" s="36"/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38"/>
      <c r="M107" s="38"/>
      <c r="N107" s="38"/>
      <c r="O107" s="38"/>
      <c r="P107" s="38"/>
      <c r="Q107" s="38"/>
      <c r="R107" s="38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F107" s="38"/>
      <c r="AG107" s="38"/>
      <c r="AH107" s="38"/>
      <c r="AI107" s="38"/>
      <c r="AJ107" s="38"/>
      <c r="AK107" s="38"/>
      <c r="AL107" s="38"/>
      <c r="AM107" s="38"/>
      <c r="AN107" s="38"/>
      <c r="AO107" s="38"/>
      <c r="AP107" s="38"/>
      <c r="AQ107" s="38"/>
      <c r="AR107" s="42"/>
      <c r="AS107" s="36"/>
      <c r="AT107" s="36"/>
      <c r="AU107" s="36"/>
      <c r="AV107" s="36"/>
      <c r="AW107" s="36"/>
      <c r="AX107" s="36"/>
      <c r="AY107" s="36"/>
      <c r="AZ107" s="36"/>
      <c r="BA107" s="36"/>
      <c r="BB107" s="36"/>
      <c r="BC107" s="36"/>
      <c r="BD107" s="36"/>
      <c r="BE107" s="36"/>
    </row>
    <row r="108" s="2" customFormat="1" ht="6.96" customHeight="1">
      <c r="A108" s="36"/>
      <c r="B108" s="64"/>
      <c r="C108" s="65"/>
      <c r="D108" s="65"/>
      <c r="E108" s="65"/>
      <c r="F108" s="65"/>
      <c r="G108" s="65"/>
      <c r="H108" s="65"/>
      <c r="I108" s="65"/>
      <c r="J108" s="65"/>
      <c r="K108" s="65"/>
      <c r="L108" s="65"/>
      <c r="M108" s="65"/>
      <c r="N108" s="65"/>
      <c r="O108" s="65"/>
      <c r="P108" s="65"/>
      <c r="Q108" s="65"/>
      <c r="R108" s="65"/>
      <c r="S108" s="65"/>
      <c r="T108" s="65"/>
      <c r="U108" s="65"/>
      <c r="V108" s="65"/>
      <c r="W108" s="65"/>
      <c r="X108" s="65"/>
      <c r="Y108" s="65"/>
      <c r="Z108" s="65"/>
      <c r="AA108" s="65"/>
      <c r="AB108" s="65"/>
      <c r="AC108" s="65"/>
      <c r="AD108" s="65"/>
      <c r="AE108" s="65"/>
      <c r="AF108" s="65"/>
      <c r="AG108" s="65"/>
      <c r="AH108" s="65"/>
      <c r="AI108" s="65"/>
      <c r="AJ108" s="65"/>
      <c r="AK108" s="65"/>
      <c r="AL108" s="65"/>
      <c r="AM108" s="65"/>
      <c r="AN108" s="65"/>
      <c r="AO108" s="65"/>
      <c r="AP108" s="65"/>
      <c r="AQ108" s="65"/>
      <c r="AR108" s="42"/>
      <c r="AS108" s="36"/>
      <c r="AT108" s="36"/>
      <c r="AU108" s="36"/>
      <c r="AV108" s="36"/>
      <c r="AW108" s="36"/>
      <c r="AX108" s="36"/>
      <c r="AY108" s="36"/>
      <c r="AZ108" s="36"/>
      <c r="BA108" s="36"/>
      <c r="BB108" s="36"/>
      <c r="BC108" s="36"/>
      <c r="BD108" s="36"/>
      <c r="BE108" s="36"/>
    </row>
  </sheetData>
  <sheetProtection sheet="1" formatColumns="0" formatRows="0" objects="1" scenarios="1" spinCount="100000" saltValue="cPItMDUYux6InusVqw9Tb1zEqbSAmur2CXNr4WgIcLi2atn9WBQcE6zrq8t40II4uOZ+Fvtd8+6b5cCdybpN2w==" hashValue="WZoss061q6m3VsMfENE4xCLDp27/7fJT32tEhVCR+sPABJmxyeuZcoBb5d8QNFnZryllKUDACwBaB88KYlr8Qg==" algorithmName="SHA-512" password="CC35"/>
  <mergeCells count="86">
    <mergeCell ref="C92:G92"/>
    <mergeCell ref="D99:H99"/>
    <mergeCell ref="D102:H102"/>
    <mergeCell ref="D95:H95"/>
    <mergeCell ref="E101:I101"/>
    <mergeCell ref="E98:I98"/>
    <mergeCell ref="E103:I103"/>
    <mergeCell ref="E97:I97"/>
    <mergeCell ref="E100:I100"/>
    <mergeCell ref="E96:I96"/>
    <mergeCell ref="E104:I104"/>
    <mergeCell ref="I92:AF92"/>
    <mergeCell ref="J99:AF99"/>
    <mergeCell ref="J102:AF102"/>
    <mergeCell ref="J95:AF95"/>
    <mergeCell ref="K101:AF101"/>
    <mergeCell ref="K100:AF100"/>
    <mergeCell ref="K96:AF96"/>
    <mergeCell ref="K103:AF103"/>
    <mergeCell ref="K97:AF97"/>
    <mergeCell ref="K104:AF104"/>
    <mergeCell ref="K98:AF98"/>
    <mergeCell ref="L85:AO85"/>
    <mergeCell ref="D105:H105"/>
    <mergeCell ref="J105:AF105"/>
    <mergeCell ref="D106:H106"/>
    <mergeCell ref="J106:AF106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101:AM101"/>
    <mergeCell ref="AG100:AM100"/>
    <mergeCell ref="AG102:AM102"/>
    <mergeCell ref="AG103:AM103"/>
    <mergeCell ref="AG104:AM104"/>
    <mergeCell ref="AG98:AM98"/>
    <mergeCell ref="AG97:AM97"/>
    <mergeCell ref="AG96:AM96"/>
    <mergeCell ref="AG95:AM95"/>
    <mergeCell ref="AG99:AM99"/>
    <mergeCell ref="AG92:AM92"/>
    <mergeCell ref="AM87:AN87"/>
    <mergeCell ref="AM89:AP89"/>
    <mergeCell ref="AM90:AP90"/>
    <mergeCell ref="AN99:AP99"/>
    <mergeCell ref="AN104:AP104"/>
    <mergeCell ref="AN103:AP103"/>
    <mergeCell ref="AN92:AP92"/>
    <mergeCell ref="AN95:AP95"/>
    <mergeCell ref="AN101:AP101"/>
    <mergeCell ref="AN96:AP96"/>
    <mergeCell ref="AN100:AP100"/>
    <mergeCell ref="AN97:AP97"/>
    <mergeCell ref="AN102:AP102"/>
    <mergeCell ref="AN98:AP98"/>
    <mergeCell ref="AS89:AT91"/>
    <mergeCell ref="AN105:AP105"/>
    <mergeCell ref="AG105:AM105"/>
    <mergeCell ref="AN106:AP106"/>
    <mergeCell ref="AG106:AM106"/>
    <mergeCell ref="AN94:AP94"/>
  </mergeCells>
  <hyperlinks>
    <hyperlink ref="A96" location="'A.1.1 - Práce na ŽSv (Sbo...'!C2" display="/"/>
    <hyperlink ref="A97" location="'A.1.2 - Materiál zajištěn...'!C2" display="/"/>
    <hyperlink ref="A98" location="'A.1.3 - Práce SSZT (Sborn...'!C2" display="/"/>
    <hyperlink ref="A100" location="'A.2.1 - Práce na ŽSv (Sbo...'!C2" display="/"/>
    <hyperlink ref="A101" location="'A.2.2 - Materiál zajištný...'!C2" display="/"/>
    <hyperlink ref="A103" location="'A.3.1 - Práce na ŽSv (Sbo...'!C2" display="/"/>
    <hyperlink ref="A104" location="'A.3.2 - Materiál zajistěn...'!C2" display="/"/>
    <hyperlink ref="A105" location="'A.4 - Doprava (Sborník SŽ...'!C2" display="/"/>
    <hyperlink ref="A106" location="'A.5 - VON (Sborník SŽDC 2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120</v>
      </c>
    </row>
    <row r="3" hidden="1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87</v>
      </c>
    </row>
    <row r="4" hidden="1" s="1" customFormat="1" ht="24.96" customHeight="1">
      <c r="B4" s="18"/>
      <c r="D4" s="146" t="s">
        <v>121</v>
      </c>
      <c r="L4" s="18"/>
      <c r="M4" s="147" t="s">
        <v>10</v>
      </c>
      <c r="AT4" s="15" t="s">
        <v>4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148" t="s">
        <v>16</v>
      </c>
      <c r="L6" s="18"/>
    </row>
    <row r="7" hidden="1" s="1" customFormat="1" ht="16.5" customHeight="1">
      <c r="B7" s="18"/>
      <c r="E7" s="149" t="str">
        <f>'Rekapitulace stavby'!K6</f>
        <v>Oprava trati v úseku Nejdek – Nové Hamry (1. Etapa)</v>
      </c>
      <c r="F7" s="148"/>
      <c r="G7" s="148"/>
      <c r="H7" s="148"/>
      <c r="L7" s="18"/>
    </row>
    <row r="8" hidden="1" s="2" customFormat="1" ht="12" customHeight="1">
      <c r="A8" s="36"/>
      <c r="B8" s="42"/>
      <c r="C8" s="36"/>
      <c r="D8" s="148" t="s">
        <v>122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hidden="1" s="2" customFormat="1" ht="16.5" customHeight="1">
      <c r="A9" s="36"/>
      <c r="B9" s="42"/>
      <c r="C9" s="36"/>
      <c r="D9" s="36"/>
      <c r="E9" s="150" t="s">
        <v>536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hidden="1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hidden="1" s="2" customFormat="1" ht="12" customHeight="1">
      <c r="A11" s="36"/>
      <c r="B11" s="42"/>
      <c r="C11" s="36"/>
      <c r="D11" s="148" t="s">
        <v>18</v>
      </c>
      <c r="E11" s="36"/>
      <c r="F11" s="139" t="s">
        <v>1</v>
      </c>
      <c r="G11" s="36"/>
      <c r="H11" s="36"/>
      <c r="I11" s="148" t="s">
        <v>19</v>
      </c>
      <c r="J11" s="139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hidden="1" s="2" customFormat="1" ht="12" customHeight="1">
      <c r="A12" s="36"/>
      <c r="B12" s="42"/>
      <c r="C12" s="36"/>
      <c r="D12" s="148" t="s">
        <v>20</v>
      </c>
      <c r="E12" s="36"/>
      <c r="F12" s="139" t="s">
        <v>21</v>
      </c>
      <c r="G12" s="36"/>
      <c r="H12" s="36"/>
      <c r="I12" s="148" t="s">
        <v>22</v>
      </c>
      <c r="J12" s="151" t="str">
        <f>'Rekapitulace stavby'!AN8</f>
        <v>7. 8. 2020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hidden="1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hidden="1" s="2" customFormat="1" ht="12" customHeight="1">
      <c r="A14" s="36"/>
      <c r="B14" s="42"/>
      <c r="C14" s="36"/>
      <c r="D14" s="148" t="s">
        <v>24</v>
      </c>
      <c r="E14" s="36"/>
      <c r="F14" s="36"/>
      <c r="G14" s="36"/>
      <c r="H14" s="36"/>
      <c r="I14" s="148" t="s">
        <v>25</v>
      </c>
      <c r="J14" s="139" t="s">
        <v>26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hidden="1" s="2" customFormat="1" ht="18" customHeight="1">
      <c r="A15" s="36"/>
      <c r="B15" s="42"/>
      <c r="C15" s="36"/>
      <c r="D15" s="36"/>
      <c r="E15" s="139" t="s">
        <v>27</v>
      </c>
      <c r="F15" s="36"/>
      <c r="G15" s="36"/>
      <c r="H15" s="36"/>
      <c r="I15" s="148" t="s">
        <v>28</v>
      </c>
      <c r="J15" s="139" t="s">
        <v>29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hidden="1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hidden="1" s="2" customFormat="1" ht="12" customHeight="1">
      <c r="A17" s="36"/>
      <c r="B17" s="42"/>
      <c r="C17" s="36"/>
      <c r="D17" s="148" t="s">
        <v>30</v>
      </c>
      <c r="E17" s="36"/>
      <c r="F17" s="36"/>
      <c r="G17" s="36"/>
      <c r="H17" s="36"/>
      <c r="I17" s="14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hidden="1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9"/>
      <c r="G18" s="139"/>
      <c r="H18" s="139"/>
      <c r="I18" s="148" t="s">
        <v>28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hidden="1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hidden="1" s="2" customFormat="1" ht="12" customHeight="1">
      <c r="A20" s="36"/>
      <c r="B20" s="42"/>
      <c r="C20" s="36"/>
      <c r="D20" s="148" t="s">
        <v>32</v>
      </c>
      <c r="E20" s="36"/>
      <c r="F20" s="36"/>
      <c r="G20" s="36"/>
      <c r="H20" s="36"/>
      <c r="I20" s="148" t="s">
        <v>25</v>
      </c>
      <c r="J20" s="139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hidden="1" s="2" customFormat="1" ht="18" customHeight="1">
      <c r="A21" s="36"/>
      <c r="B21" s="42"/>
      <c r="C21" s="36"/>
      <c r="D21" s="36"/>
      <c r="E21" s="139" t="str">
        <f>IF('Rekapitulace stavby'!E17="","",'Rekapitulace stavby'!E17)</f>
        <v xml:space="preserve"> </v>
      </c>
      <c r="F21" s="36"/>
      <c r="G21" s="36"/>
      <c r="H21" s="36"/>
      <c r="I21" s="148" t="s">
        <v>28</v>
      </c>
      <c r="J21" s="139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hidden="1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hidden="1" s="2" customFormat="1" ht="12" customHeight="1">
      <c r="A23" s="36"/>
      <c r="B23" s="42"/>
      <c r="C23" s="36"/>
      <c r="D23" s="148" t="s">
        <v>35</v>
      </c>
      <c r="E23" s="36"/>
      <c r="F23" s="36"/>
      <c r="G23" s="36"/>
      <c r="H23" s="36"/>
      <c r="I23" s="148" t="s">
        <v>25</v>
      </c>
      <c r="J23" s="139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hidden="1" s="2" customFormat="1" ht="18" customHeight="1">
      <c r="A24" s="36"/>
      <c r="B24" s="42"/>
      <c r="C24" s="36"/>
      <c r="D24" s="36"/>
      <c r="E24" s="139" t="s">
        <v>36</v>
      </c>
      <c r="F24" s="36"/>
      <c r="G24" s="36"/>
      <c r="H24" s="36"/>
      <c r="I24" s="148" t="s">
        <v>28</v>
      </c>
      <c r="J24" s="139" t="s">
        <v>1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hidden="1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hidden="1" s="2" customFormat="1" ht="12" customHeight="1">
      <c r="A26" s="36"/>
      <c r="B26" s="42"/>
      <c r="C26" s="36"/>
      <c r="D26" s="148" t="s">
        <v>37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hidden="1" s="8" customFormat="1" ht="16.5" customHeight="1">
      <c r="A27" s="152"/>
      <c r="B27" s="153"/>
      <c r="C27" s="152"/>
      <c r="D27" s="152"/>
      <c r="E27" s="154" t="s">
        <v>1</v>
      </c>
      <c r="F27" s="154"/>
      <c r="G27" s="154"/>
      <c r="H27" s="154"/>
      <c r="I27" s="152"/>
      <c r="J27" s="152"/>
      <c r="K27" s="152"/>
      <c r="L27" s="155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</row>
    <row r="28" hidden="1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hidden="1" s="2" customFormat="1" ht="6.96" customHeight="1">
      <c r="A29" s="36"/>
      <c r="B29" s="42"/>
      <c r="C29" s="36"/>
      <c r="D29" s="156"/>
      <c r="E29" s="156"/>
      <c r="F29" s="156"/>
      <c r="G29" s="156"/>
      <c r="H29" s="156"/>
      <c r="I29" s="156"/>
      <c r="J29" s="156"/>
      <c r="K29" s="156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hidden="1" s="2" customFormat="1" ht="25.44" customHeight="1">
      <c r="A30" s="36"/>
      <c r="B30" s="42"/>
      <c r="C30" s="36"/>
      <c r="D30" s="157" t="s">
        <v>38</v>
      </c>
      <c r="E30" s="36"/>
      <c r="F30" s="36"/>
      <c r="G30" s="36"/>
      <c r="H30" s="36"/>
      <c r="I30" s="36"/>
      <c r="J30" s="158">
        <f>ROUND(J116,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hidden="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hidden="1" s="2" customFormat="1" ht="14.4" customHeight="1">
      <c r="A32" s="36"/>
      <c r="B32" s="42"/>
      <c r="C32" s="36"/>
      <c r="D32" s="36"/>
      <c r="E32" s="36"/>
      <c r="F32" s="159" t="s">
        <v>40</v>
      </c>
      <c r="G32" s="36"/>
      <c r="H32" s="36"/>
      <c r="I32" s="159" t="s">
        <v>39</v>
      </c>
      <c r="J32" s="159" t="s">
        <v>41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160" t="s">
        <v>42</v>
      </c>
      <c r="E33" s="148" t="s">
        <v>43</v>
      </c>
      <c r="F33" s="161">
        <f>ROUND((SUM(BE116:BE129)),  2)</f>
        <v>0</v>
      </c>
      <c r="G33" s="36"/>
      <c r="H33" s="36"/>
      <c r="I33" s="162">
        <v>0.20999999999999999</v>
      </c>
      <c r="J33" s="161">
        <f>ROUND(((SUM(BE116:BE129))*I33),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48" t="s">
        <v>44</v>
      </c>
      <c r="F34" s="161">
        <f>ROUND((SUM(BF116:BF129)),  2)</f>
        <v>0</v>
      </c>
      <c r="G34" s="36"/>
      <c r="H34" s="36"/>
      <c r="I34" s="162">
        <v>0.14999999999999999</v>
      </c>
      <c r="J34" s="161">
        <f>ROUND(((SUM(BF116:BF129))*I34),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48" t="s">
        <v>45</v>
      </c>
      <c r="F35" s="161">
        <f>ROUND((SUM(BG116:BG129)),  2)</f>
        <v>0</v>
      </c>
      <c r="G35" s="36"/>
      <c r="H35" s="36"/>
      <c r="I35" s="162">
        <v>0.20999999999999999</v>
      </c>
      <c r="J35" s="161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48" t="s">
        <v>46</v>
      </c>
      <c r="F36" s="161">
        <f>ROUND((SUM(BH116:BH129)),  2)</f>
        <v>0</v>
      </c>
      <c r="G36" s="36"/>
      <c r="H36" s="36"/>
      <c r="I36" s="162">
        <v>0.14999999999999999</v>
      </c>
      <c r="J36" s="161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47</v>
      </c>
      <c r="F37" s="161">
        <f>ROUND((SUM(BI116:BI129)),  2)</f>
        <v>0</v>
      </c>
      <c r="G37" s="36"/>
      <c r="H37" s="36"/>
      <c r="I37" s="162">
        <v>0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25.44" customHeight="1">
      <c r="A39" s="36"/>
      <c r="B39" s="42"/>
      <c r="C39" s="163"/>
      <c r="D39" s="164" t="s">
        <v>48</v>
      </c>
      <c r="E39" s="165"/>
      <c r="F39" s="165"/>
      <c r="G39" s="166" t="s">
        <v>49</v>
      </c>
      <c r="H39" s="167" t="s">
        <v>50</v>
      </c>
      <c r="I39" s="165"/>
      <c r="J39" s="168">
        <f>SUM(J30:J37)</f>
        <v>0</v>
      </c>
      <c r="K39" s="169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 s="1" customFormat="1" ht="14.4" customHeight="1">
      <c r="B41" s="18"/>
      <c r="L41" s="18"/>
    </row>
    <row r="42" hidden="1" s="1" customFormat="1" ht="14.4" customHeight="1">
      <c r="B42" s="18"/>
      <c r="L42" s="18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61"/>
      <c r="D50" s="170" t="s">
        <v>51</v>
      </c>
      <c r="E50" s="171"/>
      <c r="F50" s="171"/>
      <c r="G50" s="170" t="s">
        <v>52</v>
      </c>
      <c r="H50" s="171"/>
      <c r="I50" s="171"/>
      <c r="J50" s="171"/>
      <c r="K50" s="171"/>
      <c r="L50" s="61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36"/>
      <c r="B61" s="42"/>
      <c r="C61" s="36"/>
      <c r="D61" s="172" t="s">
        <v>53</v>
      </c>
      <c r="E61" s="173"/>
      <c r="F61" s="174" t="s">
        <v>54</v>
      </c>
      <c r="G61" s="172" t="s">
        <v>53</v>
      </c>
      <c r="H61" s="173"/>
      <c r="I61" s="173"/>
      <c r="J61" s="175" t="s">
        <v>54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36"/>
      <c r="B65" s="42"/>
      <c r="C65" s="36"/>
      <c r="D65" s="170" t="s">
        <v>55</v>
      </c>
      <c r="E65" s="176"/>
      <c r="F65" s="176"/>
      <c r="G65" s="170" t="s">
        <v>56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36"/>
      <c r="B76" s="42"/>
      <c r="C76" s="36"/>
      <c r="D76" s="172" t="s">
        <v>53</v>
      </c>
      <c r="E76" s="173"/>
      <c r="F76" s="174" t="s">
        <v>54</v>
      </c>
      <c r="G76" s="172" t="s">
        <v>53</v>
      </c>
      <c r="H76" s="173"/>
      <c r="I76" s="173"/>
      <c r="J76" s="175" t="s">
        <v>54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hidden="1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hidden="1"/>
    <row r="79" hidden="1"/>
    <row r="80" hidden="1"/>
    <row r="81" hidden="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hidden="1" s="2" customFormat="1" ht="24.96" customHeight="1">
      <c r="A82" s="36"/>
      <c r="B82" s="37"/>
      <c r="C82" s="21" t="s">
        <v>126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hidden="1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hidden="1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hidden="1" s="2" customFormat="1" ht="16.5" customHeight="1">
      <c r="A85" s="36"/>
      <c r="B85" s="37"/>
      <c r="C85" s="38"/>
      <c r="D85" s="38"/>
      <c r="E85" s="181" t="str">
        <f>E7</f>
        <v>Oprava trati v úseku Nejdek – Nové Hamry (1. Etapa)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hidden="1" s="2" customFormat="1" ht="12" customHeight="1">
      <c r="A86" s="36"/>
      <c r="B86" s="37"/>
      <c r="C86" s="30" t="s">
        <v>122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hidden="1" s="2" customFormat="1" ht="16.5" customHeight="1">
      <c r="A87" s="36"/>
      <c r="B87" s="37"/>
      <c r="C87" s="38"/>
      <c r="D87" s="38"/>
      <c r="E87" s="74" t="str">
        <f>E9</f>
        <v>A.5 - VON (Sborník SŽDC 2020)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hidden="1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hidden="1" s="2" customFormat="1" ht="12" customHeight="1">
      <c r="A89" s="36"/>
      <c r="B89" s="37"/>
      <c r="C89" s="30" t="s">
        <v>20</v>
      </c>
      <c r="D89" s="38"/>
      <c r="E89" s="38"/>
      <c r="F89" s="25" t="str">
        <f>F12</f>
        <v>Dopr. Pernink, dopr. N. Hamry</v>
      </c>
      <c r="G89" s="38"/>
      <c r="H89" s="38"/>
      <c r="I89" s="30" t="s">
        <v>22</v>
      </c>
      <c r="J89" s="77" t="str">
        <f>IF(J12="","",J12)</f>
        <v>7. 8. 2020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hidden="1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hidden="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Správa železnic,s.o.; OŘ ÚNL - ST K. Vary </v>
      </c>
      <c r="G91" s="38"/>
      <c r="H91" s="38"/>
      <c r="I91" s="30" t="s">
        <v>32</v>
      </c>
      <c r="J91" s="34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hidden="1" s="2" customFormat="1" ht="15.15" customHeight="1">
      <c r="A92" s="36"/>
      <c r="B92" s="37"/>
      <c r="C92" s="30" t="s">
        <v>30</v>
      </c>
      <c r="D92" s="38"/>
      <c r="E92" s="38"/>
      <c r="F92" s="25" t="str">
        <f>IF(E18="","",E18)</f>
        <v>Vyplň údaj</v>
      </c>
      <c r="G92" s="38"/>
      <c r="H92" s="38"/>
      <c r="I92" s="30" t="s">
        <v>35</v>
      </c>
      <c r="J92" s="34" t="str">
        <f>E24</f>
        <v>Monika Roztočilová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hidden="1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hidden="1" s="2" customFormat="1" ht="29.28" customHeight="1">
      <c r="A94" s="36"/>
      <c r="B94" s="37"/>
      <c r="C94" s="182" t="s">
        <v>127</v>
      </c>
      <c r="D94" s="183"/>
      <c r="E94" s="183"/>
      <c r="F94" s="183"/>
      <c r="G94" s="183"/>
      <c r="H94" s="183"/>
      <c r="I94" s="183"/>
      <c r="J94" s="184" t="s">
        <v>128</v>
      </c>
      <c r="K94" s="183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hidden="1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hidden="1" s="2" customFormat="1" ht="22.8" customHeight="1">
      <c r="A96" s="36"/>
      <c r="B96" s="37"/>
      <c r="C96" s="185" t="s">
        <v>129</v>
      </c>
      <c r="D96" s="38"/>
      <c r="E96" s="38"/>
      <c r="F96" s="38"/>
      <c r="G96" s="38"/>
      <c r="H96" s="38"/>
      <c r="I96" s="38"/>
      <c r="J96" s="108">
        <f>J116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130</v>
      </c>
    </row>
    <row r="97" hidden="1" s="2" customFormat="1" ht="21.84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hidden="1" s="2" customFormat="1" ht="6.96" customHeight="1">
      <c r="A98" s="36"/>
      <c r="B98" s="64"/>
      <c r="C98" s="65"/>
      <c r="D98" s="65"/>
      <c r="E98" s="65"/>
      <c r="F98" s="65"/>
      <c r="G98" s="65"/>
      <c r="H98" s="65"/>
      <c r="I98" s="65"/>
      <c r="J98" s="65"/>
      <c r="K98" s="65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hidden="1"/>
    <row r="100" hidden="1"/>
    <row r="101" hidden="1"/>
    <row r="102" s="2" customFormat="1" ht="6.96" customHeight="1">
      <c r="A102" s="36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24.96" customHeight="1">
      <c r="A103" s="36"/>
      <c r="B103" s="37"/>
      <c r="C103" s="21" t="s">
        <v>131</v>
      </c>
      <c r="D103" s="38"/>
      <c r="E103" s="38"/>
      <c r="F103" s="38"/>
      <c r="G103" s="38"/>
      <c r="H103" s="38"/>
      <c r="I103" s="38"/>
      <c r="J103" s="38"/>
      <c r="K103" s="38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6.96" customHeight="1">
      <c r="A104" s="36"/>
      <c r="B104" s="37"/>
      <c r="C104" s="38"/>
      <c r="D104" s="38"/>
      <c r="E104" s="38"/>
      <c r="F104" s="38"/>
      <c r="G104" s="38"/>
      <c r="H104" s="38"/>
      <c r="I104" s="38"/>
      <c r="J104" s="38"/>
      <c r="K104" s="38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12" customHeight="1">
      <c r="A105" s="36"/>
      <c r="B105" s="37"/>
      <c r="C105" s="30" t="s">
        <v>16</v>
      </c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16.5" customHeight="1">
      <c r="A106" s="36"/>
      <c r="B106" s="37"/>
      <c r="C106" s="38"/>
      <c r="D106" s="38"/>
      <c r="E106" s="181" t="str">
        <f>E7</f>
        <v>Oprava trati v úseku Nejdek – Nové Hamry (1. Etapa)</v>
      </c>
      <c r="F106" s="30"/>
      <c r="G106" s="30"/>
      <c r="H106" s="30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122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6.5" customHeight="1">
      <c r="A108" s="36"/>
      <c r="B108" s="37"/>
      <c r="C108" s="38"/>
      <c r="D108" s="38"/>
      <c r="E108" s="74" t="str">
        <f>E9</f>
        <v>A.5 - VON (Sborník SŽDC 2020)</v>
      </c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20</v>
      </c>
      <c r="D110" s="38"/>
      <c r="E110" s="38"/>
      <c r="F110" s="25" t="str">
        <f>F12</f>
        <v>Dopr. Pernink, dopr. N. Hamry</v>
      </c>
      <c r="G110" s="38"/>
      <c r="H110" s="38"/>
      <c r="I110" s="30" t="s">
        <v>22</v>
      </c>
      <c r="J110" s="77" t="str">
        <f>IF(J12="","",J12)</f>
        <v>7. 8. 2020</v>
      </c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5.15" customHeight="1">
      <c r="A112" s="36"/>
      <c r="B112" s="37"/>
      <c r="C112" s="30" t="s">
        <v>24</v>
      </c>
      <c r="D112" s="38"/>
      <c r="E112" s="38"/>
      <c r="F112" s="25" t="str">
        <f>E15</f>
        <v xml:space="preserve">Správa železnic,s.o.; OŘ ÚNL - ST K. Vary </v>
      </c>
      <c r="G112" s="38"/>
      <c r="H112" s="38"/>
      <c r="I112" s="30" t="s">
        <v>32</v>
      </c>
      <c r="J112" s="34" t="str">
        <f>E21</f>
        <v xml:space="preserve"> </v>
      </c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5.15" customHeight="1">
      <c r="A113" s="36"/>
      <c r="B113" s="37"/>
      <c r="C113" s="30" t="s">
        <v>30</v>
      </c>
      <c r="D113" s="38"/>
      <c r="E113" s="38"/>
      <c r="F113" s="25" t="str">
        <f>IF(E18="","",E18)</f>
        <v>Vyplň údaj</v>
      </c>
      <c r="G113" s="38"/>
      <c r="H113" s="38"/>
      <c r="I113" s="30" t="s">
        <v>35</v>
      </c>
      <c r="J113" s="34" t="str">
        <f>E24</f>
        <v>Monika Roztočilová</v>
      </c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0.32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9" customFormat="1" ht="29.28" customHeight="1">
      <c r="A115" s="186"/>
      <c r="B115" s="187"/>
      <c r="C115" s="188" t="s">
        <v>132</v>
      </c>
      <c r="D115" s="189" t="s">
        <v>63</v>
      </c>
      <c r="E115" s="189" t="s">
        <v>59</v>
      </c>
      <c r="F115" s="189" t="s">
        <v>60</v>
      </c>
      <c r="G115" s="189" t="s">
        <v>133</v>
      </c>
      <c r="H115" s="189" t="s">
        <v>134</v>
      </c>
      <c r="I115" s="189" t="s">
        <v>135</v>
      </c>
      <c r="J115" s="189" t="s">
        <v>128</v>
      </c>
      <c r="K115" s="190" t="s">
        <v>136</v>
      </c>
      <c r="L115" s="191"/>
      <c r="M115" s="98" t="s">
        <v>1</v>
      </c>
      <c r="N115" s="99" t="s">
        <v>42</v>
      </c>
      <c r="O115" s="99" t="s">
        <v>137</v>
      </c>
      <c r="P115" s="99" t="s">
        <v>138</v>
      </c>
      <c r="Q115" s="99" t="s">
        <v>139</v>
      </c>
      <c r="R115" s="99" t="s">
        <v>140</v>
      </c>
      <c r="S115" s="99" t="s">
        <v>141</v>
      </c>
      <c r="T115" s="100" t="s">
        <v>142</v>
      </c>
      <c r="U115" s="186"/>
      <c r="V115" s="186"/>
      <c r="W115" s="186"/>
      <c r="X115" s="186"/>
      <c r="Y115" s="186"/>
      <c r="Z115" s="186"/>
      <c r="AA115" s="186"/>
      <c r="AB115" s="186"/>
      <c r="AC115" s="186"/>
      <c r="AD115" s="186"/>
      <c r="AE115" s="186"/>
    </row>
    <row r="116" s="2" customFormat="1" ht="22.8" customHeight="1">
      <c r="A116" s="36"/>
      <c r="B116" s="37"/>
      <c r="C116" s="105" t="s">
        <v>143</v>
      </c>
      <c r="D116" s="38"/>
      <c r="E116" s="38"/>
      <c r="F116" s="38"/>
      <c r="G116" s="38"/>
      <c r="H116" s="38"/>
      <c r="I116" s="38"/>
      <c r="J116" s="192">
        <f>BK116</f>
        <v>0</v>
      </c>
      <c r="K116" s="38"/>
      <c r="L116" s="42"/>
      <c r="M116" s="101"/>
      <c r="N116" s="193"/>
      <c r="O116" s="102"/>
      <c r="P116" s="194">
        <f>SUM(P117:P129)</f>
        <v>0</v>
      </c>
      <c r="Q116" s="102"/>
      <c r="R116" s="194">
        <f>SUM(R117:R129)</f>
        <v>0</v>
      </c>
      <c r="S116" s="102"/>
      <c r="T116" s="195">
        <f>SUM(T117:T129)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5" t="s">
        <v>77</v>
      </c>
      <c r="AU116" s="15" t="s">
        <v>130</v>
      </c>
      <c r="BK116" s="196">
        <f>SUM(BK117:BK129)</f>
        <v>0</v>
      </c>
    </row>
    <row r="117" s="2" customFormat="1" ht="62.7" customHeight="1">
      <c r="A117" s="36"/>
      <c r="B117" s="37"/>
      <c r="C117" s="197" t="s">
        <v>85</v>
      </c>
      <c r="D117" s="197" t="s">
        <v>145</v>
      </c>
      <c r="E117" s="198" t="s">
        <v>537</v>
      </c>
      <c r="F117" s="199" t="s">
        <v>538</v>
      </c>
      <c r="G117" s="200" t="s">
        <v>539</v>
      </c>
      <c r="H117" s="273"/>
      <c r="I117" s="202"/>
      <c r="J117" s="203">
        <f>ROUND(I117*H117,2)</f>
        <v>0</v>
      </c>
      <c r="K117" s="199" t="s">
        <v>149</v>
      </c>
      <c r="L117" s="42"/>
      <c r="M117" s="204" t="s">
        <v>1</v>
      </c>
      <c r="N117" s="205" t="s">
        <v>43</v>
      </c>
      <c r="O117" s="89"/>
      <c r="P117" s="206">
        <f>O117*H117</f>
        <v>0</v>
      </c>
      <c r="Q117" s="206">
        <v>0</v>
      </c>
      <c r="R117" s="206">
        <f>Q117*H117</f>
        <v>0</v>
      </c>
      <c r="S117" s="206">
        <v>0</v>
      </c>
      <c r="T117" s="207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08" t="s">
        <v>150</v>
      </c>
      <c r="AT117" s="208" t="s">
        <v>145</v>
      </c>
      <c r="AU117" s="208" t="s">
        <v>78</v>
      </c>
      <c r="AY117" s="15" t="s">
        <v>151</v>
      </c>
      <c r="BE117" s="209">
        <f>IF(N117="základní",J117,0)</f>
        <v>0</v>
      </c>
      <c r="BF117" s="209">
        <f>IF(N117="snížená",J117,0)</f>
        <v>0</v>
      </c>
      <c r="BG117" s="209">
        <f>IF(N117="zákl. přenesená",J117,0)</f>
        <v>0</v>
      </c>
      <c r="BH117" s="209">
        <f>IF(N117="sníž. přenesená",J117,0)</f>
        <v>0</v>
      </c>
      <c r="BI117" s="209">
        <f>IF(N117="nulová",J117,0)</f>
        <v>0</v>
      </c>
      <c r="BJ117" s="15" t="s">
        <v>85</v>
      </c>
      <c r="BK117" s="209">
        <f>ROUND(I117*H117,2)</f>
        <v>0</v>
      </c>
      <c r="BL117" s="15" t="s">
        <v>150</v>
      </c>
      <c r="BM117" s="208" t="s">
        <v>540</v>
      </c>
    </row>
    <row r="118" s="2" customFormat="1">
      <c r="A118" s="36"/>
      <c r="B118" s="37"/>
      <c r="C118" s="38"/>
      <c r="D118" s="210" t="s">
        <v>153</v>
      </c>
      <c r="E118" s="38"/>
      <c r="F118" s="211" t="s">
        <v>538</v>
      </c>
      <c r="G118" s="38"/>
      <c r="H118" s="38"/>
      <c r="I118" s="212"/>
      <c r="J118" s="38"/>
      <c r="K118" s="38"/>
      <c r="L118" s="42"/>
      <c r="M118" s="213"/>
      <c r="N118" s="214"/>
      <c r="O118" s="89"/>
      <c r="P118" s="89"/>
      <c r="Q118" s="89"/>
      <c r="R118" s="89"/>
      <c r="S118" s="89"/>
      <c r="T118" s="90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153</v>
      </c>
      <c r="AU118" s="15" t="s">
        <v>78</v>
      </c>
    </row>
    <row r="119" s="2" customFormat="1">
      <c r="A119" s="36"/>
      <c r="B119" s="37"/>
      <c r="C119" s="38"/>
      <c r="D119" s="210" t="s">
        <v>155</v>
      </c>
      <c r="E119" s="38"/>
      <c r="F119" s="215" t="s">
        <v>541</v>
      </c>
      <c r="G119" s="38"/>
      <c r="H119" s="38"/>
      <c r="I119" s="212"/>
      <c r="J119" s="38"/>
      <c r="K119" s="38"/>
      <c r="L119" s="42"/>
      <c r="M119" s="213"/>
      <c r="N119" s="214"/>
      <c r="O119" s="89"/>
      <c r="P119" s="89"/>
      <c r="Q119" s="89"/>
      <c r="R119" s="89"/>
      <c r="S119" s="89"/>
      <c r="T119" s="90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155</v>
      </c>
      <c r="AU119" s="15" t="s">
        <v>78</v>
      </c>
    </row>
    <row r="120" s="2" customFormat="1" ht="24.15" customHeight="1">
      <c r="A120" s="36"/>
      <c r="B120" s="37"/>
      <c r="C120" s="197" t="s">
        <v>87</v>
      </c>
      <c r="D120" s="197" t="s">
        <v>145</v>
      </c>
      <c r="E120" s="198" t="s">
        <v>542</v>
      </c>
      <c r="F120" s="199" t="s">
        <v>543</v>
      </c>
      <c r="G120" s="200" t="s">
        <v>215</v>
      </c>
      <c r="H120" s="201">
        <v>710</v>
      </c>
      <c r="I120" s="202"/>
      <c r="J120" s="203">
        <f>ROUND(I120*H120,2)</f>
        <v>0</v>
      </c>
      <c r="K120" s="199" t="s">
        <v>149</v>
      </c>
      <c r="L120" s="42"/>
      <c r="M120" s="204" t="s">
        <v>1</v>
      </c>
      <c r="N120" s="205" t="s">
        <v>43</v>
      </c>
      <c r="O120" s="89"/>
      <c r="P120" s="206">
        <f>O120*H120</f>
        <v>0</v>
      </c>
      <c r="Q120" s="206">
        <v>0</v>
      </c>
      <c r="R120" s="206">
        <f>Q120*H120</f>
        <v>0</v>
      </c>
      <c r="S120" s="206">
        <v>0</v>
      </c>
      <c r="T120" s="207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08" t="s">
        <v>150</v>
      </c>
      <c r="AT120" s="208" t="s">
        <v>145</v>
      </c>
      <c r="AU120" s="208" t="s">
        <v>78</v>
      </c>
      <c r="AY120" s="15" t="s">
        <v>151</v>
      </c>
      <c r="BE120" s="209">
        <f>IF(N120="základní",J120,0)</f>
        <v>0</v>
      </c>
      <c r="BF120" s="209">
        <f>IF(N120="snížená",J120,0)</f>
        <v>0</v>
      </c>
      <c r="BG120" s="209">
        <f>IF(N120="zákl. přenesená",J120,0)</f>
        <v>0</v>
      </c>
      <c r="BH120" s="209">
        <f>IF(N120="sníž. přenesená",J120,0)</f>
        <v>0</v>
      </c>
      <c r="BI120" s="209">
        <f>IF(N120="nulová",J120,0)</f>
        <v>0</v>
      </c>
      <c r="BJ120" s="15" t="s">
        <v>85</v>
      </c>
      <c r="BK120" s="209">
        <f>ROUND(I120*H120,2)</f>
        <v>0</v>
      </c>
      <c r="BL120" s="15" t="s">
        <v>150</v>
      </c>
      <c r="BM120" s="208" t="s">
        <v>544</v>
      </c>
    </row>
    <row r="121" s="2" customFormat="1">
      <c r="A121" s="36"/>
      <c r="B121" s="37"/>
      <c r="C121" s="38"/>
      <c r="D121" s="210" t="s">
        <v>153</v>
      </c>
      <c r="E121" s="38"/>
      <c r="F121" s="211" t="s">
        <v>545</v>
      </c>
      <c r="G121" s="38"/>
      <c r="H121" s="38"/>
      <c r="I121" s="212"/>
      <c r="J121" s="38"/>
      <c r="K121" s="38"/>
      <c r="L121" s="42"/>
      <c r="M121" s="213"/>
      <c r="N121" s="214"/>
      <c r="O121" s="89"/>
      <c r="P121" s="89"/>
      <c r="Q121" s="89"/>
      <c r="R121" s="89"/>
      <c r="S121" s="89"/>
      <c r="T121" s="90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153</v>
      </c>
      <c r="AU121" s="15" t="s">
        <v>78</v>
      </c>
    </row>
    <row r="122" s="2" customFormat="1" ht="24.15" customHeight="1">
      <c r="A122" s="36"/>
      <c r="B122" s="37"/>
      <c r="C122" s="197" t="s">
        <v>163</v>
      </c>
      <c r="D122" s="197" t="s">
        <v>145</v>
      </c>
      <c r="E122" s="198" t="s">
        <v>546</v>
      </c>
      <c r="F122" s="199" t="s">
        <v>547</v>
      </c>
      <c r="G122" s="200" t="s">
        <v>159</v>
      </c>
      <c r="H122" s="201">
        <v>2</v>
      </c>
      <c r="I122" s="202"/>
      <c r="J122" s="203">
        <f>ROUND(I122*H122,2)</f>
        <v>0</v>
      </c>
      <c r="K122" s="199" t="s">
        <v>149</v>
      </c>
      <c r="L122" s="42"/>
      <c r="M122" s="204" t="s">
        <v>1</v>
      </c>
      <c r="N122" s="205" t="s">
        <v>43</v>
      </c>
      <c r="O122" s="89"/>
      <c r="P122" s="206">
        <f>O122*H122</f>
        <v>0</v>
      </c>
      <c r="Q122" s="206">
        <v>0</v>
      </c>
      <c r="R122" s="206">
        <f>Q122*H122</f>
        <v>0</v>
      </c>
      <c r="S122" s="206">
        <v>0</v>
      </c>
      <c r="T122" s="207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08" t="s">
        <v>150</v>
      </c>
      <c r="AT122" s="208" t="s">
        <v>145</v>
      </c>
      <c r="AU122" s="208" t="s">
        <v>78</v>
      </c>
      <c r="AY122" s="15" t="s">
        <v>151</v>
      </c>
      <c r="BE122" s="209">
        <f>IF(N122="základní",J122,0)</f>
        <v>0</v>
      </c>
      <c r="BF122" s="209">
        <f>IF(N122="snížená",J122,0)</f>
        <v>0</v>
      </c>
      <c r="BG122" s="209">
        <f>IF(N122="zákl. přenesená",J122,0)</f>
        <v>0</v>
      </c>
      <c r="BH122" s="209">
        <f>IF(N122="sníž. přenesená",J122,0)</f>
        <v>0</v>
      </c>
      <c r="BI122" s="209">
        <f>IF(N122="nulová",J122,0)</f>
        <v>0</v>
      </c>
      <c r="BJ122" s="15" t="s">
        <v>85</v>
      </c>
      <c r="BK122" s="209">
        <f>ROUND(I122*H122,2)</f>
        <v>0</v>
      </c>
      <c r="BL122" s="15" t="s">
        <v>150</v>
      </c>
      <c r="BM122" s="208" t="s">
        <v>548</v>
      </c>
    </row>
    <row r="123" s="2" customFormat="1">
      <c r="A123" s="36"/>
      <c r="B123" s="37"/>
      <c r="C123" s="38"/>
      <c r="D123" s="210" t="s">
        <v>153</v>
      </c>
      <c r="E123" s="38"/>
      <c r="F123" s="211" t="s">
        <v>549</v>
      </c>
      <c r="G123" s="38"/>
      <c r="H123" s="38"/>
      <c r="I123" s="212"/>
      <c r="J123" s="38"/>
      <c r="K123" s="38"/>
      <c r="L123" s="42"/>
      <c r="M123" s="213"/>
      <c r="N123" s="214"/>
      <c r="O123" s="89"/>
      <c r="P123" s="89"/>
      <c r="Q123" s="89"/>
      <c r="R123" s="89"/>
      <c r="S123" s="89"/>
      <c r="T123" s="90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153</v>
      </c>
      <c r="AU123" s="15" t="s">
        <v>78</v>
      </c>
    </row>
    <row r="124" s="2" customFormat="1" ht="24.15" customHeight="1">
      <c r="A124" s="36"/>
      <c r="B124" s="37"/>
      <c r="C124" s="197" t="s">
        <v>150</v>
      </c>
      <c r="D124" s="197" t="s">
        <v>145</v>
      </c>
      <c r="E124" s="198" t="s">
        <v>550</v>
      </c>
      <c r="F124" s="199" t="s">
        <v>551</v>
      </c>
      <c r="G124" s="200" t="s">
        <v>539</v>
      </c>
      <c r="H124" s="273"/>
      <c r="I124" s="202"/>
      <c r="J124" s="203">
        <f>ROUND(I124*H124,2)</f>
        <v>0</v>
      </c>
      <c r="K124" s="199" t="s">
        <v>149</v>
      </c>
      <c r="L124" s="42"/>
      <c r="M124" s="204" t="s">
        <v>1</v>
      </c>
      <c r="N124" s="205" t="s">
        <v>43</v>
      </c>
      <c r="O124" s="89"/>
      <c r="P124" s="206">
        <f>O124*H124</f>
        <v>0</v>
      </c>
      <c r="Q124" s="206">
        <v>0</v>
      </c>
      <c r="R124" s="206">
        <f>Q124*H124</f>
        <v>0</v>
      </c>
      <c r="S124" s="206">
        <v>0</v>
      </c>
      <c r="T124" s="207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08" t="s">
        <v>150</v>
      </c>
      <c r="AT124" s="208" t="s">
        <v>145</v>
      </c>
      <c r="AU124" s="208" t="s">
        <v>78</v>
      </c>
      <c r="AY124" s="15" t="s">
        <v>151</v>
      </c>
      <c r="BE124" s="209">
        <f>IF(N124="základní",J124,0)</f>
        <v>0</v>
      </c>
      <c r="BF124" s="209">
        <f>IF(N124="snížená",J124,0)</f>
        <v>0</v>
      </c>
      <c r="BG124" s="209">
        <f>IF(N124="zákl. přenesená",J124,0)</f>
        <v>0</v>
      </c>
      <c r="BH124" s="209">
        <f>IF(N124="sníž. přenesená",J124,0)</f>
        <v>0</v>
      </c>
      <c r="BI124" s="209">
        <f>IF(N124="nulová",J124,0)</f>
        <v>0</v>
      </c>
      <c r="BJ124" s="15" t="s">
        <v>85</v>
      </c>
      <c r="BK124" s="209">
        <f>ROUND(I124*H124,2)</f>
        <v>0</v>
      </c>
      <c r="BL124" s="15" t="s">
        <v>150</v>
      </c>
      <c r="BM124" s="208" t="s">
        <v>552</v>
      </c>
    </row>
    <row r="125" s="2" customFormat="1">
      <c r="A125" s="36"/>
      <c r="B125" s="37"/>
      <c r="C125" s="38"/>
      <c r="D125" s="210" t="s">
        <v>153</v>
      </c>
      <c r="E125" s="38"/>
      <c r="F125" s="211" t="s">
        <v>553</v>
      </c>
      <c r="G125" s="38"/>
      <c r="H125" s="38"/>
      <c r="I125" s="212"/>
      <c r="J125" s="38"/>
      <c r="K125" s="38"/>
      <c r="L125" s="42"/>
      <c r="M125" s="213"/>
      <c r="N125" s="214"/>
      <c r="O125" s="89"/>
      <c r="P125" s="89"/>
      <c r="Q125" s="89"/>
      <c r="R125" s="89"/>
      <c r="S125" s="89"/>
      <c r="T125" s="90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153</v>
      </c>
      <c r="AU125" s="15" t="s">
        <v>78</v>
      </c>
    </row>
    <row r="126" s="2" customFormat="1">
      <c r="A126" s="36"/>
      <c r="B126" s="37"/>
      <c r="C126" s="38"/>
      <c r="D126" s="210" t="s">
        <v>155</v>
      </c>
      <c r="E126" s="38"/>
      <c r="F126" s="215" t="s">
        <v>554</v>
      </c>
      <c r="G126" s="38"/>
      <c r="H126" s="38"/>
      <c r="I126" s="212"/>
      <c r="J126" s="38"/>
      <c r="K126" s="38"/>
      <c r="L126" s="42"/>
      <c r="M126" s="213"/>
      <c r="N126" s="214"/>
      <c r="O126" s="89"/>
      <c r="P126" s="89"/>
      <c r="Q126" s="89"/>
      <c r="R126" s="89"/>
      <c r="S126" s="89"/>
      <c r="T126" s="90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155</v>
      </c>
      <c r="AU126" s="15" t="s">
        <v>78</v>
      </c>
    </row>
    <row r="127" s="2" customFormat="1" ht="24.15" customHeight="1">
      <c r="A127" s="36"/>
      <c r="B127" s="37"/>
      <c r="C127" s="197" t="s">
        <v>191</v>
      </c>
      <c r="D127" s="197" t="s">
        <v>145</v>
      </c>
      <c r="E127" s="198" t="s">
        <v>555</v>
      </c>
      <c r="F127" s="199" t="s">
        <v>556</v>
      </c>
      <c r="G127" s="200" t="s">
        <v>539</v>
      </c>
      <c r="H127" s="273"/>
      <c r="I127" s="202"/>
      <c r="J127" s="203">
        <f>ROUND(I127*H127,2)</f>
        <v>0</v>
      </c>
      <c r="K127" s="199" t="s">
        <v>149</v>
      </c>
      <c r="L127" s="42"/>
      <c r="M127" s="204" t="s">
        <v>1</v>
      </c>
      <c r="N127" s="205" t="s">
        <v>43</v>
      </c>
      <c r="O127" s="89"/>
      <c r="P127" s="206">
        <f>O127*H127</f>
        <v>0</v>
      </c>
      <c r="Q127" s="206">
        <v>0</v>
      </c>
      <c r="R127" s="206">
        <f>Q127*H127</f>
        <v>0</v>
      </c>
      <c r="S127" s="206">
        <v>0</v>
      </c>
      <c r="T127" s="207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08" t="s">
        <v>150</v>
      </c>
      <c r="AT127" s="208" t="s">
        <v>145</v>
      </c>
      <c r="AU127" s="208" t="s">
        <v>78</v>
      </c>
      <c r="AY127" s="15" t="s">
        <v>151</v>
      </c>
      <c r="BE127" s="209">
        <f>IF(N127="základní",J127,0)</f>
        <v>0</v>
      </c>
      <c r="BF127" s="209">
        <f>IF(N127="snížená",J127,0)</f>
        <v>0</v>
      </c>
      <c r="BG127" s="209">
        <f>IF(N127="zákl. přenesená",J127,0)</f>
        <v>0</v>
      </c>
      <c r="BH127" s="209">
        <f>IF(N127="sníž. přenesená",J127,0)</f>
        <v>0</v>
      </c>
      <c r="BI127" s="209">
        <f>IF(N127="nulová",J127,0)</f>
        <v>0</v>
      </c>
      <c r="BJ127" s="15" t="s">
        <v>85</v>
      </c>
      <c r="BK127" s="209">
        <f>ROUND(I127*H127,2)</f>
        <v>0</v>
      </c>
      <c r="BL127" s="15" t="s">
        <v>150</v>
      </c>
      <c r="BM127" s="208" t="s">
        <v>557</v>
      </c>
    </row>
    <row r="128" s="2" customFormat="1">
      <c r="A128" s="36"/>
      <c r="B128" s="37"/>
      <c r="C128" s="38"/>
      <c r="D128" s="210" t="s">
        <v>153</v>
      </c>
      <c r="E128" s="38"/>
      <c r="F128" s="211" t="s">
        <v>556</v>
      </c>
      <c r="G128" s="38"/>
      <c r="H128" s="38"/>
      <c r="I128" s="212"/>
      <c r="J128" s="38"/>
      <c r="K128" s="38"/>
      <c r="L128" s="42"/>
      <c r="M128" s="213"/>
      <c r="N128" s="214"/>
      <c r="O128" s="89"/>
      <c r="P128" s="89"/>
      <c r="Q128" s="89"/>
      <c r="R128" s="89"/>
      <c r="S128" s="89"/>
      <c r="T128" s="90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153</v>
      </c>
      <c r="AU128" s="15" t="s">
        <v>78</v>
      </c>
    </row>
    <row r="129" s="2" customFormat="1">
      <c r="A129" s="36"/>
      <c r="B129" s="37"/>
      <c r="C129" s="38"/>
      <c r="D129" s="210" t="s">
        <v>155</v>
      </c>
      <c r="E129" s="38"/>
      <c r="F129" s="215" t="s">
        <v>558</v>
      </c>
      <c r="G129" s="38"/>
      <c r="H129" s="38"/>
      <c r="I129" s="212"/>
      <c r="J129" s="38"/>
      <c r="K129" s="38"/>
      <c r="L129" s="42"/>
      <c r="M129" s="258"/>
      <c r="N129" s="259"/>
      <c r="O129" s="260"/>
      <c r="P129" s="260"/>
      <c r="Q129" s="260"/>
      <c r="R129" s="260"/>
      <c r="S129" s="260"/>
      <c r="T129" s="261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155</v>
      </c>
      <c r="AU129" s="15" t="s">
        <v>78</v>
      </c>
    </row>
    <row r="130" s="2" customFormat="1" ht="6.96" customHeight="1">
      <c r="A130" s="36"/>
      <c r="B130" s="64"/>
      <c r="C130" s="65"/>
      <c r="D130" s="65"/>
      <c r="E130" s="65"/>
      <c r="F130" s="65"/>
      <c r="G130" s="65"/>
      <c r="H130" s="65"/>
      <c r="I130" s="65"/>
      <c r="J130" s="65"/>
      <c r="K130" s="65"/>
      <c r="L130" s="42"/>
      <c r="M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</row>
  </sheetData>
  <sheetProtection sheet="1" autoFilter="0" formatColumns="0" formatRows="0" objects="1" scenarios="1" spinCount="100000" saltValue="OeEd97P2Uow6G7YrLRzyKYB9NG6yNt8sfGQSQYdWYNwbY76aydFVq2x+qOGAZYEQTqzMhGSqYYvUYEG0bLjZ+g==" hashValue="Yrt36WEZaEqVVeW/GNXpCWvnH6QLcmHERpTUfFW9OUxTHorEzVBN8VLuM0ZJQieXOHwRWzdVt3M1JP/nS1MInQ==" algorithmName="SHA-512" password="CC35"/>
  <autoFilter ref="C115:K129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92</v>
      </c>
    </row>
    <row r="3" hidden="1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87</v>
      </c>
    </row>
    <row r="4" hidden="1" s="1" customFormat="1" ht="24.96" customHeight="1">
      <c r="B4" s="18"/>
      <c r="D4" s="146" t="s">
        <v>121</v>
      </c>
      <c r="L4" s="18"/>
      <c r="M4" s="147" t="s">
        <v>10</v>
      </c>
      <c r="AT4" s="15" t="s">
        <v>4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148" t="s">
        <v>16</v>
      </c>
      <c r="L6" s="18"/>
    </row>
    <row r="7" hidden="1" s="1" customFormat="1" ht="16.5" customHeight="1">
      <c r="B7" s="18"/>
      <c r="E7" s="149" t="str">
        <f>'Rekapitulace stavby'!K6</f>
        <v>Oprava trati v úseku Nejdek – Nové Hamry (1. Etapa)</v>
      </c>
      <c r="F7" s="148"/>
      <c r="G7" s="148"/>
      <c r="H7" s="148"/>
      <c r="L7" s="18"/>
    </row>
    <row r="8" hidden="1" s="1" customFormat="1" ht="12" customHeight="1">
      <c r="B8" s="18"/>
      <c r="D8" s="148" t="s">
        <v>122</v>
      </c>
      <c r="L8" s="18"/>
    </row>
    <row r="9" hidden="1" s="2" customFormat="1" ht="16.5" customHeight="1">
      <c r="A9" s="36"/>
      <c r="B9" s="42"/>
      <c r="C9" s="36"/>
      <c r="D9" s="36"/>
      <c r="E9" s="149" t="s">
        <v>123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hidden="1" s="2" customFormat="1" ht="12" customHeight="1">
      <c r="A10" s="36"/>
      <c r="B10" s="42"/>
      <c r="C10" s="36"/>
      <c r="D10" s="148" t="s">
        <v>124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hidden="1" s="2" customFormat="1" ht="16.5" customHeight="1">
      <c r="A11" s="36"/>
      <c r="B11" s="42"/>
      <c r="C11" s="36"/>
      <c r="D11" s="36"/>
      <c r="E11" s="150" t="s">
        <v>125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hidden="1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hidden="1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hidden="1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7. 8. 2020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hidden="1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hidden="1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">
        <v>26</v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hidden="1" s="2" customFormat="1" ht="18" customHeight="1">
      <c r="A17" s="36"/>
      <c r="B17" s="42"/>
      <c r="C17" s="36"/>
      <c r="D17" s="36"/>
      <c r="E17" s="139" t="s">
        <v>27</v>
      </c>
      <c r="F17" s="36"/>
      <c r="G17" s="36"/>
      <c r="H17" s="36"/>
      <c r="I17" s="148" t="s">
        <v>28</v>
      </c>
      <c r="J17" s="139" t="s">
        <v>29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hidden="1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hidden="1" s="2" customFormat="1" ht="12" customHeight="1">
      <c r="A19" s="36"/>
      <c r="B19" s="42"/>
      <c r="C19" s="36"/>
      <c r="D19" s="148" t="s">
        <v>30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hidden="1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28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hidden="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hidden="1" s="2" customFormat="1" ht="12" customHeight="1">
      <c r="A22" s="36"/>
      <c r="B22" s="42"/>
      <c r="C22" s="36"/>
      <c r="D22" s="148" t="s">
        <v>32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hidden="1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28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hidden="1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hidden="1" s="2" customFormat="1" ht="12" customHeight="1">
      <c r="A25" s="36"/>
      <c r="B25" s="42"/>
      <c r="C25" s="36"/>
      <c r="D25" s="148" t="s">
        <v>35</v>
      </c>
      <c r="E25" s="36"/>
      <c r="F25" s="36"/>
      <c r="G25" s="36"/>
      <c r="H25" s="36"/>
      <c r="I25" s="148" t="s">
        <v>25</v>
      </c>
      <c r="J25" s="139" t="s">
        <v>1</v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hidden="1" s="2" customFormat="1" ht="18" customHeight="1">
      <c r="A26" s="36"/>
      <c r="B26" s="42"/>
      <c r="C26" s="36"/>
      <c r="D26" s="36"/>
      <c r="E26" s="139" t="s">
        <v>36</v>
      </c>
      <c r="F26" s="36"/>
      <c r="G26" s="36"/>
      <c r="H26" s="36"/>
      <c r="I26" s="148" t="s">
        <v>28</v>
      </c>
      <c r="J26" s="139" t="s">
        <v>1</v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hidden="1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hidden="1" s="2" customFormat="1" ht="12" customHeight="1">
      <c r="A28" s="36"/>
      <c r="B28" s="42"/>
      <c r="C28" s="36"/>
      <c r="D28" s="148" t="s">
        <v>37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hidden="1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hidden="1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hidden="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hidden="1" s="2" customFormat="1" ht="25.44" customHeight="1">
      <c r="A32" s="36"/>
      <c r="B32" s="42"/>
      <c r="C32" s="36"/>
      <c r="D32" s="157" t="s">
        <v>38</v>
      </c>
      <c r="E32" s="36"/>
      <c r="F32" s="36"/>
      <c r="G32" s="36"/>
      <c r="H32" s="36"/>
      <c r="I32" s="36"/>
      <c r="J32" s="158">
        <f>ROUND(J120,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36"/>
      <c r="F34" s="159" t="s">
        <v>40</v>
      </c>
      <c r="G34" s="36"/>
      <c r="H34" s="36"/>
      <c r="I34" s="159" t="s">
        <v>39</v>
      </c>
      <c r="J34" s="159" t="s">
        <v>41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160" t="s">
        <v>42</v>
      </c>
      <c r="E35" s="148" t="s">
        <v>43</v>
      </c>
      <c r="F35" s="161">
        <f>ROUND((SUM(BE120:BE199)),  2)</f>
        <v>0</v>
      </c>
      <c r="G35" s="36"/>
      <c r="H35" s="36"/>
      <c r="I35" s="162">
        <v>0.20999999999999999</v>
      </c>
      <c r="J35" s="161">
        <f>ROUND(((SUM(BE120:BE199))*I35),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48" t="s">
        <v>44</v>
      </c>
      <c r="F36" s="161">
        <f>ROUND((SUM(BF120:BF199)),  2)</f>
        <v>0</v>
      </c>
      <c r="G36" s="36"/>
      <c r="H36" s="36"/>
      <c r="I36" s="162">
        <v>0.14999999999999999</v>
      </c>
      <c r="J36" s="161">
        <f>ROUND(((SUM(BF120:BF199))*I36),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45</v>
      </c>
      <c r="F37" s="161">
        <f>ROUND((SUM(BG120:BG199)),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46</v>
      </c>
      <c r="F38" s="161">
        <f>ROUND((SUM(BH120:BH199)),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47</v>
      </c>
      <c r="F39" s="161">
        <f>ROUND((SUM(BI120:BI199)),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 s="2" customFormat="1" ht="25.44" customHeight="1">
      <c r="A41" s="36"/>
      <c r="B41" s="42"/>
      <c r="C41" s="163"/>
      <c r="D41" s="164" t="s">
        <v>48</v>
      </c>
      <c r="E41" s="165"/>
      <c r="F41" s="165"/>
      <c r="G41" s="166" t="s">
        <v>49</v>
      </c>
      <c r="H41" s="167" t="s">
        <v>50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hidden="1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61"/>
      <c r="D50" s="170" t="s">
        <v>51</v>
      </c>
      <c r="E50" s="171"/>
      <c r="F50" s="171"/>
      <c r="G50" s="170" t="s">
        <v>52</v>
      </c>
      <c r="H50" s="171"/>
      <c r="I50" s="171"/>
      <c r="J50" s="171"/>
      <c r="K50" s="171"/>
      <c r="L50" s="61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36"/>
      <c r="B61" s="42"/>
      <c r="C61" s="36"/>
      <c r="D61" s="172" t="s">
        <v>53</v>
      </c>
      <c r="E61" s="173"/>
      <c r="F61" s="174" t="s">
        <v>54</v>
      </c>
      <c r="G61" s="172" t="s">
        <v>53</v>
      </c>
      <c r="H61" s="173"/>
      <c r="I61" s="173"/>
      <c r="J61" s="175" t="s">
        <v>54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36"/>
      <c r="B65" s="42"/>
      <c r="C65" s="36"/>
      <c r="D65" s="170" t="s">
        <v>55</v>
      </c>
      <c r="E65" s="176"/>
      <c r="F65" s="176"/>
      <c r="G65" s="170" t="s">
        <v>56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36"/>
      <c r="B76" s="42"/>
      <c r="C76" s="36"/>
      <c r="D76" s="172" t="s">
        <v>53</v>
      </c>
      <c r="E76" s="173"/>
      <c r="F76" s="174" t="s">
        <v>54</v>
      </c>
      <c r="G76" s="172" t="s">
        <v>53</v>
      </c>
      <c r="H76" s="173"/>
      <c r="I76" s="173"/>
      <c r="J76" s="175" t="s">
        <v>54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hidden="1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hidden="1"/>
    <row r="79" hidden="1"/>
    <row r="80" hidden="1"/>
    <row r="81" hidden="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hidden="1" s="2" customFormat="1" ht="24.96" customHeight="1">
      <c r="A82" s="36"/>
      <c r="B82" s="37"/>
      <c r="C82" s="21" t="s">
        <v>126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hidden="1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hidden="1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hidden="1" s="2" customFormat="1" ht="16.5" customHeight="1">
      <c r="A85" s="36"/>
      <c r="B85" s="37"/>
      <c r="C85" s="38"/>
      <c r="D85" s="38"/>
      <c r="E85" s="181" t="str">
        <f>E7</f>
        <v>Oprava trati v úseku Nejdek – Nové Hamry (1. Etapa)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hidden="1" s="1" customFormat="1" ht="12" customHeight="1">
      <c r="B86" s="19"/>
      <c r="C86" s="30" t="s">
        <v>122</v>
      </c>
      <c r="D86" s="20"/>
      <c r="E86" s="20"/>
      <c r="F86" s="20"/>
      <c r="G86" s="20"/>
      <c r="H86" s="20"/>
      <c r="I86" s="20"/>
      <c r="J86" s="20"/>
      <c r="K86" s="20"/>
      <c r="L86" s="18"/>
    </row>
    <row r="87" hidden="1" s="2" customFormat="1" ht="16.5" customHeight="1">
      <c r="A87" s="36"/>
      <c r="B87" s="37"/>
      <c r="C87" s="38"/>
      <c r="D87" s="38"/>
      <c r="E87" s="181" t="s">
        <v>123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hidden="1" s="2" customFormat="1" ht="12" customHeight="1">
      <c r="A88" s="36"/>
      <c r="B88" s="37"/>
      <c r="C88" s="30" t="s">
        <v>124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hidden="1" s="2" customFormat="1" ht="16.5" customHeight="1">
      <c r="A89" s="36"/>
      <c r="B89" s="37"/>
      <c r="C89" s="38"/>
      <c r="D89" s="38"/>
      <c r="E89" s="74" t="str">
        <f>E11</f>
        <v>A.1.1 - Práce na ŽSv (Sborník SŽDC 2020)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hidden="1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hidden="1" s="2" customFormat="1" ht="12" customHeight="1">
      <c r="A91" s="36"/>
      <c r="B91" s="37"/>
      <c r="C91" s="30" t="s">
        <v>20</v>
      </c>
      <c r="D91" s="38"/>
      <c r="E91" s="38"/>
      <c r="F91" s="25" t="str">
        <f>F14</f>
        <v>Dopr. Pernink, dopr. N. Hamry</v>
      </c>
      <c r="G91" s="38"/>
      <c r="H91" s="38"/>
      <c r="I91" s="30" t="s">
        <v>22</v>
      </c>
      <c r="J91" s="77" t="str">
        <f>IF(J14="","",J14)</f>
        <v>7. 8. 2020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hidden="1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hidden="1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Správa železnic,s.o.; OŘ ÚNL - ST K. Vary </v>
      </c>
      <c r="G93" s="38"/>
      <c r="H93" s="38"/>
      <c r="I93" s="30" t="s">
        <v>32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hidden="1" s="2" customFormat="1" ht="15.15" customHeight="1">
      <c r="A94" s="36"/>
      <c r="B94" s="37"/>
      <c r="C94" s="30" t="s">
        <v>30</v>
      </c>
      <c r="D94" s="38"/>
      <c r="E94" s="38"/>
      <c r="F94" s="25" t="str">
        <f>IF(E20="","",E20)</f>
        <v>Vyplň údaj</v>
      </c>
      <c r="G94" s="38"/>
      <c r="H94" s="38"/>
      <c r="I94" s="30" t="s">
        <v>35</v>
      </c>
      <c r="J94" s="34" t="str">
        <f>E26</f>
        <v>Monika Roztočilová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hidden="1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hidden="1" s="2" customFormat="1" ht="29.28" customHeight="1">
      <c r="A96" s="36"/>
      <c r="B96" s="37"/>
      <c r="C96" s="182" t="s">
        <v>127</v>
      </c>
      <c r="D96" s="183"/>
      <c r="E96" s="183"/>
      <c r="F96" s="183"/>
      <c r="G96" s="183"/>
      <c r="H96" s="183"/>
      <c r="I96" s="183"/>
      <c r="J96" s="184" t="s">
        <v>128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hidden="1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hidden="1" s="2" customFormat="1" ht="22.8" customHeight="1">
      <c r="A98" s="36"/>
      <c r="B98" s="37"/>
      <c r="C98" s="185" t="s">
        <v>129</v>
      </c>
      <c r="D98" s="38"/>
      <c r="E98" s="38"/>
      <c r="F98" s="38"/>
      <c r="G98" s="38"/>
      <c r="H98" s="38"/>
      <c r="I98" s="38"/>
      <c r="J98" s="108">
        <f>J120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130</v>
      </c>
    </row>
    <row r="99" hidden="1" s="2" customFormat="1" ht="21.84" customHeight="1">
      <c r="A99" s="36"/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hidden="1" s="2" customFormat="1" ht="6.96" customHeight="1">
      <c r="A100" s="36"/>
      <c r="B100" s="64"/>
      <c r="C100" s="65"/>
      <c r="D100" s="65"/>
      <c r="E100" s="65"/>
      <c r="F100" s="65"/>
      <c r="G100" s="65"/>
      <c r="H100" s="65"/>
      <c r="I100" s="65"/>
      <c r="J100" s="65"/>
      <c r="K100" s="65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hidden="1"/>
    <row r="102" hidden="1"/>
    <row r="103" hidden="1"/>
    <row r="104" s="2" customFormat="1" ht="6.96" customHeight="1">
      <c r="A104" s="36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24.96" customHeight="1">
      <c r="A105" s="36"/>
      <c r="B105" s="37"/>
      <c r="C105" s="21" t="s">
        <v>131</v>
      </c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16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6.5" customHeight="1">
      <c r="A108" s="36"/>
      <c r="B108" s="37"/>
      <c r="C108" s="38"/>
      <c r="D108" s="38"/>
      <c r="E108" s="181" t="str">
        <f>E7</f>
        <v>Oprava trati v úseku Nejdek – Nové Hamry (1. Etapa)</v>
      </c>
      <c r="F108" s="30"/>
      <c r="G108" s="30"/>
      <c r="H108" s="30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1" customFormat="1" ht="12" customHeight="1">
      <c r="B109" s="19"/>
      <c r="C109" s="30" t="s">
        <v>122</v>
      </c>
      <c r="D109" s="20"/>
      <c r="E109" s="20"/>
      <c r="F109" s="20"/>
      <c r="G109" s="20"/>
      <c r="H109" s="20"/>
      <c r="I109" s="20"/>
      <c r="J109" s="20"/>
      <c r="K109" s="20"/>
      <c r="L109" s="18"/>
    </row>
    <row r="110" s="2" customFormat="1" ht="16.5" customHeight="1">
      <c r="A110" s="36"/>
      <c r="B110" s="37"/>
      <c r="C110" s="38"/>
      <c r="D110" s="38"/>
      <c r="E110" s="181" t="s">
        <v>123</v>
      </c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124</v>
      </c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8"/>
      <c r="D112" s="38"/>
      <c r="E112" s="74" t="str">
        <f>E11</f>
        <v>A.1.1 - Práce na ŽSv (Sborník SŽDC 2020)</v>
      </c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20</v>
      </c>
      <c r="D114" s="38"/>
      <c r="E114" s="38"/>
      <c r="F114" s="25" t="str">
        <f>F14</f>
        <v>Dopr. Pernink, dopr. N. Hamry</v>
      </c>
      <c r="G114" s="38"/>
      <c r="H114" s="38"/>
      <c r="I114" s="30" t="s">
        <v>22</v>
      </c>
      <c r="J114" s="77" t="str">
        <f>IF(J14="","",J14)</f>
        <v>7. 8. 2020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5.15" customHeight="1">
      <c r="A116" s="36"/>
      <c r="B116" s="37"/>
      <c r="C116" s="30" t="s">
        <v>24</v>
      </c>
      <c r="D116" s="38"/>
      <c r="E116" s="38"/>
      <c r="F116" s="25" t="str">
        <f>E17</f>
        <v xml:space="preserve">Správa železnic,s.o.; OŘ ÚNL - ST K. Vary </v>
      </c>
      <c r="G116" s="38"/>
      <c r="H116" s="38"/>
      <c r="I116" s="30" t="s">
        <v>32</v>
      </c>
      <c r="J116" s="34" t="str">
        <f>E23</f>
        <v xml:space="preserve"> 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30</v>
      </c>
      <c r="D117" s="38"/>
      <c r="E117" s="38"/>
      <c r="F117" s="25" t="str">
        <f>IF(E20="","",E20)</f>
        <v>Vyplň údaj</v>
      </c>
      <c r="G117" s="38"/>
      <c r="H117" s="38"/>
      <c r="I117" s="30" t="s">
        <v>35</v>
      </c>
      <c r="J117" s="34" t="str">
        <f>E26</f>
        <v>Monika Roztočilová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0.32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9" customFormat="1" ht="29.28" customHeight="1">
      <c r="A119" s="186"/>
      <c r="B119" s="187"/>
      <c r="C119" s="188" t="s">
        <v>132</v>
      </c>
      <c r="D119" s="189" t="s">
        <v>63</v>
      </c>
      <c r="E119" s="189" t="s">
        <v>59</v>
      </c>
      <c r="F119" s="189" t="s">
        <v>60</v>
      </c>
      <c r="G119" s="189" t="s">
        <v>133</v>
      </c>
      <c r="H119" s="189" t="s">
        <v>134</v>
      </c>
      <c r="I119" s="189" t="s">
        <v>135</v>
      </c>
      <c r="J119" s="189" t="s">
        <v>128</v>
      </c>
      <c r="K119" s="190" t="s">
        <v>136</v>
      </c>
      <c r="L119" s="191"/>
      <c r="M119" s="98" t="s">
        <v>1</v>
      </c>
      <c r="N119" s="99" t="s">
        <v>42</v>
      </c>
      <c r="O119" s="99" t="s">
        <v>137</v>
      </c>
      <c r="P119" s="99" t="s">
        <v>138</v>
      </c>
      <c r="Q119" s="99" t="s">
        <v>139</v>
      </c>
      <c r="R119" s="99" t="s">
        <v>140</v>
      </c>
      <c r="S119" s="99" t="s">
        <v>141</v>
      </c>
      <c r="T119" s="100" t="s">
        <v>142</v>
      </c>
      <c r="U119" s="186"/>
      <c r="V119" s="186"/>
      <c r="W119" s="186"/>
      <c r="X119" s="186"/>
      <c r="Y119" s="186"/>
      <c r="Z119" s="186"/>
      <c r="AA119" s="186"/>
      <c r="AB119" s="186"/>
      <c r="AC119" s="186"/>
      <c r="AD119" s="186"/>
      <c r="AE119" s="186"/>
    </row>
    <row r="120" s="2" customFormat="1" ht="22.8" customHeight="1">
      <c r="A120" s="36"/>
      <c r="B120" s="37"/>
      <c r="C120" s="105" t="s">
        <v>143</v>
      </c>
      <c r="D120" s="38"/>
      <c r="E120" s="38"/>
      <c r="F120" s="38"/>
      <c r="G120" s="38"/>
      <c r="H120" s="38"/>
      <c r="I120" s="38"/>
      <c r="J120" s="192">
        <f>BK120</f>
        <v>0</v>
      </c>
      <c r="K120" s="38"/>
      <c r="L120" s="42"/>
      <c r="M120" s="101"/>
      <c r="N120" s="193"/>
      <c r="O120" s="102"/>
      <c r="P120" s="194">
        <f>SUM(P121:P199)</f>
        <v>0</v>
      </c>
      <c r="Q120" s="102"/>
      <c r="R120" s="194">
        <f>SUM(R121:R199)</f>
        <v>484.08070000000004</v>
      </c>
      <c r="S120" s="102"/>
      <c r="T120" s="195">
        <f>SUM(T121:T199)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77</v>
      </c>
      <c r="AU120" s="15" t="s">
        <v>130</v>
      </c>
      <c r="BK120" s="196">
        <f>SUM(BK121:BK199)</f>
        <v>0</v>
      </c>
    </row>
    <row r="121" s="2" customFormat="1" ht="24.15" customHeight="1">
      <c r="A121" s="36"/>
      <c r="B121" s="37"/>
      <c r="C121" s="197" t="s">
        <v>144</v>
      </c>
      <c r="D121" s="197" t="s">
        <v>145</v>
      </c>
      <c r="E121" s="198" t="s">
        <v>146</v>
      </c>
      <c r="F121" s="199" t="s">
        <v>147</v>
      </c>
      <c r="G121" s="200" t="s">
        <v>148</v>
      </c>
      <c r="H121" s="201">
        <v>0.33600000000000002</v>
      </c>
      <c r="I121" s="202"/>
      <c r="J121" s="203">
        <f>ROUND(I121*H121,2)</f>
        <v>0</v>
      </c>
      <c r="K121" s="199" t="s">
        <v>149</v>
      </c>
      <c r="L121" s="42"/>
      <c r="M121" s="204" t="s">
        <v>1</v>
      </c>
      <c r="N121" s="205" t="s">
        <v>43</v>
      </c>
      <c r="O121" s="89"/>
      <c r="P121" s="206">
        <f>O121*H121</f>
        <v>0</v>
      </c>
      <c r="Q121" s="206">
        <v>0</v>
      </c>
      <c r="R121" s="206">
        <f>Q121*H121</f>
        <v>0</v>
      </c>
      <c r="S121" s="206">
        <v>0</v>
      </c>
      <c r="T121" s="207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8" t="s">
        <v>150</v>
      </c>
      <c r="AT121" s="208" t="s">
        <v>145</v>
      </c>
      <c r="AU121" s="208" t="s">
        <v>78</v>
      </c>
      <c r="AY121" s="15" t="s">
        <v>151</v>
      </c>
      <c r="BE121" s="209">
        <f>IF(N121="základní",J121,0)</f>
        <v>0</v>
      </c>
      <c r="BF121" s="209">
        <f>IF(N121="snížená",J121,0)</f>
        <v>0</v>
      </c>
      <c r="BG121" s="209">
        <f>IF(N121="zákl. přenesená",J121,0)</f>
        <v>0</v>
      </c>
      <c r="BH121" s="209">
        <f>IF(N121="sníž. přenesená",J121,0)</f>
        <v>0</v>
      </c>
      <c r="BI121" s="209">
        <f>IF(N121="nulová",J121,0)</f>
        <v>0</v>
      </c>
      <c r="BJ121" s="15" t="s">
        <v>85</v>
      </c>
      <c r="BK121" s="209">
        <f>ROUND(I121*H121,2)</f>
        <v>0</v>
      </c>
      <c r="BL121" s="15" t="s">
        <v>150</v>
      </c>
      <c r="BM121" s="208" t="s">
        <v>152</v>
      </c>
    </row>
    <row r="122" s="2" customFormat="1">
      <c r="A122" s="36"/>
      <c r="B122" s="37"/>
      <c r="C122" s="38"/>
      <c r="D122" s="210" t="s">
        <v>153</v>
      </c>
      <c r="E122" s="38"/>
      <c r="F122" s="211" t="s">
        <v>154</v>
      </c>
      <c r="G122" s="38"/>
      <c r="H122" s="38"/>
      <c r="I122" s="212"/>
      <c r="J122" s="38"/>
      <c r="K122" s="38"/>
      <c r="L122" s="42"/>
      <c r="M122" s="213"/>
      <c r="N122" s="214"/>
      <c r="O122" s="89"/>
      <c r="P122" s="89"/>
      <c r="Q122" s="89"/>
      <c r="R122" s="89"/>
      <c r="S122" s="89"/>
      <c r="T122" s="90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153</v>
      </c>
      <c r="AU122" s="15" t="s">
        <v>78</v>
      </c>
    </row>
    <row r="123" s="2" customFormat="1">
      <c r="A123" s="36"/>
      <c r="B123" s="37"/>
      <c r="C123" s="38"/>
      <c r="D123" s="210" t="s">
        <v>155</v>
      </c>
      <c r="E123" s="38"/>
      <c r="F123" s="215" t="s">
        <v>156</v>
      </c>
      <c r="G123" s="38"/>
      <c r="H123" s="38"/>
      <c r="I123" s="212"/>
      <c r="J123" s="38"/>
      <c r="K123" s="38"/>
      <c r="L123" s="42"/>
      <c r="M123" s="213"/>
      <c r="N123" s="214"/>
      <c r="O123" s="89"/>
      <c r="P123" s="89"/>
      <c r="Q123" s="89"/>
      <c r="R123" s="89"/>
      <c r="S123" s="89"/>
      <c r="T123" s="90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155</v>
      </c>
      <c r="AU123" s="15" t="s">
        <v>78</v>
      </c>
    </row>
    <row r="124" s="2" customFormat="1" ht="24.15" customHeight="1">
      <c r="A124" s="36"/>
      <c r="B124" s="37"/>
      <c r="C124" s="197" t="s">
        <v>87</v>
      </c>
      <c r="D124" s="197" t="s">
        <v>145</v>
      </c>
      <c r="E124" s="198" t="s">
        <v>157</v>
      </c>
      <c r="F124" s="199" t="s">
        <v>158</v>
      </c>
      <c r="G124" s="200" t="s">
        <v>159</v>
      </c>
      <c r="H124" s="201">
        <v>28</v>
      </c>
      <c r="I124" s="202"/>
      <c r="J124" s="203">
        <f>ROUND(I124*H124,2)</f>
        <v>0</v>
      </c>
      <c r="K124" s="199" t="s">
        <v>149</v>
      </c>
      <c r="L124" s="42"/>
      <c r="M124" s="204" t="s">
        <v>1</v>
      </c>
      <c r="N124" s="205" t="s">
        <v>43</v>
      </c>
      <c r="O124" s="89"/>
      <c r="P124" s="206">
        <f>O124*H124</f>
        <v>0</v>
      </c>
      <c r="Q124" s="206">
        <v>0</v>
      </c>
      <c r="R124" s="206">
        <f>Q124*H124</f>
        <v>0</v>
      </c>
      <c r="S124" s="206">
        <v>0</v>
      </c>
      <c r="T124" s="207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08" t="s">
        <v>150</v>
      </c>
      <c r="AT124" s="208" t="s">
        <v>145</v>
      </c>
      <c r="AU124" s="208" t="s">
        <v>78</v>
      </c>
      <c r="AY124" s="15" t="s">
        <v>151</v>
      </c>
      <c r="BE124" s="209">
        <f>IF(N124="základní",J124,0)</f>
        <v>0</v>
      </c>
      <c r="BF124" s="209">
        <f>IF(N124="snížená",J124,0)</f>
        <v>0</v>
      </c>
      <c r="BG124" s="209">
        <f>IF(N124="zákl. přenesená",J124,0)</f>
        <v>0</v>
      </c>
      <c r="BH124" s="209">
        <f>IF(N124="sníž. přenesená",J124,0)</f>
        <v>0</v>
      </c>
      <c r="BI124" s="209">
        <f>IF(N124="nulová",J124,0)</f>
        <v>0</v>
      </c>
      <c r="BJ124" s="15" t="s">
        <v>85</v>
      </c>
      <c r="BK124" s="209">
        <f>ROUND(I124*H124,2)</f>
        <v>0</v>
      </c>
      <c r="BL124" s="15" t="s">
        <v>150</v>
      </c>
      <c r="BM124" s="208" t="s">
        <v>160</v>
      </c>
    </row>
    <row r="125" s="2" customFormat="1">
      <c r="A125" s="36"/>
      <c r="B125" s="37"/>
      <c r="C125" s="38"/>
      <c r="D125" s="210" t="s">
        <v>153</v>
      </c>
      <c r="E125" s="38"/>
      <c r="F125" s="211" t="s">
        <v>161</v>
      </c>
      <c r="G125" s="38"/>
      <c r="H125" s="38"/>
      <c r="I125" s="212"/>
      <c r="J125" s="38"/>
      <c r="K125" s="38"/>
      <c r="L125" s="42"/>
      <c r="M125" s="213"/>
      <c r="N125" s="214"/>
      <c r="O125" s="89"/>
      <c r="P125" s="89"/>
      <c r="Q125" s="89"/>
      <c r="R125" s="89"/>
      <c r="S125" s="89"/>
      <c r="T125" s="90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153</v>
      </c>
      <c r="AU125" s="15" t="s">
        <v>78</v>
      </c>
    </row>
    <row r="126" s="2" customFormat="1">
      <c r="A126" s="36"/>
      <c r="B126" s="37"/>
      <c r="C126" s="38"/>
      <c r="D126" s="210" t="s">
        <v>155</v>
      </c>
      <c r="E126" s="38"/>
      <c r="F126" s="215" t="s">
        <v>162</v>
      </c>
      <c r="G126" s="38"/>
      <c r="H126" s="38"/>
      <c r="I126" s="212"/>
      <c r="J126" s="38"/>
      <c r="K126" s="38"/>
      <c r="L126" s="42"/>
      <c r="M126" s="213"/>
      <c r="N126" s="214"/>
      <c r="O126" s="89"/>
      <c r="P126" s="89"/>
      <c r="Q126" s="89"/>
      <c r="R126" s="89"/>
      <c r="S126" s="89"/>
      <c r="T126" s="90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155</v>
      </c>
      <c r="AU126" s="15" t="s">
        <v>78</v>
      </c>
    </row>
    <row r="127" s="2" customFormat="1" ht="24.15" customHeight="1">
      <c r="A127" s="36"/>
      <c r="B127" s="37"/>
      <c r="C127" s="197" t="s">
        <v>163</v>
      </c>
      <c r="D127" s="197" t="s">
        <v>145</v>
      </c>
      <c r="E127" s="198" t="s">
        <v>164</v>
      </c>
      <c r="F127" s="199" t="s">
        <v>165</v>
      </c>
      <c r="G127" s="200" t="s">
        <v>159</v>
      </c>
      <c r="H127" s="201">
        <v>511</v>
      </c>
      <c r="I127" s="202"/>
      <c r="J127" s="203">
        <f>ROUND(I127*H127,2)</f>
        <v>0</v>
      </c>
      <c r="K127" s="199" t="s">
        <v>149</v>
      </c>
      <c r="L127" s="42"/>
      <c r="M127" s="204" t="s">
        <v>1</v>
      </c>
      <c r="N127" s="205" t="s">
        <v>43</v>
      </c>
      <c r="O127" s="89"/>
      <c r="P127" s="206">
        <f>O127*H127</f>
        <v>0</v>
      </c>
      <c r="Q127" s="206">
        <v>0</v>
      </c>
      <c r="R127" s="206">
        <f>Q127*H127</f>
        <v>0</v>
      </c>
      <c r="S127" s="206">
        <v>0</v>
      </c>
      <c r="T127" s="207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08" t="s">
        <v>150</v>
      </c>
      <c r="AT127" s="208" t="s">
        <v>145</v>
      </c>
      <c r="AU127" s="208" t="s">
        <v>78</v>
      </c>
      <c r="AY127" s="15" t="s">
        <v>151</v>
      </c>
      <c r="BE127" s="209">
        <f>IF(N127="základní",J127,0)</f>
        <v>0</v>
      </c>
      <c r="BF127" s="209">
        <f>IF(N127="snížená",J127,0)</f>
        <v>0</v>
      </c>
      <c r="BG127" s="209">
        <f>IF(N127="zákl. přenesená",J127,0)</f>
        <v>0</v>
      </c>
      <c r="BH127" s="209">
        <f>IF(N127="sníž. přenesená",J127,0)</f>
        <v>0</v>
      </c>
      <c r="BI127" s="209">
        <f>IF(N127="nulová",J127,0)</f>
        <v>0</v>
      </c>
      <c r="BJ127" s="15" t="s">
        <v>85</v>
      </c>
      <c r="BK127" s="209">
        <f>ROUND(I127*H127,2)</f>
        <v>0</v>
      </c>
      <c r="BL127" s="15" t="s">
        <v>150</v>
      </c>
      <c r="BM127" s="208" t="s">
        <v>166</v>
      </c>
    </row>
    <row r="128" s="2" customFormat="1">
      <c r="A128" s="36"/>
      <c r="B128" s="37"/>
      <c r="C128" s="38"/>
      <c r="D128" s="210" t="s">
        <v>153</v>
      </c>
      <c r="E128" s="38"/>
      <c r="F128" s="211" t="s">
        <v>167</v>
      </c>
      <c r="G128" s="38"/>
      <c r="H128" s="38"/>
      <c r="I128" s="212"/>
      <c r="J128" s="38"/>
      <c r="K128" s="38"/>
      <c r="L128" s="42"/>
      <c r="M128" s="213"/>
      <c r="N128" s="214"/>
      <c r="O128" s="89"/>
      <c r="P128" s="89"/>
      <c r="Q128" s="89"/>
      <c r="R128" s="89"/>
      <c r="S128" s="89"/>
      <c r="T128" s="90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153</v>
      </c>
      <c r="AU128" s="15" t="s">
        <v>78</v>
      </c>
    </row>
    <row r="129" s="2" customFormat="1" ht="24.15" customHeight="1">
      <c r="A129" s="36"/>
      <c r="B129" s="37"/>
      <c r="C129" s="197" t="s">
        <v>168</v>
      </c>
      <c r="D129" s="197" t="s">
        <v>145</v>
      </c>
      <c r="E129" s="198" t="s">
        <v>169</v>
      </c>
      <c r="F129" s="199" t="s">
        <v>170</v>
      </c>
      <c r="G129" s="200" t="s">
        <v>171</v>
      </c>
      <c r="H129" s="201">
        <v>0.20000000000000001</v>
      </c>
      <c r="I129" s="202"/>
      <c r="J129" s="203">
        <f>ROUND(I129*H129,2)</f>
        <v>0</v>
      </c>
      <c r="K129" s="199" t="s">
        <v>149</v>
      </c>
      <c r="L129" s="42"/>
      <c r="M129" s="204" t="s">
        <v>1</v>
      </c>
      <c r="N129" s="205" t="s">
        <v>43</v>
      </c>
      <c r="O129" s="89"/>
      <c r="P129" s="206">
        <f>O129*H129</f>
        <v>0</v>
      </c>
      <c r="Q129" s="206">
        <v>0</v>
      </c>
      <c r="R129" s="206">
        <f>Q129*H129</f>
        <v>0</v>
      </c>
      <c r="S129" s="206">
        <v>0</v>
      </c>
      <c r="T129" s="207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8" t="s">
        <v>172</v>
      </c>
      <c r="AT129" s="208" t="s">
        <v>145</v>
      </c>
      <c r="AU129" s="208" t="s">
        <v>78</v>
      </c>
      <c r="AY129" s="15" t="s">
        <v>151</v>
      </c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15" t="s">
        <v>85</v>
      </c>
      <c r="BK129" s="209">
        <f>ROUND(I129*H129,2)</f>
        <v>0</v>
      </c>
      <c r="BL129" s="15" t="s">
        <v>172</v>
      </c>
      <c r="BM129" s="208" t="s">
        <v>173</v>
      </c>
    </row>
    <row r="130" s="2" customFormat="1">
      <c r="A130" s="36"/>
      <c r="B130" s="37"/>
      <c r="C130" s="38"/>
      <c r="D130" s="210" t="s">
        <v>153</v>
      </c>
      <c r="E130" s="38"/>
      <c r="F130" s="211" t="s">
        <v>174</v>
      </c>
      <c r="G130" s="38"/>
      <c r="H130" s="38"/>
      <c r="I130" s="212"/>
      <c r="J130" s="38"/>
      <c r="K130" s="38"/>
      <c r="L130" s="42"/>
      <c r="M130" s="213"/>
      <c r="N130" s="214"/>
      <c r="O130" s="89"/>
      <c r="P130" s="89"/>
      <c r="Q130" s="89"/>
      <c r="R130" s="89"/>
      <c r="S130" s="89"/>
      <c r="T130" s="90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153</v>
      </c>
      <c r="AU130" s="15" t="s">
        <v>78</v>
      </c>
    </row>
    <row r="131" s="2" customFormat="1" ht="24.15" customHeight="1">
      <c r="A131" s="36"/>
      <c r="B131" s="37"/>
      <c r="C131" s="197" t="s">
        <v>150</v>
      </c>
      <c r="D131" s="197" t="s">
        <v>145</v>
      </c>
      <c r="E131" s="198" t="s">
        <v>175</v>
      </c>
      <c r="F131" s="199" t="s">
        <v>176</v>
      </c>
      <c r="G131" s="200" t="s">
        <v>177</v>
      </c>
      <c r="H131" s="201">
        <v>270.94900000000001</v>
      </c>
      <c r="I131" s="202"/>
      <c r="J131" s="203">
        <f>ROUND(I131*H131,2)</f>
        <v>0</v>
      </c>
      <c r="K131" s="199" t="s">
        <v>149</v>
      </c>
      <c r="L131" s="42"/>
      <c r="M131" s="204" t="s">
        <v>1</v>
      </c>
      <c r="N131" s="205" t="s">
        <v>43</v>
      </c>
      <c r="O131" s="89"/>
      <c r="P131" s="206">
        <f>O131*H131</f>
        <v>0</v>
      </c>
      <c r="Q131" s="206">
        <v>0</v>
      </c>
      <c r="R131" s="206">
        <f>Q131*H131</f>
        <v>0</v>
      </c>
      <c r="S131" s="206">
        <v>0</v>
      </c>
      <c r="T131" s="207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08" t="s">
        <v>150</v>
      </c>
      <c r="AT131" s="208" t="s">
        <v>145</v>
      </c>
      <c r="AU131" s="208" t="s">
        <v>78</v>
      </c>
      <c r="AY131" s="15" t="s">
        <v>151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15" t="s">
        <v>85</v>
      </c>
      <c r="BK131" s="209">
        <f>ROUND(I131*H131,2)</f>
        <v>0</v>
      </c>
      <c r="BL131" s="15" t="s">
        <v>150</v>
      </c>
      <c r="BM131" s="208" t="s">
        <v>178</v>
      </c>
    </row>
    <row r="132" s="2" customFormat="1">
      <c r="A132" s="36"/>
      <c r="B132" s="37"/>
      <c r="C132" s="38"/>
      <c r="D132" s="210" t="s">
        <v>153</v>
      </c>
      <c r="E132" s="38"/>
      <c r="F132" s="211" t="s">
        <v>179</v>
      </c>
      <c r="G132" s="38"/>
      <c r="H132" s="38"/>
      <c r="I132" s="212"/>
      <c r="J132" s="38"/>
      <c r="K132" s="38"/>
      <c r="L132" s="42"/>
      <c r="M132" s="213"/>
      <c r="N132" s="214"/>
      <c r="O132" s="89"/>
      <c r="P132" s="89"/>
      <c r="Q132" s="89"/>
      <c r="R132" s="89"/>
      <c r="S132" s="89"/>
      <c r="T132" s="90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153</v>
      </c>
      <c r="AU132" s="15" t="s">
        <v>78</v>
      </c>
    </row>
    <row r="133" s="10" customFormat="1">
      <c r="A133" s="10"/>
      <c r="B133" s="216"/>
      <c r="C133" s="217"/>
      <c r="D133" s="210" t="s">
        <v>180</v>
      </c>
      <c r="E133" s="218" t="s">
        <v>1</v>
      </c>
      <c r="F133" s="219" t="s">
        <v>181</v>
      </c>
      <c r="G133" s="217"/>
      <c r="H133" s="220">
        <v>270.94900000000001</v>
      </c>
      <c r="I133" s="221"/>
      <c r="J133" s="217"/>
      <c r="K133" s="217"/>
      <c r="L133" s="222"/>
      <c r="M133" s="223"/>
      <c r="N133" s="224"/>
      <c r="O133" s="224"/>
      <c r="P133" s="224"/>
      <c r="Q133" s="224"/>
      <c r="R133" s="224"/>
      <c r="S133" s="224"/>
      <c r="T133" s="225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T133" s="226" t="s">
        <v>180</v>
      </c>
      <c r="AU133" s="226" t="s">
        <v>78</v>
      </c>
      <c r="AV133" s="10" t="s">
        <v>87</v>
      </c>
      <c r="AW133" s="10" t="s">
        <v>34</v>
      </c>
      <c r="AX133" s="10" t="s">
        <v>85</v>
      </c>
      <c r="AY133" s="226" t="s">
        <v>151</v>
      </c>
    </row>
    <row r="134" s="2" customFormat="1" ht="24.15" customHeight="1">
      <c r="A134" s="36"/>
      <c r="B134" s="37"/>
      <c r="C134" s="197" t="s">
        <v>182</v>
      </c>
      <c r="D134" s="197" t="s">
        <v>145</v>
      </c>
      <c r="E134" s="198" t="s">
        <v>183</v>
      </c>
      <c r="F134" s="199" t="s">
        <v>184</v>
      </c>
      <c r="G134" s="200" t="s">
        <v>177</v>
      </c>
      <c r="H134" s="201">
        <v>1013.68</v>
      </c>
      <c r="I134" s="202"/>
      <c r="J134" s="203">
        <f>ROUND(I134*H134,2)</f>
        <v>0</v>
      </c>
      <c r="K134" s="199" t="s">
        <v>149</v>
      </c>
      <c r="L134" s="42"/>
      <c r="M134" s="204" t="s">
        <v>1</v>
      </c>
      <c r="N134" s="205" t="s">
        <v>43</v>
      </c>
      <c r="O134" s="89"/>
      <c r="P134" s="206">
        <f>O134*H134</f>
        <v>0</v>
      </c>
      <c r="Q134" s="206">
        <v>0</v>
      </c>
      <c r="R134" s="206">
        <f>Q134*H134</f>
        <v>0</v>
      </c>
      <c r="S134" s="206">
        <v>0</v>
      </c>
      <c r="T134" s="207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08" t="s">
        <v>150</v>
      </c>
      <c r="AT134" s="208" t="s">
        <v>145</v>
      </c>
      <c r="AU134" s="208" t="s">
        <v>78</v>
      </c>
      <c r="AY134" s="15" t="s">
        <v>151</v>
      </c>
      <c r="BE134" s="209">
        <f>IF(N134="základní",J134,0)</f>
        <v>0</v>
      </c>
      <c r="BF134" s="209">
        <f>IF(N134="snížená",J134,0)</f>
        <v>0</v>
      </c>
      <c r="BG134" s="209">
        <f>IF(N134="zákl. přenesená",J134,0)</f>
        <v>0</v>
      </c>
      <c r="BH134" s="209">
        <f>IF(N134="sníž. přenesená",J134,0)</f>
        <v>0</v>
      </c>
      <c r="BI134" s="209">
        <f>IF(N134="nulová",J134,0)</f>
        <v>0</v>
      </c>
      <c r="BJ134" s="15" t="s">
        <v>85</v>
      </c>
      <c r="BK134" s="209">
        <f>ROUND(I134*H134,2)</f>
        <v>0</v>
      </c>
      <c r="BL134" s="15" t="s">
        <v>150</v>
      </c>
      <c r="BM134" s="208" t="s">
        <v>185</v>
      </c>
    </row>
    <row r="135" s="2" customFormat="1">
      <c r="A135" s="36"/>
      <c r="B135" s="37"/>
      <c r="C135" s="38"/>
      <c r="D135" s="210" t="s">
        <v>153</v>
      </c>
      <c r="E135" s="38"/>
      <c r="F135" s="211" t="s">
        <v>186</v>
      </c>
      <c r="G135" s="38"/>
      <c r="H135" s="38"/>
      <c r="I135" s="212"/>
      <c r="J135" s="38"/>
      <c r="K135" s="38"/>
      <c r="L135" s="42"/>
      <c r="M135" s="213"/>
      <c r="N135" s="214"/>
      <c r="O135" s="89"/>
      <c r="P135" s="89"/>
      <c r="Q135" s="89"/>
      <c r="R135" s="89"/>
      <c r="S135" s="89"/>
      <c r="T135" s="90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153</v>
      </c>
      <c r="AU135" s="15" t="s">
        <v>78</v>
      </c>
    </row>
    <row r="136" s="11" customFormat="1">
      <c r="A136" s="11"/>
      <c r="B136" s="227"/>
      <c r="C136" s="228"/>
      <c r="D136" s="210" t="s">
        <v>180</v>
      </c>
      <c r="E136" s="229" t="s">
        <v>1</v>
      </c>
      <c r="F136" s="230" t="s">
        <v>187</v>
      </c>
      <c r="G136" s="228"/>
      <c r="H136" s="229" t="s">
        <v>1</v>
      </c>
      <c r="I136" s="231"/>
      <c r="J136" s="228"/>
      <c r="K136" s="228"/>
      <c r="L136" s="232"/>
      <c r="M136" s="233"/>
      <c r="N136" s="234"/>
      <c r="O136" s="234"/>
      <c r="P136" s="234"/>
      <c r="Q136" s="234"/>
      <c r="R136" s="234"/>
      <c r="S136" s="234"/>
      <c r="T136" s="235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T136" s="236" t="s">
        <v>180</v>
      </c>
      <c r="AU136" s="236" t="s">
        <v>78</v>
      </c>
      <c r="AV136" s="11" t="s">
        <v>85</v>
      </c>
      <c r="AW136" s="11" t="s">
        <v>34</v>
      </c>
      <c r="AX136" s="11" t="s">
        <v>78</v>
      </c>
      <c r="AY136" s="236" t="s">
        <v>151</v>
      </c>
    </row>
    <row r="137" s="10" customFormat="1">
      <c r="A137" s="10"/>
      <c r="B137" s="216"/>
      <c r="C137" s="217"/>
      <c r="D137" s="210" t="s">
        <v>180</v>
      </c>
      <c r="E137" s="218" t="s">
        <v>1</v>
      </c>
      <c r="F137" s="219" t="s">
        <v>188</v>
      </c>
      <c r="G137" s="217"/>
      <c r="H137" s="220">
        <v>13.68</v>
      </c>
      <c r="I137" s="221"/>
      <c r="J137" s="217"/>
      <c r="K137" s="217"/>
      <c r="L137" s="222"/>
      <c r="M137" s="223"/>
      <c r="N137" s="224"/>
      <c r="O137" s="224"/>
      <c r="P137" s="224"/>
      <c r="Q137" s="224"/>
      <c r="R137" s="224"/>
      <c r="S137" s="224"/>
      <c r="T137" s="225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T137" s="226" t="s">
        <v>180</v>
      </c>
      <c r="AU137" s="226" t="s">
        <v>78</v>
      </c>
      <c r="AV137" s="10" t="s">
        <v>87</v>
      </c>
      <c r="AW137" s="10" t="s">
        <v>34</v>
      </c>
      <c r="AX137" s="10" t="s">
        <v>78</v>
      </c>
      <c r="AY137" s="226" t="s">
        <v>151</v>
      </c>
    </row>
    <row r="138" s="10" customFormat="1">
      <c r="A138" s="10"/>
      <c r="B138" s="216"/>
      <c r="C138" s="217"/>
      <c r="D138" s="210" t="s">
        <v>180</v>
      </c>
      <c r="E138" s="218" t="s">
        <v>1</v>
      </c>
      <c r="F138" s="219" t="s">
        <v>189</v>
      </c>
      <c r="G138" s="217"/>
      <c r="H138" s="220">
        <v>1000</v>
      </c>
      <c r="I138" s="221"/>
      <c r="J138" s="217"/>
      <c r="K138" s="217"/>
      <c r="L138" s="222"/>
      <c r="M138" s="223"/>
      <c r="N138" s="224"/>
      <c r="O138" s="224"/>
      <c r="P138" s="224"/>
      <c r="Q138" s="224"/>
      <c r="R138" s="224"/>
      <c r="S138" s="224"/>
      <c r="T138" s="225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T138" s="226" t="s">
        <v>180</v>
      </c>
      <c r="AU138" s="226" t="s">
        <v>78</v>
      </c>
      <c r="AV138" s="10" t="s">
        <v>87</v>
      </c>
      <c r="AW138" s="10" t="s">
        <v>34</v>
      </c>
      <c r="AX138" s="10" t="s">
        <v>78</v>
      </c>
      <c r="AY138" s="226" t="s">
        <v>151</v>
      </c>
    </row>
    <row r="139" s="12" customFormat="1">
      <c r="A139" s="12"/>
      <c r="B139" s="237"/>
      <c r="C139" s="238"/>
      <c r="D139" s="210" t="s">
        <v>180</v>
      </c>
      <c r="E139" s="239" t="s">
        <v>1</v>
      </c>
      <c r="F139" s="240" t="s">
        <v>190</v>
      </c>
      <c r="G139" s="238"/>
      <c r="H139" s="241">
        <v>1013.68</v>
      </c>
      <c r="I139" s="242"/>
      <c r="J139" s="238"/>
      <c r="K139" s="238"/>
      <c r="L139" s="243"/>
      <c r="M139" s="244"/>
      <c r="N139" s="245"/>
      <c r="O139" s="245"/>
      <c r="P139" s="245"/>
      <c r="Q139" s="245"/>
      <c r="R139" s="245"/>
      <c r="S139" s="245"/>
      <c r="T139" s="246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47" t="s">
        <v>180</v>
      </c>
      <c r="AU139" s="247" t="s">
        <v>78</v>
      </c>
      <c r="AV139" s="12" t="s">
        <v>150</v>
      </c>
      <c r="AW139" s="12" t="s">
        <v>34</v>
      </c>
      <c r="AX139" s="12" t="s">
        <v>85</v>
      </c>
      <c r="AY139" s="247" t="s">
        <v>151</v>
      </c>
    </row>
    <row r="140" s="2" customFormat="1" ht="24.15" customHeight="1">
      <c r="A140" s="36"/>
      <c r="B140" s="37"/>
      <c r="C140" s="197" t="s">
        <v>191</v>
      </c>
      <c r="D140" s="197" t="s">
        <v>145</v>
      </c>
      <c r="E140" s="198" t="s">
        <v>192</v>
      </c>
      <c r="F140" s="199" t="s">
        <v>193</v>
      </c>
      <c r="G140" s="200" t="s">
        <v>194</v>
      </c>
      <c r="H140" s="201">
        <v>3143.5999999999999</v>
      </c>
      <c r="I140" s="202"/>
      <c r="J140" s="203">
        <f>ROUND(I140*H140,2)</f>
        <v>0</v>
      </c>
      <c r="K140" s="199" t="s">
        <v>149</v>
      </c>
      <c r="L140" s="42"/>
      <c r="M140" s="204" t="s">
        <v>1</v>
      </c>
      <c r="N140" s="205" t="s">
        <v>43</v>
      </c>
      <c r="O140" s="89"/>
      <c r="P140" s="206">
        <f>O140*H140</f>
        <v>0</v>
      </c>
      <c r="Q140" s="206">
        <v>0</v>
      </c>
      <c r="R140" s="206">
        <f>Q140*H140</f>
        <v>0</v>
      </c>
      <c r="S140" s="206">
        <v>0</v>
      </c>
      <c r="T140" s="207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08" t="s">
        <v>150</v>
      </c>
      <c r="AT140" s="208" t="s">
        <v>145</v>
      </c>
      <c r="AU140" s="208" t="s">
        <v>78</v>
      </c>
      <c r="AY140" s="15" t="s">
        <v>151</v>
      </c>
      <c r="BE140" s="209">
        <f>IF(N140="základní",J140,0)</f>
        <v>0</v>
      </c>
      <c r="BF140" s="209">
        <f>IF(N140="snížená",J140,0)</f>
        <v>0</v>
      </c>
      <c r="BG140" s="209">
        <f>IF(N140="zákl. přenesená",J140,0)</f>
        <v>0</v>
      </c>
      <c r="BH140" s="209">
        <f>IF(N140="sníž. přenesená",J140,0)</f>
        <v>0</v>
      </c>
      <c r="BI140" s="209">
        <f>IF(N140="nulová",J140,0)</f>
        <v>0</v>
      </c>
      <c r="BJ140" s="15" t="s">
        <v>85</v>
      </c>
      <c r="BK140" s="209">
        <f>ROUND(I140*H140,2)</f>
        <v>0</v>
      </c>
      <c r="BL140" s="15" t="s">
        <v>150</v>
      </c>
      <c r="BM140" s="208" t="s">
        <v>195</v>
      </c>
    </row>
    <row r="141" s="2" customFormat="1">
      <c r="A141" s="36"/>
      <c r="B141" s="37"/>
      <c r="C141" s="38"/>
      <c r="D141" s="210" t="s">
        <v>153</v>
      </c>
      <c r="E141" s="38"/>
      <c r="F141" s="211" t="s">
        <v>196</v>
      </c>
      <c r="G141" s="38"/>
      <c r="H141" s="38"/>
      <c r="I141" s="212"/>
      <c r="J141" s="38"/>
      <c r="K141" s="38"/>
      <c r="L141" s="42"/>
      <c r="M141" s="213"/>
      <c r="N141" s="214"/>
      <c r="O141" s="89"/>
      <c r="P141" s="89"/>
      <c r="Q141" s="89"/>
      <c r="R141" s="89"/>
      <c r="S141" s="89"/>
      <c r="T141" s="90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153</v>
      </c>
      <c r="AU141" s="15" t="s">
        <v>78</v>
      </c>
    </row>
    <row r="142" s="10" customFormat="1">
      <c r="A142" s="10"/>
      <c r="B142" s="216"/>
      <c r="C142" s="217"/>
      <c r="D142" s="210" t="s">
        <v>180</v>
      </c>
      <c r="E142" s="218" t="s">
        <v>1</v>
      </c>
      <c r="F142" s="219" t="s">
        <v>197</v>
      </c>
      <c r="G142" s="217"/>
      <c r="H142" s="220">
        <v>1075.2000000000001</v>
      </c>
      <c r="I142" s="221"/>
      <c r="J142" s="217"/>
      <c r="K142" s="217"/>
      <c r="L142" s="222"/>
      <c r="M142" s="223"/>
      <c r="N142" s="224"/>
      <c r="O142" s="224"/>
      <c r="P142" s="224"/>
      <c r="Q142" s="224"/>
      <c r="R142" s="224"/>
      <c r="S142" s="224"/>
      <c r="T142" s="225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T142" s="226" t="s">
        <v>180</v>
      </c>
      <c r="AU142" s="226" t="s">
        <v>78</v>
      </c>
      <c r="AV142" s="10" t="s">
        <v>87</v>
      </c>
      <c r="AW142" s="10" t="s">
        <v>34</v>
      </c>
      <c r="AX142" s="10" t="s">
        <v>78</v>
      </c>
      <c r="AY142" s="226" t="s">
        <v>151</v>
      </c>
    </row>
    <row r="143" s="11" customFormat="1">
      <c r="A143" s="11"/>
      <c r="B143" s="227"/>
      <c r="C143" s="228"/>
      <c r="D143" s="210" t="s">
        <v>180</v>
      </c>
      <c r="E143" s="229" t="s">
        <v>1</v>
      </c>
      <c r="F143" s="230" t="s">
        <v>187</v>
      </c>
      <c r="G143" s="228"/>
      <c r="H143" s="229" t="s">
        <v>1</v>
      </c>
      <c r="I143" s="231"/>
      <c r="J143" s="228"/>
      <c r="K143" s="228"/>
      <c r="L143" s="232"/>
      <c r="M143" s="233"/>
      <c r="N143" s="234"/>
      <c r="O143" s="234"/>
      <c r="P143" s="234"/>
      <c r="Q143" s="234"/>
      <c r="R143" s="234"/>
      <c r="S143" s="234"/>
      <c r="T143" s="235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T143" s="236" t="s">
        <v>180</v>
      </c>
      <c r="AU143" s="236" t="s">
        <v>78</v>
      </c>
      <c r="AV143" s="11" t="s">
        <v>85</v>
      </c>
      <c r="AW143" s="11" t="s">
        <v>34</v>
      </c>
      <c r="AX143" s="11" t="s">
        <v>78</v>
      </c>
      <c r="AY143" s="236" t="s">
        <v>151</v>
      </c>
    </row>
    <row r="144" s="10" customFormat="1">
      <c r="A144" s="10"/>
      <c r="B144" s="216"/>
      <c r="C144" s="217"/>
      <c r="D144" s="210" t="s">
        <v>180</v>
      </c>
      <c r="E144" s="218" t="s">
        <v>1</v>
      </c>
      <c r="F144" s="219" t="s">
        <v>198</v>
      </c>
      <c r="G144" s="217"/>
      <c r="H144" s="220">
        <v>68.400000000000006</v>
      </c>
      <c r="I144" s="221"/>
      <c r="J144" s="217"/>
      <c r="K144" s="217"/>
      <c r="L144" s="222"/>
      <c r="M144" s="223"/>
      <c r="N144" s="224"/>
      <c r="O144" s="224"/>
      <c r="P144" s="224"/>
      <c r="Q144" s="224"/>
      <c r="R144" s="224"/>
      <c r="S144" s="224"/>
      <c r="T144" s="225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T144" s="226" t="s">
        <v>180</v>
      </c>
      <c r="AU144" s="226" t="s">
        <v>78</v>
      </c>
      <c r="AV144" s="10" t="s">
        <v>87</v>
      </c>
      <c r="AW144" s="10" t="s">
        <v>34</v>
      </c>
      <c r="AX144" s="10" t="s">
        <v>78</v>
      </c>
      <c r="AY144" s="226" t="s">
        <v>151</v>
      </c>
    </row>
    <row r="145" s="10" customFormat="1">
      <c r="A145" s="10"/>
      <c r="B145" s="216"/>
      <c r="C145" s="217"/>
      <c r="D145" s="210" t="s">
        <v>180</v>
      </c>
      <c r="E145" s="218" t="s">
        <v>1</v>
      </c>
      <c r="F145" s="219" t="s">
        <v>199</v>
      </c>
      <c r="G145" s="217"/>
      <c r="H145" s="220">
        <v>2000</v>
      </c>
      <c r="I145" s="221"/>
      <c r="J145" s="217"/>
      <c r="K145" s="217"/>
      <c r="L145" s="222"/>
      <c r="M145" s="223"/>
      <c r="N145" s="224"/>
      <c r="O145" s="224"/>
      <c r="P145" s="224"/>
      <c r="Q145" s="224"/>
      <c r="R145" s="224"/>
      <c r="S145" s="224"/>
      <c r="T145" s="225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T145" s="226" t="s">
        <v>180</v>
      </c>
      <c r="AU145" s="226" t="s">
        <v>78</v>
      </c>
      <c r="AV145" s="10" t="s">
        <v>87</v>
      </c>
      <c r="AW145" s="10" t="s">
        <v>34</v>
      </c>
      <c r="AX145" s="10" t="s">
        <v>78</v>
      </c>
      <c r="AY145" s="226" t="s">
        <v>151</v>
      </c>
    </row>
    <row r="146" s="12" customFormat="1">
      <c r="A146" s="12"/>
      <c r="B146" s="237"/>
      <c r="C146" s="238"/>
      <c r="D146" s="210" t="s">
        <v>180</v>
      </c>
      <c r="E146" s="239" t="s">
        <v>1</v>
      </c>
      <c r="F146" s="240" t="s">
        <v>190</v>
      </c>
      <c r="G146" s="238"/>
      <c r="H146" s="241">
        <v>3143.6000000000004</v>
      </c>
      <c r="I146" s="242"/>
      <c r="J146" s="238"/>
      <c r="K146" s="238"/>
      <c r="L146" s="243"/>
      <c r="M146" s="244"/>
      <c r="N146" s="245"/>
      <c r="O146" s="245"/>
      <c r="P146" s="245"/>
      <c r="Q146" s="245"/>
      <c r="R146" s="245"/>
      <c r="S146" s="245"/>
      <c r="T146" s="246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47" t="s">
        <v>180</v>
      </c>
      <c r="AU146" s="247" t="s">
        <v>78</v>
      </c>
      <c r="AV146" s="12" t="s">
        <v>150</v>
      </c>
      <c r="AW146" s="12" t="s">
        <v>34</v>
      </c>
      <c r="AX146" s="12" t="s">
        <v>85</v>
      </c>
      <c r="AY146" s="247" t="s">
        <v>151</v>
      </c>
    </row>
    <row r="147" s="2" customFormat="1" ht="24.15" customHeight="1">
      <c r="A147" s="36"/>
      <c r="B147" s="37"/>
      <c r="C147" s="197" t="s">
        <v>200</v>
      </c>
      <c r="D147" s="197" t="s">
        <v>145</v>
      </c>
      <c r="E147" s="198" t="s">
        <v>201</v>
      </c>
      <c r="F147" s="199" t="s">
        <v>202</v>
      </c>
      <c r="G147" s="200" t="s">
        <v>171</v>
      </c>
      <c r="H147" s="201">
        <v>487.70800000000003</v>
      </c>
      <c r="I147" s="202"/>
      <c r="J147" s="203">
        <f>ROUND(I147*H147,2)</f>
        <v>0</v>
      </c>
      <c r="K147" s="199" t="s">
        <v>149</v>
      </c>
      <c r="L147" s="42"/>
      <c r="M147" s="204" t="s">
        <v>1</v>
      </c>
      <c r="N147" s="205" t="s">
        <v>43</v>
      </c>
      <c r="O147" s="89"/>
      <c r="P147" s="206">
        <f>O147*H147</f>
        <v>0</v>
      </c>
      <c r="Q147" s="206">
        <v>0</v>
      </c>
      <c r="R147" s="206">
        <f>Q147*H147</f>
        <v>0</v>
      </c>
      <c r="S147" s="206">
        <v>0</v>
      </c>
      <c r="T147" s="207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08" t="s">
        <v>172</v>
      </c>
      <c r="AT147" s="208" t="s">
        <v>145</v>
      </c>
      <c r="AU147" s="208" t="s">
        <v>78</v>
      </c>
      <c r="AY147" s="15" t="s">
        <v>151</v>
      </c>
      <c r="BE147" s="209">
        <f>IF(N147="základní",J147,0)</f>
        <v>0</v>
      </c>
      <c r="BF147" s="209">
        <f>IF(N147="snížená",J147,0)</f>
        <v>0</v>
      </c>
      <c r="BG147" s="209">
        <f>IF(N147="zákl. přenesená",J147,0)</f>
        <v>0</v>
      </c>
      <c r="BH147" s="209">
        <f>IF(N147="sníž. přenesená",J147,0)</f>
        <v>0</v>
      </c>
      <c r="BI147" s="209">
        <f>IF(N147="nulová",J147,0)</f>
        <v>0</v>
      </c>
      <c r="BJ147" s="15" t="s">
        <v>85</v>
      </c>
      <c r="BK147" s="209">
        <f>ROUND(I147*H147,2)</f>
        <v>0</v>
      </c>
      <c r="BL147" s="15" t="s">
        <v>172</v>
      </c>
      <c r="BM147" s="208" t="s">
        <v>203</v>
      </c>
    </row>
    <row r="148" s="2" customFormat="1">
      <c r="A148" s="36"/>
      <c r="B148" s="37"/>
      <c r="C148" s="38"/>
      <c r="D148" s="210" t="s">
        <v>153</v>
      </c>
      <c r="E148" s="38"/>
      <c r="F148" s="211" t="s">
        <v>204</v>
      </c>
      <c r="G148" s="38"/>
      <c r="H148" s="38"/>
      <c r="I148" s="212"/>
      <c r="J148" s="38"/>
      <c r="K148" s="38"/>
      <c r="L148" s="42"/>
      <c r="M148" s="213"/>
      <c r="N148" s="214"/>
      <c r="O148" s="89"/>
      <c r="P148" s="89"/>
      <c r="Q148" s="89"/>
      <c r="R148" s="89"/>
      <c r="S148" s="89"/>
      <c r="T148" s="90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153</v>
      </c>
      <c r="AU148" s="15" t="s">
        <v>78</v>
      </c>
    </row>
    <row r="149" s="10" customFormat="1">
      <c r="A149" s="10"/>
      <c r="B149" s="216"/>
      <c r="C149" s="217"/>
      <c r="D149" s="210" t="s">
        <v>180</v>
      </c>
      <c r="E149" s="218" t="s">
        <v>1</v>
      </c>
      <c r="F149" s="219" t="s">
        <v>205</v>
      </c>
      <c r="G149" s="217"/>
      <c r="H149" s="220">
        <v>487.70800000000003</v>
      </c>
      <c r="I149" s="221"/>
      <c r="J149" s="217"/>
      <c r="K149" s="217"/>
      <c r="L149" s="222"/>
      <c r="M149" s="223"/>
      <c r="N149" s="224"/>
      <c r="O149" s="224"/>
      <c r="P149" s="224"/>
      <c r="Q149" s="224"/>
      <c r="R149" s="224"/>
      <c r="S149" s="224"/>
      <c r="T149" s="225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T149" s="226" t="s">
        <v>180</v>
      </c>
      <c r="AU149" s="226" t="s">
        <v>78</v>
      </c>
      <c r="AV149" s="10" t="s">
        <v>87</v>
      </c>
      <c r="AW149" s="10" t="s">
        <v>34</v>
      </c>
      <c r="AX149" s="10" t="s">
        <v>85</v>
      </c>
      <c r="AY149" s="226" t="s">
        <v>151</v>
      </c>
    </row>
    <row r="150" s="2" customFormat="1" ht="24.15" customHeight="1">
      <c r="A150" s="36"/>
      <c r="B150" s="37"/>
      <c r="C150" s="197" t="s">
        <v>206</v>
      </c>
      <c r="D150" s="197" t="s">
        <v>145</v>
      </c>
      <c r="E150" s="198" t="s">
        <v>207</v>
      </c>
      <c r="F150" s="199" t="s">
        <v>208</v>
      </c>
      <c r="G150" s="200" t="s">
        <v>177</v>
      </c>
      <c r="H150" s="201">
        <v>31.199999999999999</v>
      </c>
      <c r="I150" s="202"/>
      <c r="J150" s="203">
        <f>ROUND(I150*H150,2)</f>
        <v>0</v>
      </c>
      <c r="K150" s="199" t="s">
        <v>149</v>
      </c>
      <c r="L150" s="42"/>
      <c r="M150" s="204" t="s">
        <v>1</v>
      </c>
      <c r="N150" s="205" t="s">
        <v>43</v>
      </c>
      <c r="O150" s="89"/>
      <c r="P150" s="206">
        <f>O150*H150</f>
        <v>0</v>
      </c>
      <c r="Q150" s="206">
        <v>0</v>
      </c>
      <c r="R150" s="206">
        <f>Q150*H150</f>
        <v>0</v>
      </c>
      <c r="S150" s="206">
        <v>0</v>
      </c>
      <c r="T150" s="207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08" t="s">
        <v>150</v>
      </c>
      <c r="AT150" s="208" t="s">
        <v>145</v>
      </c>
      <c r="AU150" s="208" t="s">
        <v>78</v>
      </c>
      <c r="AY150" s="15" t="s">
        <v>151</v>
      </c>
      <c r="BE150" s="209">
        <f>IF(N150="základní",J150,0)</f>
        <v>0</v>
      </c>
      <c r="BF150" s="209">
        <f>IF(N150="snížená",J150,0)</f>
        <v>0</v>
      </c>
      <c r="BG150" s="209">
        <f>IF(N150="zákl. přenesená",J150,0)</f>
        <v>0</v>
      </c>
      <c r="BH150" s="209">
        <f>IF(N150="sníž. přenesená",J150,0)</f>
        <v>0</v>
      </c>
      <c r="BI150" s="209">
        <f>IF(N150="nulová",J150,0)</f>
        <v>0</v>
      </c>
      <c r="BJ150" s="15" t="s">
        <v>85</v>
      </c>
      <c r="BK150" s="209">
        <f>ROUND(I150*H150,2)</f>
        <v>0</v>
      </c>
      <c r="BL150" s="15" t="s">
        <v>150</v>
      </c>
      <c r="BM150" s="208" t="s">
        <v>209</v>
      </c>
    </row>
    <row r="151" s="2" customFormat="1">
      <c r="A151" s="36"/>
      <c r="B151" s="37"/>
      <c r="C151" s="38"/>
      <c r="D151" s="210" t="s">
        <v>153</v>
      </c>
      <c r="E151" s="38"/>
      <c r="F151" s="211" t="s">
        <v>210</v>
      </c>
      <c r="G151" s="38"/>
      <c r="H151" s="38"/>
      <c r="I151" s="212"/>
      <c r="J151" s="38"/>
      <c r="K151" s="38"/>
      <c r="L151" s="42"/>
      <c r="M151" s="213"/>
      <c r="N151" s="214"/>
      <c r="O151" s="89"/>
      <c r="P151" s="89"/>
      <c r="Q151" s="89"/>
      <c r="R151" s="89"/>
      <c r="S151" s="89"/>
      <c r="T151" s="90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5" t="s">
        <v>153</v>
      </c>
      <c r="AU151" s="15" t="s">
        <v>78</v>
      </c>
    </row>
    <row r="152" s="11" customFormat="1">
      <c r="A152" s="11"/>
      <c r="B152" s="227"/>
      <c r="C152" s="228"/>
      <c r="D152" s="210" t="s">
        <v>180</v>
      </c>
      <c r="E152" s="229" t="s">
        <v>1</v>
      </c>
      <c r="F152" s="230" t="s">
        <v>211</v>
      </c>
      <c r="G152" s="228"/>
      <c r="H152" s="229" t="s">
        <v>1</v>
      </c>
      <c r="I152" s="231"/>
      <c r="J152" s="228"/>
      <c r="K152" s="228"/>
      <c r="L152" s="232"/>
      <c r="M152" s="233"/>
      <c r="N152" s="234"/>
      <c r="O152" s="234"/>
      <c r="P152" s="234"/>
      <c r="Q152" s="234"/>
      <c r="R152" s="234"/>
      <c r="S152" s="234"/>
      <c r="T152" s="235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T152" s="236" t="s">
        <v>180</v>
      </c>
      <c r="AU152" s="236" t="s">
        <v>78</v>
      </c>
      <c r="AV152" s="11" t="s">
        <v>85</v>
      </c>
      <c r="AW152" s="11" t="s">
        <v>34</v>
      </c>
      <c r="AX152" s="11" t="s">
        <v>78</v>
      </c>
      <c r="AY152" s="236" t="s">
        <v>151</v>
      </c>
    </row>
    <row r="153" s="10" customFormat="1">
      <c r="A153" s="10"/>
      <c r="B153" s="216"/>
      <c r="C153" s="217"/>
      <c r="D153" s="210" t="s">
        <v>180</v>
      </c>
      <c r="E153" s="218" t="s">
        <v>1</v>
      </c>
      <c r="F153" s="219" t="s">
        <v>212</v>
      </c>
      <c r="G153" s="217"/>
      <c r="H153" s="220">
        <v>31.199999999999999</v>
      </c>
      <c r="I153" s="221"/>
      <c r="J153" s="217"/>
      <c r="K153" s="217"/>
      <c r="L153" s="222"/>
      <c r="M153" s="223"/>
      <c r="N153" s="224"/>
      <c r="O153" s="224"/>
      <c r="P153" s="224"/>
      <c r="Q153" s="224"/>
      <c r="R153" s="224"/>
      <c r="S153" s="224"/>
      <c r="T153" s="225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T153" s="226" t="s">
        <v>180</v>
      </c>
      <c r="AU153" s="226" t="s">
        <v>78</v>
      </c>
      <c r="AV153" s="10" t="s">
        <v>87</v>
      </c>
      <c r="AW153" s="10" t="s">
        <v>34</v>
      </c>
      <c r="AX153" s="10" t="s">
        <v>85</v>
      </c>
      <c r="AY153" s="226" t="s">
        <v>151</v>
      </c>
    </row>
    <row r="154" s="2" customFormat="1" ht="24.15" customHeight="1">
      <c r="A154" s="36"/>
      <c r="B154" s="37"/>
      <c r="C154" s="197" t="s">
        <v>7</v>
      </c>
      <c r="D154" s="197" t="s">
        <v>145</v>
      </c>
      <c r="E154" s="198" t="s">
        <v>213</v>
      </c>
      <c r="F154" s="199" t="s">
        <v>214</v>
      </c>
      <c r="G154" s="200" t="s">
        <v>215</v>
      </c>
      <c r="H154" s="201">
        <v>65</v>
      </c>
      <c r="I154" s="202"/>
      <c r="J154" s="203">
        <f>ROUND(I154*H154,2)</f>
        <v>0</v>
      </c>
      <c r="K154" s="199" t="s">
        <v>149</v>
      </c>
      <c r="L154" s="42"/>
      <c r="M154" s="204" t="s">
        <v>1</v>
      </c>
      <c r="N154" s="205" t="s">
        <v>43</v>
      </c>
      <c r="O154" s="89"/>
      <c r="P154" s="206">
        <f>O154*H154</f>
        <v>0</v>
      </c>
      <c r="Q154" s="206">
        <v>0</v>
      </c>
      <c r="R154" s="206">
        <f>Q154*H154</f>
        <v>0</v>
      </c>
      <c r="S154" s="206">
        <v>0</v>
      </c>
      <c r="T154" s="207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08" t="s">
        <v>150</v>
      </c>
      <c r="AT154" s="208" t="s">
        <v>145</v>
      </c>
      <c r="AU154" s="208" t="s">
        <v>78</v>
      </c>
      <c r="AY154" s="15" t="s">
        <v>151</v>
      </c>
      <c r="BE154" s="209">
        <f>IF(N154="základní",J154,0)</f>
        <v>0</v>
      </c>
      <c r="BF154" s="209">
        <f>IF(N154="snížená",J154,0)</f>
        <v>0</v>
      </c>
      <c r="BG154" s="209">
        <f>IF(N154="zákl. přenesená",J154,0)</f>
        <v>0</v>
      </c>
      <c r="BH154" s="209">
        <f>IF(N154="sníž. přenesená",J154,0)</f>
        <v>0</v>
      </c>
      <c r="BI154" s="209">
        <f>IF(N154="nulová",J154,0)</f>
        <v>0</v>
      </c>
      <c r="BJ154" s="15" t="s">
        <v>85</v>
      </c>
      <c r="BK154" s="209">
        <f>ROUND(I154*H154,2)</f>
        <v>0</v>
      </c>
      <c r="BL154" s="15" t="s">
        <v>150</v>
      </c>
      <c r="BM154" s="208" t="s">
        <v>216</v>
      </c>
    </row>
    <row r="155" s="2" customFormat="1">
      <c r="A155" s="36"/>
      <c r="B155" s="37"/>
      <c r="C155" s="38"/>
      <c r="D155" s="210" t="s">
        <v>153</v>
      </c>
      <c r="E155" s="38"/>
      <c r="F155" s="211" t="s">
        <v>217</v>
      </c>
      <c r="G155" s="38"/>
      <c r="H155" s="38"/>
      <c r="I155" s="212"/>
      <c r="J155" s="38"/>
      <c r="K155" s="38"/>
      <c r="L155" s="42"/>
      <c r="M155" s="213"/>
      <c r="N155" s="214"/>
      <c r="O155" s="89"/>
      <c r="P155" s="89"/>
      <c r="Q155" s="89"/>
      <c r="R155" s="89"/>
      <c r="S155" s="89"/>
      <c r="T155" s="90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153</v>
      </c>
      <c r="AU155" s="15" t="s">
        <v>78</v>
      </c>
    </row>
    <row r="156" s="2" customFormat="1">
      <c r="A156" s="36"/>
      <c r="B156" s="37"/>
      <c r="C156" s="38"/>
      <c r="D156" s="210" t="s">
        <v>155</v>
      </c>
      <c r="E156" s="38"/>
      <c r="F156" s="215" t="s">
        <v>218</v>
      </c>
      <c r="G156" s="38"/>
      <c r="H156" s="38"/>
      <c r="I156" s="212"/>
      <c r="J156" s="38"/>
      <c r="K156" s="38"/>
      <c r="L156" s="42"/>
      <c r="M156" s="213"/>
      <c r="N156" s="214"/>
      <c r="O156" s="89"/>
      <c r="P156" s="89"/>
      <c r="Q156" s="89"/>
      <c r="R156" s="89"/>
      <c r="S156" s="89"/>
      <c r="T156" s="90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155</v>
      </c>
      <c r="AU156" s="15" t="s">
        <v>78</v>
      </c>
    </row>
    <row r="157" s="2" customFormat="1" ht="24.15" customHeight="1">
      <c r="A157" s="36"/>
      <c r="B157" s="37"/>
      <c r="C157" s="197" t="s">
        <v>219</v>
      </c>
      <c r="D157" s="197" t="s">
        <v>145</v>
      </c>
      <c r="E157" s="198" t="s">
        <v>220</v>
      </c>
      <c r="F157" s="199" t="s">
        <v>221</v>
      </c>
      <c r="G157" s="200" t="s">
        <v>215</v>
      </c>
      <c r="H157" s="201">
        <v>1</v>
      </c>
      <c r="I157" s="202"/>
      <c r="J157" s="203">
        <f>ROUND(I157*H157,2)</f>
        <v>0</v>
      </c>
      <c r="K157" s="199" t="s">
        <v>149</v>
      </c>
      <c r="L157" s="42"/>
      <c r="M157" s="204" t="s">
        <v>1</v>
      </c>
      <c r="N157" s="205" t="s">
        <v>43</v>
      </c>
      <c r="O157" s="89"/>
      <c r="P157" s="206">
        <f>O157*H157</f>
        <v>0</v>
      </c>
      <c r="Q157" s="206">
        <v>0</v>
      </c>
      <c r="R157" s="206">
        <f>Q157*H157</f>
        <v>0</v>
      </c>
      <c r="S157" s="206">
        <v>0</v>
      </c>
      <c r="T157" s="207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08" t="s">
        <v>150</v>
      </c>
      <c r="AT157" s="208" t="s">
        <v>145</v>
      </c>
      <c r="AU157" s="208" t="s">
        <v>78</v>
      </c>
      <c r="AY157" s="15" t="s">
        <v>151</v>
      </c>
      <c r="BE157" s="209">
        <f>IF(N157="základní",J157,0)</f>
        <v>0</v>
      </c>
      <c r="BF157" s="209">
        <f>IF(N157="snížená",J157,0)</f>
        <v>0</v>
      </c>
      <c r="BG157" s="209">
        <f>IF(N157="zákl. přenesená",J157,0)</f>
        <v>0</v>
      </c>
      <c r="BH157" s="209">
        <f>IF(N157="sníž. přenesená",J157,0)</f>
        <v>0</v>
      </c>
      <c r="BI157" s="209">
        <f>IF(N157="nulová",J157,0)</f>
        <v>0</v>
      </c>
      <c r="BJ157" s="15" t="s">
        <v>85</v>
      </c>
      <c r="BK157" s="209">
        <f>ROUND(I157*H157,2)</f>
        <v>0</v>
      </c>
      <c r="BL157" s="15" t="s">
        <v>150</v>
      </c>
      <c r="BM157" s="208" t="s">
        <v>222</v>
      </c>
    </row>
    <row r="158" s="2" customFormat="1">
      <c r="A158" s="36"/>
      <c r="B158" s="37"/>
      <c r="C158" s="38"/>
      <c r="D158" s="210" t="s">
        <v>153</v>
      </c>
      <c r="E158" s="38"/>
      <c r="F158" s="211" t="s">
        <v>223</v>
      </c>
      <c r="G158" s="38"/>
      <c r="H158" s="38"/>
      <c r="I158" s="212"/>
      <c r="J158" s="38"/>
      <c r="K158" s="38"/>
      <c r="L158" s="42"/>
      <c r="M158" s="213"/>
      <c r="N158" s="214"/>
      <c r="O158" s="89"/>
      <c r="P158" s="89"/>
      <c r="Q158" s="89"/>
      <c r="R158" s="89"/>
      <c r="S158" s="89"/>
      <c r="T158" s="90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153</v>
      </c>
      <c r="AU158" s="15" t="s">
        <v>78</v>
      </c>
    </row>
    <row r="159" s="2" customFormat="1">
      <c r="A159" s="36"/>
      <c r="B159" s="37"/>
      <c r="C159" s="38"/>
      <c r="D159" s="210" t="s">
        <v>155</v>
      </c>
      <c r="E159" s="38"/>
      <c r="F159" s="215" t="s">
        <v>224</v>
      </c>
      <c r="G159" s="38"/>
      <c r="H159" s="38"/>
      <c r="I159" s="212"/>
      <c r="J159" s="38"/>
      <c r="K159" s="38"/>
      <c r="L159" s="42"/>
      <c r="M159" s="213"/>
      <c r="N159" s="214"/>
      <c r="O159" s="89"/>
      <c r="P159" s="89"/>
      <c r="Q159" s="89"/>
      <c r="R159" s="89"/>
      <c r="S159" s="89"/>
      <c r="T159" s="90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155</v>
      </c>
      <c r="AU159" s="15" t="s">
        <v>78</v>
      </c>
    </row>
    <row r="160" s="2" customFormat="1" ht="24.15" customHeight="1">
      <c r="A160" s="36"/>
      <c r="B160" s="37"/>
      <c r="C160" s="197" t="s">
        <v>225</v>
      </c>
      <c r="D160" s="197" t="s">
        <v>145</v>
      </c>
      <c r="E160" s="198" t="s">
        <v>226</v>
      </c>
      <c r="F160" s="199" t="s">
        <v>227</v>
      </c>
      <c r="G160" s="200" t="s">
        <v>177</v>
      </c>
      <c r="H160" s="201">
        <v>132.80000000000001</v>
      </c>
      <c r="I160" s="202"/>
      <c r="J160" s="203">
        <f>ROUND(I160*H160,2)</f>
        <v>0</v>
      </c>
      <c r="K160" s="199" t="s">
        <v>149</v>
      </c>
      <c r="L160" s="42"/>
      <c r="M160" s="204" t="s">
        <v>1</v>
      </c>
      <c r="N160" s="205" t="s">
        <v>43</v>
      </c>
      <c r="O160" s="89"/>
      <c r="P160" s="206">
        <f>O160*H160</f>
        <v>0</v>
      </c>
      <c r="Q160" s="206">
        <v>0</v>
      </c>
      <c r="R160" s="206">
        <f>Q160*H160</f>
        <v>0</v>
      </c>
      <c r="S160" s="206">
        <v>0</v>
      </c>
      <c r="T160" s="207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08" t="s">
        <v>150</v>
      </c>
      <c r="AT160" s="208" t="s">
        <v>145</v>
      </c>
      <c r="AU160" s="208" t="s">
        <v>78</v>
      </c>
      <c r="AY160" s="15" t="s">
        <v>151</v>
      </c>
      <c r="BE160" s="209">
        <f>IF(N160="základní",J160,0)</f>
        <v>0</v>
      </c>
      <c r="BF160" s="209">
        <f>IF(N160="snížená",J160,0)</f>
        <v>0</v>
      </c>
      <c r="BG160" s="209">
        <f>IF(N160="zákl. přenesená",J160,0)</f>
        <v>0</v>
      </c>
      <c r="BH160" s="209">
        <f>IF(N160="sníž. přenesená",J160,0)</f>
        <v>0</v>
      </c>
      <c r="BI160" s="209">
        <f>IF(N160="nulová",J160,0)</f>
        <v>0</v>
      </c>
      <c r="BJ160" s="15" t="s">
        <v>85</v>
      </c>
      <c r="BK160" s="209">
        <f>ROUND(I160*H160,2)</f>
        <v>0</v>
      </c>
      <c r="BL160" s="15" t="s">
        <v>150</v>
      </c>
      <c r="BM160" s="208" t="s">
        <v>228</v>
      </c>
    </row>
    <row r="161" s="2" customFormat="1">
      <c r="A161" s="36"/>
      <c r="B161" s="37"/>
      <c r="C161" s="38"/>
      <c r="D161" s="210" t="s">
        <v>153</v>
      </c>
      <c r="E161" s="38"/>
      <c r="F161" s="211" t="s">
        <v>229</v>
      </c>
      <c r="G161" s="38"/>
      <c r="H161" s="38"/>
      <c r="I161" s="212"/>
      <c r="J161" s="38"/>
      <c r="K161" s="38"/>
      <c r="L161" s="42"/>
      <c r="M161" s="213"/>
      <c r="N161" s="214"/>
      <c r="O161" s="89"/>
      <c r="P161" s="89"/>
      <c r="Q161" s="89"/>
      <c r="R161" s="89"/>
      <c r="S161" s="89"/>
      <c r="T161" s="90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153</v>
      </c>
      <c r="AU161" s="15" t="s">
        <v>78</v>
      </c>
    </row>
    <row r="162" s="11" customFormat="1">
      <c r="A162" s="11"/>
      <c r="B162" s="227"/>
      <c r="C162" s="228"/>
      <c r="D162" s="210" t="s">
        <v>180</v>
      </c>
      <c r="E162" s="229" t="s">
        <v>1</v>
      </c>
      <c r="F162" s="230" t="s">
        <v>230</v>
      </c>
      <c r="G162" s="228"/>
      <c r="H162" s="229" t="s">
        <v>1</v>
      </c>
      <c r="I162" s="231"/>
      <c r="J162" s="228"/>
      <c r="K162" s="228"/>
      <c r="L162" s="232"/>
      <c r="M162" s="233"/>
      <c r="N162" s="234"/>
      <c r="O162" s="234"/>
      <c r="P162" s="234"/>
      <c r="Q162" s="234"/>
      <c r="R162" s="234"/>
      <c r="S162" s="234"/>
      <c r="T162" s="235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T162" s="236" t="s">
        <v>180</v>
      </c>
      <c r="AU162" s="236" t="s">
        <v>78</v>
      </c>
      <c r="AV162" s="11" t="s">
        <v>85</v>
      </c>
      <c r="AW162" s="11" t="s">
        <v>34</v>
      </c>
      <c r="AX162" s="11" t="s">
        <v>78</v>
      </c>
      <c r="AY162" s="236" t="s">
        <v>151</v>
      </c>
    </row>
    <row r="163" s="10" customFormat="1">
      <c r="A163" s="10"/>
      <c r="B163" s="216"/>
      <c r="C163" s="217"/>
      <c r="D163" s="210" t="s">
        <v>180</v>
      </c>
      <c r="E163" s="218" t="s">
        <v>1</v>
      </c>
      <c r="F163" s="219" t="s">
        <v>231</v>
      </c>
      <c r="G163" s="217"/>
      <c r="H163" s="220">
        <v>132.80000000000001</v>
      </c>
      <c r="I163" s="221"/>
      <c r="J163" s="217"/>
      <c r="K163" s="217"/>
      <c r="L163" s="222"/>
      <c r="M163" s="223"/>
      <c r="N163" s="224"/>
      <c r="O163" s="224"/>
      <c r="P163" s="224"/>
      <c r="Q163" s="224"/>
      <c r="R163" s="224"/>
      <c r="S163" s="224"/>
      <c r="T163" s="225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T163" s="226" t="s">
        <v>180</v>
      </c>
      <c r="AU163" s="226" t="s">
        <v>78</v>
      </c>
      <c r="AV163" s="10" t="s">
        <v>87</v>
      </c>
      <c r="AW163" s="10" t="s">
        <v>34</v>
      </c>
      <c r="AX163" s="10" t="s">
        <v>85</v>
      </c>
      <c r="AY163" s="226" t="s">
        <v>151</v>
      </c>
    </row>
    <row r="164" s="2" customFormat="1" ht="24.15" customHeight="1">
      <c r="A164" s="36"/>
      <c r="B164" s="37"/>
      <c r="C164" s="197" t="s">
        <v>232</v>
      </c>
      <c r="D164" s="197" t="s">
        <v>145</v>
      </c>
      <c r="E164" s="198" t="s">
        <v>233</v>
      </c>
      <c r="F164" s="199" t="s">
        <v>234</v>
      </c>
      <c r="G164" s="200" t="s">
        <v>171</v>
      </c>
      <c r="H164" s="201">
        <v>2314.9070000000002</v>
      </c>
      <c r="I164" s="202"/>
      <c r="J164" s="203">
        <f>ROUND(I164*H164,2)</f>
        <v>0</v>
      </c>
      <c r="K164" s="199" t="s">
        <v>149</v>
      </c>
      <c r="L164" s="42"/>
      <c r="M164" s="204" t="s">
        <v>1</v>
      </c>
      <c r="N164" s="205" t="s">
        <v>43</v>
      </c>
      <c r="O164" s="89"/>
      <c r="P164" s="206">
        <f>O164*H164</f>
        <v>0</v>
      </c>
      <c r="Q164" s="206">
        <v>0</v>
      </c>
      <c r="R164" s="206">
        <f>Q164*H164</f>
        <v>0</v>
      </c>
      <c r="S164" s="206">
        <v>0</v>
      </c>
      <c r="T164" s="207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08" t="s">
        <v>172</v>
      </c>
      <c r="AT164" s="208" t="s">
        <v>145</v>
      </c>
      <c r="AU164" s="208" t="s">
        <v>78</v>
      </c>
      <c r="AY164" s="15" t="s">
        <v>151</v>
      </c>
      <c r="BE164" s="209">
        <f>IF(N164="základní",J164,0)</f>
        <v>0</v>
      </c>
      <c r="BF164" s="209">
        <f>IF(N164="snížená",J164,0)</f>
        <v>0</v>
      </c>
      <c r="BG164" s="209">
        <f>IF(N164="zákl. přenesená",J164,0)</f>
        <v>0</v>
      </c>
      <c r="BH164" s="209">
        <f>IF(N164="sníž. přenesená",J164,0)</f>
        <v>0</v>
      </c>
      <c r="BI164" s="209">
        <f>IF(N164="nulová",J164,0)</f>
        <v>0</v>
      </c>
      <c r="BJ164" s="15" t="s">
        <v>85</v>
      </c>
      <c r="BK164" s="209">
        <f>ROUND(I164*H164,2)</f>
        <v>0</v>
      </c>
      <c r="BL164" s="15" t="s">
        <v>172</v>
      </c>
      <c r="BM164" s="208" t="s">
        <v>235</v>
      </c>
    </row>
    <row r="165" s="2" customFormat="1">
      <c r="A165" s="36"/>
      <c r="B165" s="37"/>
      <c r="C165" s="38"/>
      <c r="D165" s="210" t="s">
        <v>153</v>
      </c>
      <c r="E165" s="38"/>
      <c r="F165" s="211" t="s">
        <v>236</v>
      </c>
      <c r="G165" s="38"/>
      <c r="H165" s="38"/>
      <c r="I165" s="212"/>
      <c r="J165" s="38"/>
      <c r="K165" s="38"/>
      <c r="L165" s="42"/>
      <c r="M165" s="213"/>
      <c r="N165" s="214"/>
      <c r="O165" s="89"/>
      <c r="P165" s="89"/>
      <c r="Q165" s="89"/>
      <c r="R165" s="89"/>
      <c r="S165" s="89"/>
      <c r="T165" s="90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153</v>
      </c>
      <c r="AU165" s="15" t="s">
        <v>78</v>
      </c>
    </row>
    <row r="166" s="10" customFormat="1">
      <c r="A166" s="10"/>
      <c r="B166" s="216"/>
      <c r="C166" s="217"/>
      <c r="D166" s="210" t="s">
        <v>180</v>
      </c>
      <c r="E166" s="218" t="s">
        <v>1</v>
      </c>
      <c r="F166" s="219" t="s">
        <v>237</v>
      </c>
      <c r="G166" s="217"/>
      <c r="H166" s="220">
        <v>195.083</v>
      </c>
      <c r="I166" s="221"/>
      <c r="J166" s="217"/>
      <c r="K166" s="217"/>
      <c r="L166" s="222"/>
      <c r="M166" s="223"/>
      <c r="N166" s="224"/>
      <c r="O166" s="224"/>
      <c r="P166" s="224"/>
      <c r="Q166" s="224"/>
      <c r="R166" s="224"/>
      <c r="S166" s="224"/>
      <c r="T166" s="225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T166" s="226" t="s">
        <v>180</v>
      </c>
      <c r="AU166" s="226" t="s">
        <v>78</v>
      </c>
      <c r="AV166" s="10" t="s">
        <v>87</v>
      </c>
      <c r="AW166" s="10" t="s">
        <v>34</v>
      </c>
      <c r="AX166" s="10" t="s">
        <v>78</v>
      </c>
      <c r="AY166" s="226" t="s">
        <v>151</v>
      </c>
    </row>
    <row r="167" s="10" customFormat="1">
      <c r="A167" s="10"/>
      <c r="B167" s="216"/>
      <c r="C167" s="217"/>
      <c r="D167" s="210" t="s">
        <v>180</v>
      </c>
      <c r="E167" s="218" t="s">
        <v>1</v>
      </c>
      <c r="F167" s="219" t="s">
        <v>238</v>
      </c>
      <c r="G167" s="217"/>
      <c r="H167" s="220">
        <v>24.623999999999999</v>
      </c>
      <c r="I167" s="221"/>
      <c r="J167" s="217"/>
      <c r="K167" s="217"/>
      <c r="L167" s="222"/>
      <c r="M167" s="223"/>
      <c r="N167" s="224"/>
      <c r="O167" s="224"/>
      <c r="P167" s="224"/>
      <c r="Q167" s="224"/>
      <c r="R167" s="224"/>
      <c r="S167" s="224"/>
      <c r="T167" s="225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T167" s="226" t="s">
        <v>180</v>
      </c>
      <c r="AU167" s="226" t="s">
        <v>78</v>
      </c>
      <c r="AV167" s="10" t="s">
        <v>87</v>
      </c>
      <c r="AW167" s="10" t="s">
        <v>34</v>
      </c>
      <c r="AX167" s="10" t="s">
        <v>78</v>
      </c>
      <c r="AY167" s="226" t="s">
        <v>151</v>
      </c>
    </row>
    <row r="168" s="10" customFormat="1">
      <c r="A168" s="10"/>
      <c r="B168" s="216"/>
      <c r="C168" s="217"/>
      <c r="D168" s="210" t="s">
        <v>180</v>
      </c>
      <c r="E168" s="218" t="s">
        <v>1</v>
      </c>
      <c r="F168" s="219" t="s">
        <v>239</v>
      </c>
      <c r="G168" s="217"/>
      <c r="H168" s="220">
        <v>1800</v>
      </c>
      <c r="I168" s="221"/>
      <c r="J168" s="217"/>
      <c r="K168" s="217"/>
      <c r="L168" s="222"/>
      <c r="M168" s="223"/>
      <c r="N168" s="224"/>
      <c r="O168" s="224"/>
      <c r="P168" s="224"/>
      <c r="Q168" s="224"/>
      <c r="R168" s="224"/>
      <c r="S168" s="224"/>
      <c r="T168" s="225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T168" s="226" t="s">
        <v>180</v>
      </c>
      <c r="AU168" s="226" t="s">
        <v>78</v>
      </c>
      <c r="AV168" s="10" t="s">
        <v>87</v>
      </c>
      <c r="AW168" s="10" t="s">
        <v>34</v>
      </c>
      <c r="AX168" s="10" t="s">
        <v>78</v>
      </c>
      <c r="AY168" s="226" t="s">
        <v>151</v>
      </c>
    </row>
    <row r="169" s="10" customFormat="1">
      <c r="A169" s="10"/>
      <c r="B169" s="216"/>
      <c r="C169" s="217"/>
      <c r="D169" s="210" t="s">
        <v>180</v>
      </c>
      <c r="E169" s="218" t="s">
        <v>1</v>
      </c>
      <c r="F169" s="219" t="s">
        <v>240</v>
      </c>
      <c r="G169" s="217"/>
      <c r="H169" s="220">
        <v>56.159999999999997</v>
      </c>
      <c r="I169" s="221"/>
      <c r="J169" s="217"/>
      <c r="K169" s="217"/>
      <c r="L169" s="222"/>
      <c r="M169" s="223"/>
      <c r="N169" s="224"/>
      <c r="O169" s="224"/>
      <c r="P169" s="224"/>
      <c r="Q169" s="224"/>
      <c r="R169" s="224"/>
      <c r="S169" s="224"/>
      <c r="T169" s="225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T169" s="226" t="s">
        <v>180</v>
      </c>
      <c r="AU169" s="226" t="s">
        <v>78</v>
      </c>
      <c r="AV169" s="10" t="s">
        <v>87</v>
      </c>
      <c r="AW169" s="10" t="s">
        <v>34</v>
      </c>
      <c r="AX169" s="10" t="s">
        <v>78</v>
      </c>
      <c r="AY169" s="226" t="s">
        <v>151</v>
      </c>
    </row>
    <row r="170" s="10" customFormat="1">
      <c r="A170" s="10"/>
      <c r="B170" s="216"/>
      <c r="C170" s="217"/>
      <c r="D170" s="210" t="s">
        <v>180</v>
      </c>
      <c r="E170" s="218" t="s">
        <v>1</v>
      </c>
      <c r="F170" s="219" t="s">
        <v>241</v>
      </c>
      <c r="G170" s="217"/>
      <c r="H170" s="220">
        <v>239.03999999999999</v>
      </c>
      <c r="I170" s="221"/>
      <c r="J170" s="217"/>
      <c r="K170" s="217"/>
      <c r="L170" s="222"/>
      <c r="M170" s="223"/>
      <c r="N170" s="224"/>
      <c r="O170" s="224"/>
      <c r="P170" s="224"/>
      <c r="Q170" s="224"/>
      <c r="R170" s="224"/>
      <c r="S170" s="224"/>
      <c r="T170" s="225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T170" s="226" t="s">
        <v>180</v>
      </c>
      <c r="AU170" s="226" t="s">
        <v>78</v>
      </c>
      <c r="AV170" s="10" t="s">
        <v>87</v>
      </c>
      <c r="AW170" s="10" t="s">
        <v>34</v>
      </c>
      <c r="AX170" s="10" t="s">
        <v>78</v>
      </c>
      <c r="AY170" s="226" t="s">
        <v>151</v>
      </c>
    </row>
    <row r="171" s="12" customFormat="1">
      <c r="A171" s="12"/>
      <c r="B171" s="237"/>
      <c r="C171" s="238"/>
      <c r="D171" s="210" t="s">
        <v>180</v>
      </c>
      <c r="E171" s="239" t="s">
        <v>1</v>
      </c>
      <c r="F171" s="240" t="s">
        <v>190</v>
      </c>
      <c r="G171" s="238"/>
      <c r="H171" s="241">
        <v>2314.9069999999997</v>
      </c>
      <c r="I171" s="242"/>
      <c r="J171" s="238"/>
      <c r="K171" s="238"/>
      <c r="L171" s="243"/>
      <c r="M171" s="244"/>
      <c r="N171" s="245"/>
      <c r="O171" s="245"/>
      <c r="P171" s="245"/>
      <c r="Q171" s="245"/>
      <c r="R171" s="245"/>
      <c r="S171" s="245"/>
      <c r="T171" s="246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247" t="s">
        <v>180</v>
      </c>
      <c r="AU171" s="247" t="s">
        <v>78</v>
      </c>
      <c r="AV171" s="12" t="s">
        <v>150</v>
      </c>
      <c r="AW171" s="12" t="s">
        <v>34</v>
      </c>
      <c r="AX171" s="12" t="s">
        <v>85</v>
      </c>
      <c r="AY171" s="247" t="s">
        <v>151</v>
      </c>
    </row>
    <row r="172" s="2" customFormat="1" ht="24.15" customHeight="1">
      <c r="A172" s="36"/>
      <c r="B172" s="37"/>
      <c r="C172" s="197" t="s">
        <v>242</v>
      </c>
      <c r="D172" s="197" t="s">
        <v>145</v>
      </c>
      <c r="E172" s="198" t="s">
        <v>243</v>
      </c>
      <c r="F172" s="199" t="s">
        <v>244</v>
      </c>
      <c r="G172" s="200" t="s">
        <v>177</v>
      </c>
      <c r="H172" s="201">
        <v>191.095</v>
      </c>
      <c r="I172" s="202"/>
      <c r="J172" s="203">
        <f>ROUND(I172*H172,2)</f>
        <v>0</v>
      </c>
      <c r="K172" s="199" t="s">
        <v>149</v>
      </c>
      <c r="L172" s="42"/>
      <c r="M172" s="204" t="s">
        <v>1</v>
      </c>
      <c r="N172" s="205" t="s">
        <v>43</v>
      </c>
      <c r="O172" s="89"/>
      <c r="P172" s="206">
        <f>O172*H172</f>
        <v>0</v>
      </c>
      <c r="Q172" s="206">
        <v>0</v>
      </c>
      <c r="R172" s="206">
        <f>Q172*H172</f>
        <v>0</v>
      </c>
      <c r="S172" s="206">
        <v>0</v>
      </c>
      <c r="T172" s="207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08" t="s">
        <v>150</v>
      </c>
      <c r="AT172" s="208" t="s">
        <v>145</v>
      </c>
      <c r="AU172" s="208" t="s">
        <v>78</v>
      </c>
      <c r="AY172" s="15" t="s">
        <v>151</v>
      </c>
      <c r="BE172" s="209">
        <f>IF(N172="základní",J172,0)</f>
        <v>0</v>
      </c>
      <c r="BF172" s="209">
        <f>IF(N172="snížená",J172,0)</f>
        <v>0</v>
      </c>
      <c r="BG172" s="209">
        <f>IF(N172="zákl. přenesená",J172,0)</f>
        <v>0</v>
      </c>
      <c r="BH172" s="209">
        <f>IF(N172="sníž. přenesená",J172,0)</f>
        <v>0</v>
      </c>
      <c r="BI172" s="209">
        <f>IF(N172="nulová",J172,0)</f>
        <v>0</v>
      </c>
      <c r="BJ172" s="15" t="s">
        <v>85</v>
      </c>
      <c r="BK172" s="209">
        <f>ROUND(I172*H172,2)</f>
        <v>0</v>
      </c>
      <c r="BL172" s="15" t="s">
        <v>150</v>
      </c>
      <c r="BM172" s="208" t="s">
        <v>245</v>
      </c>
    </row>
    <row r="173" s="2" customFormat="1">
      <c r="A173" s="36"/>
      <c r="B173" s="37"/>
      <c r="C173" s="38"/>
      <c r="D173" s="210" t="s">
        <v>153</v>
      </c>
      <c r="E173" s="38"/>
      <c r="F173" s="211" t="s">
        <v>246</v>
      </c>
      <c r="G173" s="38"/>
      <c r="H173" s="38"/>
      <c r="I173" s="212"/>
      <c r="J173" s="38"/>
      <c r="K173" s="38"/>
      <c r="L173" s="42"/>
      <c r="M173" s="213"/>
      <c r="N173" s="214"/>
      <c r="O173" s="89"/>
      <c r="P173" s="89"/>
      <c r="Q173" s="89"/>
      <c r="R173" s="89"/>
      <c r="S173" s="89"/>
      <c r="T173" s="90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153</v>
      </c>
      <c r="AU173" s="15" t="s">
        <v>78</v>
      </c>
    </row>
    <row r="174" s="10" customFormat="1">
      <c r="A174" s="10"/>
      <c r="B174" s="216"/>
      <c r="C174" s="217"/>
      <c r="D174" s="210" t="s">
        <v>180</v>
      </c>
      <c r="E174" s="218" t="s">
        <v>1</v>
      </c>
      <c r="F174" s="219" t="s">
        <v>247</v>
      </c>
      <c r="G174" s="217"/>
      <c r="H174" s="220">
        <v>191.095</v>
      </c>
      <c r="I174" s="221"/>
      <c r="J174" s="217"/>
      <c r="K174" s="217"/>
      <c r="L174" s="222"/>
      <c r="M174" s="223"/>
      <c r="N174" s="224"/>
      <c r="O174" s="224"/>
      <c r="P174" s="224"/>
      <c r="Q174" s="224"/>
      <c r="R174" s="224"/>
      <c r="S174" s="224"/>
      <c r="T174" s="225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T174" s="226" t="s">
        <v>180</v>
      </c>
      <c r="AU174" s="226" t="s">
        <v>78</v>
      </c>
      <c r="AV174" s="10" t="s">
        <v>87</v>
      </c>
      <c r="AW174" s="10" t="s">
        <v>34</v>
      </c>
      <c r="AX174" s="10" t="s">
        <v>85</v>
      </c>
      <c r="AY174" s="226" t="s">
        <v>151</v>
      </c>
    </row>
    <row r="175" s="2" customFormat="1" ht="24.15" customHeight="1">
      <c r="A175" s="36"/>
      <c r="B175" s="37"/>
      <c r="C175" s="197" t="s">
        <v>248</v>
      </c>
      <c r="D175" s="197" t="s">
        <v>145</v>
      </c>
      <c r="E175" s="198" t="s">
        <v>249</v>
      </c>
      <c r="F175" s="199" t="s">
        <v>250</v>
      </c>
      <c r="G175" s="200" t="s">
        <v>148</v>
      </c>
      <c r="H175" s="201">
        <v>0.33600000000000002</v>
      </c>
      <c r="I175" s="202"/>
      <c r="J175" s="203">
        <f>ROUND(I175*H175,2)</f>
        <v>0</v>
      </c>
      <c r="K175" s="199" t="s">
        <v>149</v>
      </c>
      <c r="L175" s="42"/>
      <c r="M175" s="204" t="s">
        <v>1</v>
      </c>
      <c r="N175" s="205" t="s">
        <v>43</v>
      </c>
      <c r="O175" s="89"/>
      <c r="P175" s="206">
        <f>O175*H175</f>
        <v>0</v>
      </c>
      <c r="Q175" s="206">
        <v>0</v>
      </c>
      <c r="R175" s="206">
        <f>Q175*H175</f>
        <v>0</v>
      </c>
      <c r="S175" s="206">
        <v>0</v>
      </c>
      <c r="T175" s="207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08" t="s">
        <v>150</v>
      </c>
      <c r="AT175" s="208" t="s">
        <v>145</v>
      </c>
      <c r="AU175" s="208" t="s">
        <v>78</v>
      </c>
      <c r="AY175" s="15" t="s">
        <v>151</v>
      </c>
      <c r="BE175" s="209">
        <f>IF(N175="základní",J175,0)</f>
        <v>0</v>
      </c>
      <c r="BF175" s="209">
        <f>IF(N175="snížená",J175,0)</f>
        <v>0</v>
      </c>
      <c r="BG175" s="209">
        <f>IF(N175="zákl. přenesená",J175,0)</f>
        <v>0</v>
      </c>
      <c r="BH175" s="209">
        <f>IF(N175="sníž. přenesená",J175,0)</f>
        <v>0</v>
      </c>
      <c r="BI175" s="209">
        <f>IF(N175="nulová",J175,0)</f>
        <v>0</v>
      </c>
      <c r="BJ175" s="15" t="s">
        <v>85</v>
      </c>
      <c r="BK175" s="209">
        <f>ROUND(I175*H175,2)</f>
        <v>0</v>
      </c>
      <c r="BL175" s="15" t="s">
        <v>150</v>
      </c>
      <c r="BM175" s="208" t="s">
        <v>251</v>
      </c>
    </row>
    <row r="176" s="2" customFormat="1">
      <c r="A176" s="36"/>
      <c r="B176" s="37"/>
      <c r="C176" s="38"/>
      <c r="D176" s="210" t="s">
        <v>153</v>
      </c>
      <c r="E176" s="38"/>
      <c r="F176" s="211" t="s">
        <v>252</v>
      </c>
      <c r="G176" s="38"/>
      <c r="H176" s="38"/>
      <c r="I176" s="212"/>
      <c r="J176" s="38"/>
      <c r="K176" s="38"/>
      <c r="L176" s="42"/>
      <c r="M176" s="213"/>
      <c r="N176" s="214"/>
      <c r="O176" s="89"/>
      <c r="P176" s="89"/>
      <c r="Q176" s="89"/>
      <c r="R176" s="89"/>
      <c r="S176" s="89"/>
      <c r="T176" s="90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153</v>
      </c>
      <c r="AU176" s="15" t="s">
        <v>78</v>
      </c>
    </row>
    <row r="177" s="2" customFormat="1">
      <c r="A177" s="36"/>
      <c r="B177" s="37"/>
      <c r="C177" s="38"/>
      <c r="D177" s="210" t="s">
        <v>155</v>
      </c>
      <c r="E177" s="38"/>
      <c r="F177" s="215" t="s">
        <v>253</v>
      </c>
      <c r="G177" s="38"/>
      <c r="H177" s="38"/>
      <c r="I177" s="212"/>
      <c r="J177" s="38"/>
      <c r="K177" s="38"/>
      <c r="L177" s="42"/>
      <c r="M177" s="213"/>
      <c r="N177" s="214"/>
      <c r="O177" s="89"/>
      <c r="P177" s="89"/>
      <c r="Q177" s="89"/>
      <c r="R177" s="89"/>
      <c r="S177" s="89"/>
      <c r="T177" s="90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5" t="s">
        <v>155</v>
      </c>
      <c r="AU177" s="15" t="s">
        <v>78</v>
      </c>
    </row>
    <row r="178" s="2" customFormat="1" ht="24.15" customHeight="1">
      <c r="A178" s="36"/>
      <c r="B178" s="37"/>
      <c r="C178" s="197" t="s">
        <v>254</v>
      </c>
      <c r="D178" s="197" t="s">
        <v>145</v>
      </c>
      <c r="E178" s="198" t="s">
        <v>255</v>
      </c>
      <c r="F178" s="199" t="s">
        <v>256</v>
      </c>
      <c r="G178" s="200" t="s">
        <v>215</v>
      </c>
      <c r="H178" s="201">
        <v>80</v>
      </c>
      <c r="I178" s="202"/>
      <c r="J178" s="203">
        <f>ROUND(I178*H178,2)</f>
        <v>0</v>
      </c>
      <c r="K178" s="199" t="s">
        <v>149</v>
      </c>
      <c r="L178" s="42"/>
      <c r="M178" s="204" t="s">
        <v>1</v>
      </c>
      <c r="N178" s="205" t="s">
        <v>43</v>
      </c>
      <c r="O178" s="89"/>
      <c r="P178" s="206">
        <f>O178*H178</f>
        <v>0</v>
      </c>
      <c r="Q178" s="206">
        <v>0</v>
      </c>
      <c r="R178" s="206">
        <f>Q178*H178</f>
        <v>0</v>
      </c>
      <c r="S178" s="206">
        <v>0</v>
      </c>
      <c r="T178" s="207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08" t="s">
        <v>150</v>
      </c>
      <c r="AT178" s="208" t="s">
        <v>145</v>
      </c>
      <c r="AU178" s="208" t="s">
        <v>78</v>
      </c>
      <c r="AY178" s="15" t="s">
        <v>151</v>
      </c>
      <c r="BE178" s="209">
        <f>IF(N178="základní",J178,0)</f>
        <v>0</v>
      </c>
      <c r="BF178" s="209">
        <f>IF(N178="snížená",J178,0)</f>
        <v>0</v>
      </c>
      <c r="BG178" s="209">
        <f>IF(N178="zákl. přenesená",J178,0)</f>
        <v>0</v>
      </c>
      <c r="BH178" s="209">
        <f>IF(N178="sníž. přenesená",J178,0)</f>
        <v>0</v>
      </c>
      <c r="BI178" s="209">
        <f>IF(N178="nulová",J178,0)</f>
        <v>0</v>
      </c>
      <c r="BJ178" s="15" t="s">
        <v>85</v>
      </c>
      <c r="BK178" s="209">
        <f>ROUND(I178*H178,2)</f>
        <v>0</v>
      </c>
      <c r="BL178" s="15" t="s">
        <v>150</v>
      </c>
      <c r="BM178" s="208" t="s">
        <v>257</v>
      </c>
    </row>
    <row r="179" s="2" customFormat="1">
      <c r="A179" s="36"/>
      <c r="B179" s="37"/>
      <c r="C179" s="38"/>
      <c r="D179" s="210" t="s">
        <v>153</v>
      </c>
      <c r="E179" s="38"/>
      <c r="F179" s="211" t="s">
        <v>258</v>
      </c>
      <c r="G179" s="38"/>
      <c r="H179" s="38"/>
      <c r="I179" s="212"/>
      <c r="J179" s="38"/>
      <c r="K179" s="38"/>
      <c r="L179" s="42"/>
      <c r="M179" s="213"/>
      <c r="N179" s="214"/>
      <c r="O179" s="89"/>
      <c r="P179" s="89"/>
      <c r="Q179" s="89"/>
      <c r="R179" s="89"/>
      <c r="S179" s="89"/>
      <c r="T179" s="90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5" t="s">
        <v>153</v>
      </c>
      <c r="AU179" s="15" t="s">
        <v>78</v>
      </c>
    </row>
    <row r="180" s="2" customFormat="1">
      <c r="A180" s="36"/>
      <c r="B180" s="37"/>
      <c r="C180" s="38"/>
      <c r="D180" s="210" t="s">
        <v>155</v>
      </c>
      <c r="E180" s="38"/>
      <c r="F180" s="215" t="s">
        <v>259</v>
      </c>
      <c r="G180" s="38"/>
      <c r="H180" s="38"/>
      <c r="I180" s="212"/>
      <c r="J180" s="38"/>
      <c r="K180" s="38"/>
      <c r="L180" s="42"/>
      <c r="M180" s="213"/>
      <c r="N180" s="214"/>
      <c r="O180" s="89"/>
      <c r="P180" s="89"/>
      <c r="Q180" s="89"/>
      <c r="R180" s="89"/>
      <c r="S180" s="89"/>
      <c r="T180" s="90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5" t="s">
        <v>155</v>
      </c>
      <c r="AU180" s="15" t="s">
        <v>78</v>
      </c>
    </row>
    <row r="181" s="2" customFormat="1" ht="24.15" customHeight="1">
      <c r="A181" s="36"/>
      <c r="B181" s="37"/>
      <c r="C181" s="197" t="s">
        <v>260</v>
      </c>
      <c r="D181" s="197" t="s">
        <v>145</v>
      </c>
      <c r="E181" s="198" t="s">
        <v>261</v>
      </c>
      <c r="F181" s="199" t="s">
        <v>262</v>
      </c>
      <c r="G181" s="200" t="s">
        <v>177</v>
      </c>
      <c r="H181" s="201">
        <v>81.897999999999996</v>
      </c>
      <c r="I181" s="202"/>
      <c r="J181" s="203">
        <f>ROUND(I181*H181,2)</f>
        <v>0</v>
      </c>
      <c r="K181" s="199" t="s">
        <v>149</v>
      </c>
      <c r="L181" s="42"/>
      <c r="M181" s="204" t="s">
        <v>1</v>
      </c>
      <c r="N181" s="205" t="s">
        <v>43</v>
      </c>
      <c r="O181" s="89"/>
      <c r="P181" s="206">
        <f>O181*H181</f>
        <v>0</v>
      </c>
      <c r="Q181" s="206">
        <v>0</v>
      </c>
      <c r="R181" s="206">
        <f>Q181*H181</f>
        <v>0</v>
      </c>
      <c r="S181" s="206">
        <v>0</v>
      </c>
      <c r="T181" s="207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08" t="s">
        <v>150</v>
      </c>
      <c r="AT181" s="208" t="s">
        <v>145</v>
      </c>
      <c r="AU181" s="208" t="s">
        <v>78</v>
      </c>
      <c r="AY181" s="15" t="s">
        <v>151</v>
      </c>
      <c r="BE181" s="209">
        <f>IF(N181="základní",J181,0)</f>
        <v>0</v>
      </c>
      <c r="BF181" s="209">
        <f>IF(N181="snížená",J181,0)</f>
        <v>0</v>
      </c>
      <c r="BG181" s="209">
        <f>IF(N181="zákl. přenesená",J181,0)</f>
        <v>0</v>
      </c>
      <c r="BH181" s="209">
        <f>IF(N181="sníž. přenesená",J181,0)</f>
        <v>0</v>
      </c>
      <c r="BI181" s="209">
        <f>IF(N181="nulová",J181,0)</f>
        <v>0</v>
      </c>
      <c r="BJ181" s="15" t="s">
        <v>85</v>
      </c>
      <c r="BK181" s="209">
        <f>ROUND(I181*H181,2)</f>
        <v>0</v>
      </c>
      <c r="BL181" s="15" t="s">
        <v>150</v>
      </c>
      <c r="BM181" s="208" t="s">
        <v>263</v>
      </c>
    </row>
    <row r="182" s="2" customFormat="1">
      <c r="A182" s="36"/>
      <c r="B182" s="37"/>
      <c r="C182" s="38"/>
      <c r="D182" s="210" t="s">
        <v>153</v>
      </c>
      <c r="E182" s="38"/>
      <c r="F182" s="211" t="s">
        <v>264</v>
      </c>
      <c r="G182" s="38"/>
      <c r="H182" s="38"/>
      <c r="I182" s="212"/>
      <c r="J182" s="38"/>
      <c r="K182" s="38"/>
      <c r="L182" s="42"/>
      <c r="M182" s="213"/>
      <c r="N182" s="214"/>
      <c r="O182" s="89"/>
      <c r="P182" s="89"/>
      <c r="Q182" s="89"/>
      <c r="R182" s="89"/>
      <c r="S182" s="89"/>
      <c r="T182" s="90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5" t="s">
        <v>153</v>
      </c>
      <c r="AU182" s="15" t="s">
        <v>78</v>
      </c>
    </row>
    <row r="183" s="10" customFormat="1">
      <c r="A183" s="10"/>
      <c r="B183" s="216"/>
      <c r="C183" s="217"/>
      <c r="D183" s="210" t="s">
        <v>180</v>
      </c>
      <c r="E183" s="218" t="s">
        <v>1</v>
      </c>
      <c r="F183" s="219" t="s">
        <v>265</v>
      </c>
      <c r="G183" s="217"/>
      <c r="H183" s="220">
        <v>81.897999999999996</v>
      </c>
      <c r="I183" s="221"/>
      <c r="J183" s="217"/>
      <c r="K183" s="217"/>
      <c r="L183" s="222"/>
      <c r="M183" s="223"/>
      <c r="N183" s="224"/>
      <c r="O183" s="224"/>
      <c r="P183" s="224"/>
      <c r="Q183" s="224"/>
      <c r="R183" s="224"/>
      <c r="S183" s="224"/>
      <c r="T183" s="225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T183" s="226" t="s">
        <v>180</v>
      </c>
      <c r="AU183" s="226" t="s">
        <v>78</v>
      </c>
      <c r="AV183" s="10" t="s">
        <v>87</v>
      </c>
      <c r="AW183" s="10" t="s">
        <v>34</v>
      </c>
      <c r="AX183" s="10" t="s">
        <v>85</v>
      </c>
      <c r="AY183" s="226" t="s">
        <v>151</v>
      </c>
    </row>
    <row r="184" s="2" customFormat="1" ht="24.15" customHeight="1">
      <c r="A184" s="36"/>
      <c r="B184" s="37"/>
      <c r="C184" s="197" t="s">
        <v>266</v>
      </c>
      <c r="D184" s="197" t="s">
        <v>145</v>
      </c>
      <c r="E184" s="198" t="s">
        <v>267</v>
      </c>
      <c r="F184" s="199" t="s">
        <v>268</v>
      </c>
      <c r="G184" s="200" t="s">
        <v>148</v>
      </c>
      <c r="H184" s="201">
        <v>0.73799999999999999</v>
      </c>
      <c r="I184" s="202"/>
      <c r="J184" s="203">
        <f>ROUND(I184*H184,2)</f>
        <v>0</v>
      </c>
      <c r="K184" s="199" t="s">
        <v>149</v>
      </c>
      <c r="L184" s="42"/>
      <c r="M184" s="204" t="s">
        <v>1</v>
      </c>
      <c r="N184" s="205" t="s">
        <v>43</v>
      </c>
      <c r="O184" s="89"/>
      <c r="P184" s="206">
        <f>O184*H184</f>
        <v>0</v>
      </c>
      <c r="Q184" s="206">
        <v>0</v>
      </c>
      <c r="R184" s="206">
        <f>Q184*H184</f>
        <v>0</v>
      </c>
      <c r="S184" s="206">
        <v>0</v>
      </c>
      <c r="T184" s="207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08" t="s">
        <v>150</v>
      </c>
      <c r="AT184" s="208" t="s">
        <v>145</v>
      </c>
      <c r="AU184" s="208" t="s">
        <v>78</v>
      </c>
      <c r="AY184" s="15" t="s">
        <v>151</v>
      </c>
      <c r="BE184" s="209">
        <f>IF(N184="základní",J184,0)</f>
        <v>0</v>
      </c>
      <c r="BF184" s="209">
        <f>IF(N184="snížená",J184,0)</f>
        <v>0</v>
      </c>
      <c r="BG184" s="209">
        <f>IF(N184="zákl. přenesená",J184,0)</f>
        <v>0</v>
      </c>
      <c r="BH184" s="209">
        <f>IF(N184="sníž. přenesená",J184,0)</f>
        <v>0</v>
      </c>
      <c r="BI184" s="209">
        <f>IF(N184="nulová",J184,0)</f>
        <v>0</v>
      </c>
      <c r="BJ184" s="15" t="s">
        <v>85</v>
      </c>
      <c r="BK184" s="209">
        <f>ROUND(I184*H184,2)</f>
        <v>0</v>
      </c>
      <c r="BL184" s="15" t="s">
        <v>150</v>
      </c>
      <c r="BM184" s="208" t="s">
        <v>269</v>
      </c>
    </row>
    <row r="185" s="2" customFormat="1">
      <c r="A185" s="36"/>
      <c r="B185" s="37"/>
      <c r="C185" s="38"/>
      <c r="D185" s="210" t="s">
        <v>153</v>
      </c>
      <c r="E185" s="38"/>
      <c r="F185" s="211" t="s">
        <v>270</v>
      </c>
      <c r="G185" s="38"/>
      <c r="H185" s="38"/>
      <c r="I185" s="212"/>
      <c r="J185" s="38"/>
      <c r="K185" s="38"/>
      <c r="L185" s="42"/>
      <c r="M185" s="213"/>
      <c r="N185" s="214"/>
      <c r="O185" s="89"/>
      <c r="P185" s="89"/>
      <c r="Q185" s="89"/>
      <c r="R185" s="89"/>
      <c r="S185" s="89"/>
      <c r="T185" s="90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153</v>
      </c>
      <c r="AU185" s="15" t="s">
        <v>78</v>
      </c>
    </row>
    <row r="186" s="2" customFormat="1">
      <c r="A186" s="36"/>
      <c r="B186" s="37"/>
      <c r="C186" s="38"/>
      <c r="D186" s="210" t="s">
        <v>155</v>
      </c>
      <c r="E186" s="38"/>
      <c r="F186" s="215" t="s">
        <v>271</v>
      </c>
      <c r="G186" s="38"/>
      <c r="H186" s="38"/>
      <c r="I186" s="212"/>
      <c r="J186" s="38"/>
      <c r="K186" s="38"/>
      <c r="L186" s="42"/>
      <c r="M186" s="213"/>
      <c r="N186" s="214"/>
      <c r="O186" s="89"/>
      <c r="P186" s="89"/>
      <c r="Q186" s="89"/>
      <c r="R186" s="89"/>
      <c r="S186" s="89"/>
      <c r="T186" s="90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5" t="s">
        <v>155</v>
      </c>
      <c r="AU186" s="15" t="s">
        <v>78</v>
      </c>
    </row>
    <row r="187" s="2" customFormat="1" ht="24.15" customHeight="1">
      <c r="A187" s="36"/>
      <c r="B187" s="37"/>
      <c r="C187" s="197" t="s">
        <v>272</v>
      </c>
      <c r="D187" s="197" t="s">
        <v>145</v>
      </c>
      <c r="E187" s="198" t="s">
        <v>273</v>
      </c>
      <c r="F187" s="199" t="s">
        <v>274</v>
      </c>
      <c r="G187" s="200" t="s">
        <v>275</v>
      </c>
      <c r="H187" s="201">
        <v>12</v>
      </c>
      <c r="I187" s="202"/>
      <c r="J187" s="203">
        <f>ROUND(I187*H187,2)</f>
        <v>0</v>
      </c>
      <c r="K187" s="199" t="s">
        <v>149</v>
      </c>
      <c r="L187" s="42"/>
      <c r="M187" s="204" t="s">
        <v>1</v>
      </c>
      <c r="N187" s="205" t="s">
        <v>43</v>
      </c>
      <c r="O187" s="89"/>
      <c r="P187" s="206">
        <f>O187*H187</f>
        <v>0</v>
      </c>
      <c r="Q187" s="206">
        <v>0</v>
      </c>
      <c r="R187" s="206">
        <f>Q187*H187</f>
        <v>0</v>
      </c>
      <c r="S187" s="206">
        <v>0</v>
      </c>
      <c r="T187" s="207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08" t="s">
        <v>150</v>
      </c>
      <c r="AT187" s="208" t="s">
        <v>145</v>
      </c>
      <c r="AU187" s="208" t="s">
        <v>78</v>
      </c>
      <c r="AY187" s="15" t="s">
        <v>151</v>
      </c>
      <c r="BE187" s="209">
        <f>IF(N187="základní",J187,0)</f>
        <v>0</v>
      </c>
      <c r="BF187" s="209">
        <f>IF(N187="snížená",J187,0)</f>
        <v>0</v>
      </c>
      <c r="BG187" s="209">
        <f>IF(N187="zákl. přenesená",J187,0)</f>
        <v>0</v>
      </c>
      <c r="BH187" s="209">
        <f>IF(N187="sníž. přenesená",J187,0)</f>
        <v>0</v>
      </c>
      <c r="BI187" s="209">
        <f>IF(N187="nulová",J187,0)</f>
        <v>0</v>
      </c>
      <c r="BJ187" s="15" t="s">
        <v>85</v>
      </c>
      <c r="BK187" s="209">
        <f>ROUND(I187*H187,2)</f>
        <v>0</v>
      </c>
      <c r="BL187" s="15" t="s">
        <v>150</v>
      </c>
      <c r="BM187" s="208" t="s">
        <v>276</v>
      </c>
    </row>
    <row r="188" s="2" customFormat="1">
      <c r="A188" s="36"/>
      <c r="B188" s="37"/>
      <c r="C188" s="38"/>
      <c r="D188" s="210" t="s">
        <v>153</v>
      </c>
      <c r="E188" s="38"/>
      <c r="F188" s="211" t="s">
        <v>277</v>
      </c>
      <c r="G188" s="38"/>
      <c r="H188" s="38"/>
      <c r="I188" s="212"/>
      <c r="J188" s="38"/>
      <c r="K188" s="38"/>
      <c r="L188" s="42"/>
      <c r="M188" s="213"/>
      <c r="N188" s="214"/>
      <c r="O188" s="89"/>
      <c r="P188" s="89"/>
      <c r="Q188" s="89"/>
      <c r="R188" s="89"/>
      <c r="S188" s="89"/>
      <c r="T188" s="90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5" t="s">
        <v>153</v>
      </c>
      <c r="AU188" s="15" t="s">
        <v>78</v>
      </c>
    </row>
    <row r="189" s="2" customFormat="1" ht="37.8" customHeight="1">
      <c r="A189" s="36"/>
      <c r="B189" s="37"/>
      <c r="C189" s="197" t="s">
        <v>278</v>
      </c>
      <c r="D189" s="197" t="s">
        <v>145</v>
      </c>
      <c r="E189" s="198" t="s">
        <v>279</v>
      </c>
      <c r="F189" s="199" t="s">
        <v>280</v>
      </c>
      <c r="G189" s="200" t="s">
        <v>215</v>
      </c>
      <c r="H189" s="201">
        <v>736</v>
      </c>
      <c r="I189" s="202"/>
      <c r="J189" s="203">
        <f>ROUND(I189*H189,2)</f>
        <v>0</v>
      </c>
      <c r="K189" s="199" t="s">
        <v>149</v>
      </c>
      <c r="L189" s="42"/>
      <c r="M189" s="204" t="s">
        <v>1</v>
      </c>
      <c r="N189" s="205" t="s">
        <v>43</v>
      </c>
      <c r="O189" s="89"/>
      <c r="P189" s="206">
        <f>O189*H189</f>
        <v>0</v>
      </c>
      <c r="Q189" s="206">
        <v>0</v>
      </c>
      <c r="R189" s="206">
        <f>Q189*H189</f>
        <v>0</v>
      </c>
      <c r="S189" s="206">
        <v>0</v>
      </c>
      <c r="T189" s="207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08" t="s">
        <v>150</v>
      </c>
      <c r="AT189" s="208" t="s">
        <v>145</v>
      </c>
      <c r="AU189" s="208" t="s">
        <v>78</v>
      </c>
      <c r="AY189" s="15" t="s">
        <v>151</v>
      </c>
      <c r="BE189" s="209">
        <f>IF(N189="základní",J189,0)</f>
        <v>0</v>
      </c>
      <c r="BF189" s="209">
        <f>IF(N189="snížená",J189,0)</f>
        <v>0</v>
      </c>
      <c r="BG189" s="209">
        <f>IF(N189="zákl. přenesená",J189,0)</f>
        <v>0</v>
      </c>
      <c r="BH189" s="209">
        <f>IF(N189="sníž. přenesená",J189,0)</f>
        <v>0</v>
      </c>
      <c r="BI189" s="209">
        <f>IF(N189="nulová",J189,0)</f>
        <v>0</v>
      </c>
      <c r="BJ189" s="15" t="s">
        <v>85</v>
      </c>
      <c r="BK189" s="209">
        <f>ROUND(I189*H189,2)</f>
        <v>0</v>
      </c>
      <c r="BL189" s="15" t="s">
        <v>150</v>
      </c>
      <c r="BM189" s="208" t="s">
        <v>281</v>
      </c>
    </row>
    <row r="190" s="2" customFormat="1">
      <c r="A190" s="36"/>
      <c r="B190" s="37"/>
      <c r="C190" s="38"/>
      <c r="D190" s="210" t="s">
        <v>153</v>
      </c>
      <c r="E190" s="38"/>
      <c r="F190" s="211" t="s">
        <v>282</v>
      </c>
      <c r="G190" s="38"/>
      <c r="H190" s="38"/>
      <c r="I190" s="212"/>
      <c r="J190" s="38"/>
      <c r="K190" s="38"/>
      <c r="L190" s="42"/>
      <c r="M190" s="213"/>
      <c r="N190" s="214"/>
      <c r="O190" s="89"/>
      <c r="P190" s="89"/>
      <c r="Q190" s="89"/>
      <c r="R190" s="89"/>
      <c r="S190" s="89"/>
      <c r="T190" s="90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5" t="s">
        <v>153</v>
      </c>
      <c r="AU190" s="15" t="s">
        <v>78</v>
      </c>
    </row>
    <row r="191" s="2" customFormat="1">
      <c r="A191" s="36"/>
      <c r="B191" s="37"/>
      <c r="C191" s="38"/>
      <c r="D191" s="210" t="s">
        <v>155</v>
      </c>
      <c r="E191" s="38"/>
      <c r="F191" s="215" t="s">
        <v>283</v>
      </c>
      <c r="G191" s="38"/>
      <c r="H191" s="38"/>
      <c r="I191" s="212"/>
      <c r="J191" s="38"/>
      <c r="K191" s="38"/>
      <c r="L191" s="42"/>
      <c r="M191" s="213"/>
      <c r="N191" s="214"/>
      <c r="O191" s="89"/>
      <c r="P191" s="89"/>
      <c r="Q191" s="89"/>
      <c r="R191" s="89"/>
      <c r="S191" s="89"/>
      <c r="T191" s="90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5" t="s">
        <v>155</v>
      </c>
      <c r="AU191" s="15" t="s">
        <v>78</v>
      </c>
    </row>
    <row r="192" s="2" customFormat="1" ht="24.15" customHeight="1">
      <c r="A192" s="36"/>
      <c r="B192" s="37"/>
      <c r="C192" s="197" t="s">
        <v>8</v>
      </c>
      <c r="D192" s="197" t="s">
        <v>145</v>
      </c>
      <c r="E192" s="198" t="s">
        <v>284</v>
      </c>
      <c r="F192" s="199" t="s">
        <v>285</v>
      </c>
      <c r="G192" s="200" t="s">
        <v>275</v>
      </c>
      <c r="H192" s="201">
        <v>4</v>
      </c>
      <c r="I192" s="202"/>
      <c r="J192" s="203">
        <f>ROUND(I192*H192,2)</f>
        <v>0</v>
      </c>
      <c r="K192" s="199" t="s">
        <v>149</v>
      </c>
      <c r="L192" s="42"/>
      <c r="M192" s="204" t="s">
        <v>1</v>
      </c>
      <c r="N192" s="205" t="s">
        <v>43</v>
      </c>
      <c r="O192" s="89"/>
      <c r="P192" s="206">
        <f>O192*H192</f>
        <v>0</v>
      </c>
      <c r="Q192" s="206">
        <v>0</v>
      </c>
      <c r="R192" s="206">
        <f>Q192*H192</f>
        <v>0</v>
      </c>
      <c r="S192" s="206">
        <v>0</v>
      </c>
      <c r="T192" s="207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08" t="s">
        <v>150</v>
      </c>
      <c r="AT192" s="208" t="s">
        <v>145</v>
      </c>
      <c r="AU192" s="208" t="s">
        <v>78</v>
      </c>
      <c r="AY192" s="15" t="s">
        <v>151</v>
      </c>
      <c r="BE192" s="209">
        <f>IF(N192="základní",J192,0)</f>
        <v>0</v>
      </c>
      <c r="BF192" s="209">
        <f>IF(N192="snížená",J192,0)</f>
        <v>0</v>
      </c>
      <c r="BG192" s="209">
        <f>IF(N192="zákl. přenesená",J192,0)</f>
        <v>0</v>
      </c>
      <c r="BH192" s="209">
        <f>IF(N192="sníž. přenesená",J192,0)</f>
        <v>0</v>
      </c>
      <c r="BI192" s="209">
        <f>IF(N192="nulová",J192,0)</f>
        <v>0</v>
      </c>
      <c r="BJ192" s="15" t="s">
        <v>85</v>
      </c>
      <c r="BK192" s="209">
        <f>ROUND(I192*H192,2)</f>
        <v>0</v>
      </c>
      <c r="BL192" s="15" t="s">
        <v>150</v>
      </c>
      <c r="BM192" s="208" t="s">
        <v>286</v>
      </c>
    </row>
    <row r="193" s="2" customFormat="1">
      <c r="A193" s="36"/>
      <c r="B193" s="37"/>
      <c r="C193" s="38"/>
      <c r="D193" s="210" t="s">
        <v>153</v>
      </c>
      <c r="E193" s="38"/>
      <c r="F193" s="211" t="s">
        <v>287</v>
      </c>
      <c r="G193" s="38"/>
      <c r="H193" s="38"/>
      <c r="I193" s="212"/>
      <c r="J193" s="38"/>
      <c r="K193" s="38"/>
      <c r="L193" s="42"/>
      <c r="M193" s="213"/>
      <c r="N193" s="214"/>
      <c r="O193" s="89"/>
      <c r="P193" s="89"/>
      <c r="Q193" s="89"/>
      <c r="R193" s="89"/>
      <c r="S193" s="89"/>
      <c r="T193" s="90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5" t="s">
        <v>153</v>
      </c>
      <c r="AU193" s="15" t="s">
        <v>78</v>
      </c>
    </row>
    <row r="194" s="2" customFormat="1" ht="24.15" customHeight="1">
      <c r="A194" s="36"/>
      <c r="B194" s="37"/>
      <c r="C194" s="248" t="s">
        <v>288</v>
      </c>
      <c r="D194" s="248" t="s">
        <v>289</v>
      </c>
      <c r="E194" s="249" t="s">
        <v>290</v>
      </c>
      <c r="F194" s="250" t="s">
        <v>291</v>
      </c>
      <c r="G194" s="251" t="s">
        <v>171</v>
      </c>
      <c r="H194" s="252">
        <v>464.08800000000002</v>
      </c>
      <c r="I194" s="253"/>
      <c r="J194" s="254">
        <f>ROUND(I194*H194,2)</f>
        <v>0</v>
      </c>
      <c r="K194" s="250" t="s">
        <v>149</v>
      </c>
      <c r="L194" s="255"/>
      <c r="M194" s="256" t="s">
        <v>1</v>
      </c>
      <c r="N194" s="257" t="s">
        <v>43</v>
      </c>
      <c r="O194" s="89"/>
      <c r="P194" s="206">
        <f>O194*H194</f>
        <v>0</v>
      </c>
      <c r="Q194" s="206">
        <v>1</v>
      </c>
      <c r="R194" s="206">
        <f>Q194*H194</f>
        <v>464.08800000000002</v>
      </c>
      <c r="S194" s="206">
        <v>0</v>
      </c>
      <c r="T194" s="207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08" t="s">
        <v>172</v>
      </c>
      <c r="AT194" s="208" t="s">
        <v>289</v>
      </c>
      <c r="AU194" s="208" t="s">
        <v>78</v>
      </c>
      <c r="AY194" s="15" t="s">
        <v>151</v>
      </c>
      <c r="BE194" s="209">
        <f>IF(N194="základní",J194,0)</f>
        <v>0</v>
      </c>
      <c r="BF194" s="209">
        <f>IF(N194="snížená",J194,0)</f>
        <v>0</v>
      </c>
      <c r="BG194" s="209">
        <f>IF(N194="zákl. přenesená",J194,0)</f>
        <v>0</v>
      </c>
      <c r="BH194" s="209">
        <f>IF(N194="sníž. přenesená",J194,0)</f>
        <v>0</v>
      </c>
      <c r="BI194" s="209">
        <f>IF(N194="nulová",J194,0)</f>
        <v>0</v>
      </c>
      <c r="BJ194" s="15" t="s">
        <v>85</v>
      </c>
      <c r="BK194" s="209">
        <f>ROUND(I194*H194,2)</f>
        <v>0</v>
      </c>
      <c r="BL194" s="15" t="s">
        <v>172</v>
      </c>
      <c r="BM194" s="208" t="s">
        <v>292</v>
      </c>
    </row>
    <row r="195" s="2" customFormat="1">
      <c r="A195" s="36"/>
      <c r="B195" s="37"/>
      <c r="C195" s="38"/>
      <c r="D195" s="210" t="s">
        <v>153</v>
      </c>
      <c r="E195" s="38"/>
      <c r="F195" s="211" t="s">
        <v>291</v>
      </c>
      <c r="G195" s="38"/>
      <c r="H195" s="38"/>
      <c r="I195" s="212"/>
      <c r="J195" s="38"/>
      <c r="K195" s="38"/>
      <c r="L195" s="42"/>
      <c r="M195" s="213"/>
      <c r="N195" s="214"/>
      <c r="O195" s="89"/>
      <c r="P195" s="89"/>
      <c r="Q195" s="89"/>
      <c r="R195" s="89"/>
      <c r="S195" s="89"/>
      <c r="T195" s="90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5" t="s">
        <v>153</v>
      </c>
      <c r="AU195" s="15" t="s">
        <v>78</v>
      </c>
    </row>
    <row r="196" s="2" customFormat="1" ht="24.15" customHeight="1">
      <c r="A196" s="36"/>
      <c r="B196" s="37"/>
      <c r="C196" s="248" t="s">
        <v>293</v>
      </c>
      <c r="D196" s="248" t="s">
        <v>289</v>
      </c>
      <c r="E196" s="249" t="s">
        <v>294</v>
      </c>
      <c r="F196" s="250" t="s">
        <v>295</v>
      </c>
      <c r="G196" s="251" t="s">
        <v>159</v>
      </c>
      <c r="H196" s="252">
        <v>217</v>
      </c>
      <c r="I196" s="253"/>
      <c r="J196" s="254">
        <f>ROUND(I196*H196,2)</f>
        <v>0</v>
      </c>
      <c r="K196" s="250" t="s">
        <v>149</v>
      </c>
      <c r="L196" s="255"/>
      <c r="M196" s="256" t="s">
        <v>1</v>
      </c>
      <c r="N196" s="257" t="s">
        <v>43</v>
      </c>
      <c r="O196" s="89"/>
      <c r="P196" s="206">
        <f>O196*H196</f>
        <v>0</v>
      </c>
      <c r="Q196" s="206">
        <v>0.043999999999999997</v>
      </c>
      <c r="R196" s="206">
        <f>Q196*H196</f>
        <v>9.548</v>
      </c>
      <c r="S196" s="206">
        <v>0</v>
      </c>
      <c r="T196" s="207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08" t="s">
        <v>172</v>
      </c>
      <c r="AT196" s="208" t="s">
        <v>289</v>
      </c>
      <c r="AU196" s="208" t="s">
        <v>78</v>
      </c>
      <c r="AY196" s="15" t="s">
        <v>151</v>
      </c>
      <c r="BE196" s="209">
        <f>IF(N196="základní",J196,0)</f>
        <v>0</v>
      </c>
      <c r="BF196" s="209">
        <f>IF(N196="snížená",J196,0)</f>
        <v>0</v>
      </c>
      <c r="BG196" s="209">
        <f>IF(N196="zákl. přenesená",J196,0)</f>
        <v>0</v>
      </c>
      <c r="BH196" s="209">
        <f>IF(N196="sníž. přenesená",J196,0)</f>
        <v>0</v>
      </c>
      <c r="BI196" s="209">
        <f>IF(N196="nulová",J196,0)</f>
        <v>0</v>
      </c>
      <c r="BJ196" s="15" t="s">
        <v>85</v>
      </c>
      <c r="BK196" s="209">
        <f>ROUND(I196*H196,2)</f>
        <v>0</v>
      </c>
      <c r="BL196" s="15" t="s">
        <v>172</v>
      </c>
      <c r="BM196" s="208" t="s">
        <v>296</v>
      </c>
    </row>
    <row r="197" s="2" customFormat="1">
      <c r="A197" s="36"/>
      <c r="B197" s="37"/>
      <c r="C197" s="38"/>
      <c r="D197" s="210" t="s">
        <v>153</v>
      </c>
      <c r="E197" s="38"/>
      <c r="F197" s="211" t="s">
        <v>295</v>
      </c>
      <c r="G197" s="38"/>
      <c r="H197" s="38"/>
      <c r="I197" s="212"/>
      <c r="J197" s="38"/>
      <c r="K197" s="38"/>
      <c r="L197" s="42"/>
      <c r="M197" s="213"/>
      <c r="N197" s="214"/>
      <c r="O197" s="89"/>
      <c r="P197" s="89"/>
      <c r="Q197" s="89"/>
      <c r="R197" s="89"/>
      <c r="S197" s="89"/>
      <c r="T197" s="90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153</v>
      </c>
      <c r="AU197" s="15" t="s">
        <v>78</v>
      </c>
    </row>
    <row r="198" s="2" customFormat="1" ht="24.15" customHeight="1">
      <c r="A198" s="36"/>
      <c r="B198" s="37"/>
      <c r="C198" s="248" t="s">
        <v>297</v>
      </c>
      <c r="D198" s="248" t="s">
        <v>289</v>
      </c>
      <c r="E198" s="249" t="s">
        <v>298</v>
      </c>
      <c r="F198" s="250" t="s">
        <v>299</v>
      </c>
      <c r="G198" s="251" t="s">
        <v>177</v>
      </c>
      <c r="H198" s="252">
        <v>4.2999999999999998</v>
      </c>
      <c r="I198" s="253"/>
      <c r="J198" s="254">
        <f>ROUND(I198*H198,2)</f>
        <v>0</v>
      </c>
      <c r="K198" s="250" t="s">
        <v>149</v>
      </c>
      <c r="L198" s="255"/>
      <c r="M198" s="256" t="s">
        <v>1</v>
      </c>
      <c r="N198" s="257" t="s">
        <v>43</v>
      </c>
      <c r="O198" s="89"/>
      <c r="P198" s="206">
        <f>O198*H198</f>
        <v>0</v>
      </c>
      <c r="Q198" s="206">
        <v>2.4289999999999998</v>
      </c>
      <c r="R198" s="206">
        <f>Q198*H198</f>
        <v>10.444699999999999</v>
      </c>
      <c r="S198" s="206">
        <v>0</v>
      </c>
      <c r="T198" s="207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08" t="s">
        <v>172</v>
      </c>
      <c r="AT198" s="208" t="s">
        <v>289</v>
      </c>
      <c r="AU198" s="208" t="s">
        <v>78</v>
      </c>
      <c r="AY198" s="15" t="s">
        <v>151</v>
      </c>
      <c r="BE198" s="209">
        <f>IF(N198="základní",J198,0)</f>
        <v>0</v>
      </c>
      <c r="BF198" s="209">
        <f>IF(N198="snížená",J198,0)</f>
        <v>0</v>
      </c>
      <c r="BG198" s="209">
        <f>IF(N198="zákl. přenesená",J198,0)</f>
        <v>0</v>
      </c>
      <c r="BH198" s="209">
        <f>IF(N198="sníž. přenesená",J198,0)</f>
        <v>0</v>
      </c>
      <c r="BI198" s="209">
        <f>IF(N198="nulová",J198,0)</f>
        <v>0</v>
      </c>
      <c r="BJ198" s="15" t="s">
        <v>85</v>
      </c>
      <c r="BK198" s="209">
        <f>ROUND(I198*H198,2)</f>
        <v>0</v>
      </c>
      <c r="BL198" s="15" t="s">
        <v>172</v>
      </c>
      <c r="BM198" s="208" t="s">
        <v>300</v>
      </c>
    </row>
    <row r="199" s="2" customFormat="1">
      <c r="A199" s="36"/>
      <c r="B199" s="37"/>
      <c r="C199" s="38"/>
      <c r="D199" s="210" t="s">
        <v>153</v>
      </c>
      <c r="E199" s="38"/>
      <c r="F199" s="211" t="s">
        <v>299</v>
      </c>
      <c r="G199" s="38"/>
      <c r="H199" s="38"/>
      <c r="I199" s="212"/>
      <c r="J199" s="38"/>
      <c r="K199" s="38"/>
      <c r="L199" s="42"/>
      <c r="M199" s="258"/>
      <c r="N199" s="259"/>
      <c r="O199" s="260"/>
      <c r="P199" s="260"/>
      <c r="Q199" s="260"/>
      <c r="R199" s="260"/>
      <c r="S199" s="260"/>
      <c r="T199" s="261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5" t="s">
        <v>153</v>
      </c>
      <c r="AU199" s="15" t="s">
        <v>78</v>
      </c>
    </row>
    <row r="200" s="2" customFormat="1" ht="6.96" customHeight="1">
      <c r="A200" s="36"/>
      <c r="B200" s="64"/>
      <c r="C200" s="65"/>
      <c r="D200" s="65"/>
      <c r="E200" s="65"/>
      <c r="F200" s="65"/>
      <c r="G200" s="65"/>
      <c r="H200" s="65"/>
      <c r="I200" s="65"/>
      <c r="J200" s="65"/>
      <c r="K200" s="65"/>
      <c r="L200" s="42"/>
      <c r="M200" s="36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</row>
  </sheetData>
  <sheetProtection sheet="1" autoFilter="0" formatColumns="0" formatRows="0" objects="1" scenarios="1" spinCount="100000" saltValue="iaNFxTVOJE1Gx52xzaki55MfUEZbCppNSlb01xR9UjkYpQEQSsuI2r2fHrh62SftyKYXQK6WtvLsUqSBHPGeoQ==" hashValue="aHXaWCqk59jT4KnGLrmmsGwf/1Qhcj9MAZmLHY2whzytOYu+oynaI/voKC71jIakElyEWSCFz4FocqlbYZICvg==" algorithmName="SHA-512" password="CC35"/>
  <autoFilter ref="C119:K19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95</v>
      </c>
    </row>
    <row r="3" hidden="1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87</v>
      </c>
    </row>
    <row r="4" hidden="1" s="1" customFormat="1" ht="24.96" customHeight="1">
      <c r="B4" s="18"/>
      <c r="D4" s="146" t="s">
        <v>121</v>
      </c>
      <c r="L4" s="18"/>
      <c r="M4" s="147" t="s">
        <v>10</v>
      </c>
      <c r="AT4" s="15" t="s">
        <v>4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148" t="s">
        <v>16</v>
      </c>
      <c r="L6" s="18"/>
    </row>
    <row r="7" hidden="1" s="1" customFormat="1" ht="16.5" customHeight="1">
      <c r="B7" s="18"/>
      <c r="E7" s="149" t="str">
        <f>'Rekapitulace stavby'!K6</f>
        <v>Oprava trati v úseku Nejdek – Nové Hamry (1. Etapa)</v>
      </c>
      <c r="F7" s="148"/>
      <c r="G7" s="148"/>
      <c r="H7" s="148"/>
      <c r="L7" s="18"/>
    </row>
    <row r="8" hidden="1" s="1" customFormat="1" ht="12" customHeight="1">
      <c r="B8" s="18"/>
      <c r="D8" s="148" t="s">
        <v>122</v>
      </c>
      <c r="L8" s="18"/>
    </row>
    <row r="9" hidden="1" s="2" customFormat="1" ht="16.5" customHeight="1">
      <c r="A9" s="36"/>
      <c r="B9" s="42"/>
      <c r="C9" s="36"/>
      <c r="D9" s="36"/>
      <c r="E9" s="149" t="s">
        <v>123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hidden="1" s="2" customFormat="1" ht="12" customHeight="1">
      <c r="A10" s="36"/>
      <c r="B10" s="42"/>
      <c r="C10" s="36"/>
      <c r="D10" s="148" t="s">
        <v>124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hidden="1" s="2" customFormat="1" ht="16.5" customHeight="1">
      <c r="A11" s="36"/>
      <c r="B11" s="42"/>
      <c r="C11" s="36"/>
      <c r="D11" s="36"/>
      <c r="E11" s="150" t="s">
        <v>301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hidden="1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hidden="1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hidden="1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7. 8. 2020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hidden="1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hidden="1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">
        <v>26</v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hidden="1" s="2" customFormat="1" ht="18" customHeight="1">
      <c r="A17" s="36"/>
      <c r="B17" s="42"/>
      <c r="C17" s="36"/>
      <c r="D17" s="36"/>
      <c r="E17" s="139" t="s">
        <v>27</v>
      </c>
      <c r="F17" s="36"/>
      <c r="G17" s="36"/>
      <c r="H17" s="36"/>
      <c r="I17" s="148" t="s">
        <v>28</v>
      </c>
      <c r="J17" s="139" t="s">
        <v>29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hidden="1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hidden="1" s="2" customFormat="1" ht="12" customHeight="1">
      <c r="A19" s="36"/>
      <c r="B19" s="42"/>
      <c r="C19" s="36"/>
      <c r="D19" s="148" t="s">
        <v>30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hidden="1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28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hidden="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hidden="1" s="2" customFormat="1" ht="12" customHeight="1">
      <c r="A22" s="36"/>
      <c r="B22" s="42"/>
      <c r="C22" s="36"/>
      <c r="D22" s="148" t="s">
        <v>32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hidden="1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28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hidden="1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hidden="1" s="2" customFormat="1" ht="12" customHeight="1">
      <c r="A25" s="36"/>
      <c r="B25" s="42"/>
      <c r="C25" s="36"/>
      <c r="D25" s="148" t="s">
        <v>35</v>
      </c>
      <c r="E25" s="36"/>
      <c r="F25" s="36"/>
      <c r="G25" s="36"/>
      <c r="H25" s="36"/>
      <c r="I25" s="148" t="s">
        <v>25</v>
      </c>
      <c r="J25" s="139" t="s">
        <v>1</v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hidden="1" s="2" customFormat="1" ht="18" customHeight="1">
      <c r="A26" s="36"/>
      <c r="B26" s="42"/>
      <c r="C26" s="36"/>
      <c r="D26" s="36"/>
      <c r="E26" s="139" t="s">
        <v>36</v>
      </c>
      <c r="F26" s="36"/>
      <c r="G26" s="36"/>
      <c r="H26" s="36"/>
      <c r="I26" s="148" t="s">
        <v>28</v>
      </c>
      <c r="J26" s="139" t="s">
        <v>1</v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hidden="1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hidden="1" s="2" customFormat="1" ht="12" customHeight="1">
      <c r="A28" s="36"/>
      <c r="B28" s="42"/>
      <c r="C28" s="36"/>
      <c r="D28" s="148" t="s">
        <v>37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hidden="1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hidden="1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hidden="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hidden="1" s="2" customFormat="1" ht="25.44" customHeight="1">
      <c r="A32" s="36"/>
      <c r="B32" s="42"/>
      <c r="C32" s="36"/>
      <c r="D32" s="157" t="s">
        <v>38</v>
      </c>
      <c r="E32" s="36"/>
      <c r="F32" s="36"/>
      <c r="G32" s="36"/>
      <c r="H32" s="36"/>
      <c r="I32" s="36"/>
      <c r="J32" s="158">
        <f>ROUND(J120,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36"/>
      <c r="F34" s="159" t="s">
        <v>40</v>
      </c>
      <c r="G34" s="36"/>
      <c r="H34" s="36"/>
      <c r="I34" s="159" t="s">
        <v>39</v>
      </c>
      <c r="J34" s="159" t="s">
        <v>41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160" t="s">
        <v>42</v>
      </c>
      <c r="E35" s="148" t="s">
        <v>43</v>
      </c>
      <c r="F35" s="161">
        <f>ROUND((SUM(BE120:BE124)),  2)</f>
        <v>0</v>
      </c>
      <c r="G35" s="36"/>
      <c r="H35" s="36"/>
      <c r="I35" s="162">
        <v>0.20999999999999999</v>
      </c>
      <c r="J35" s="161">
        <f>ROUND(((SUM(BE120:BE124))*I35),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48" t="s">
        <v>44</v>
      </c>
      <c r="F36" s="161">
        <f>ROUND((SUM(BF120:BF124)),  2)</f>
        <v>0</v>
      </c>
      <c r="G36" s="36"/>
      <c r="H36" s="36"/>
      <c r="I36" s="162">
        <v>0.14999999999999999</v>
      </c>
      <c r="J36" s="161">
        <f>ROUND(((SUM(BF120:BF124))*I36),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45</v>
      </c>
      <c r="F37" s="161">
        <f>ROUND((SUM(BG120:BG124)),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46</v>
      </c>
      <c r="F38" s="161">
        <f>ROUND((SUM(BH120:BH124)),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47</v>
      </c>
      <c r="F39" s="161">
        <f>ROUND((SUM(BI120:BI124)),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 s="2" customFormat="1" ht="25.44" customHeight="1">
      <c r="A41" s="36"/>
      <c r="B41" s="42"/>
      <c r="C41" s="163"/>
      <c r="D41" s="164" t="s">
        <v>48</v>
      </c>
      <c r="E41" s="165"/>
      <c r="F41" s="165"/>
      <c r="G41" s="166" t="s">
        <v>49</v>
      </c>
      <c r="H41" s="167" t="s">
        <v>50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hidden="1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61"/>
      <c r="D50" s="170" t="s">
        <v>51</v>
      </c>
      <c r="E50" s="171"/>
      <c r="F50" s="171"/>
      <c r="G50" s="170" t="s">
        <v>52</v>
      </c>
      <c r="H50" s="171"/>
      <c r="I50" s="171"/>
      <c r="J50" s="171"/>
      <c r="K50" s="171"/>
      <c r="L50" s="61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36"/>
      <c r="B61" s="42"/>
      <c r="C61" s="36"/>
      <c r="D61" s="172" t="s">
        <v>53</v>
      </c>
      <c r="E61" s="173"/>
      <c r="F61" s="174" t="s">
        <v>54</v>
      </c>
      <c r="G61" s="172" t="s">
        <v>53</v>
      </c>
      <c r="H61" s="173"/>
      <c r="I61" s="173"/>
      <c r="J61" s="175" t="s">
        <v>54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36"/>
      <c r="B65" s="42"/>
      <c r="C65" s="36"/>
      <c r="D65" s="170" t="s">
        <v>55</v>
      </c>
      <c r="E65" s="176"/>
      <c r="F65" s="176"/>
      <c r="G65" s="170" t="s">
        <v>56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36"/>
      <c r="B76" s="42"/>
      <c r="C76" s="36"/>
      <c r="D76" s="172" t="s">
        <v>53</v>
      </c>
      <c r="E76" s="173"/>
      <c r="F76" s="174" t="s">
        <v>54</v>
      </c>
      <c r="G76" s="172" t="s">
        <v>53</v>
      </c>
      <c r="H76" s="173"/>
      <c r="I76" s="173"/>
      <c r="J76" s="175" t="s">
        <v>54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hidden="1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hidden="1"/>
    <row r="79" hidden="1"/>
    <row r="80" hidden="1"/>
    <row r="81" hidden="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hidden="1" s="2" customFormat="1" ht="24.96" customHeight="1">
      <c r="A82" s="36"/>
      <c r="B82" s="37"/>
      <c r="C82" s="21" t="s">
        <v>126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hidden="1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hidden="1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hidden="1" s="2" customFormat="1" ht="16.5" customHeight="1">
      <c r="A85" s="36"/>
      <c r="B85" s="37"/>
      <c r="C85" s="38"/>
      <c r="D85" s="38"/>
      <c r="E85" s="181" t="str">
        <f>E7</f>
        <v>Oprava trati v úseku Nejdek – Nové Hamry (1. Etapa)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hidden="1" s="1" customFormat="1" ht="12" customHeight="1">
      <c r="B86" s="19"/>
      <c r="C86" s="30" t="s">
        <v>122</v>
      </c>
      <c r="D86" s="20"/>
      <c r="E86" s="20"/>
      <c r="F86" s="20"/>
      <c r="G86" s="20"/>
      <c r="H86" s="20"/>
      <c r="I86" s="20"/>
      <c r="J86" s="20"/>
      <c r="K86" s="20"/>
      <c r="L86" s="18"/>
    </row>
    <row r="87" hidden="1" s="2" customFormat="1" ht="16.5" customHeight="1">
      <c r="A87" s="36"/>
      <c r="B87" s="37"/>
      <c r="C87" s="38"/>
      <c r="D87" s="38"/>
      <c r="E87" s="181" t="s">
        <v>123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hidden="1" s="2" customFormat="1" ht="12" customHeight="1">
      <c r="A88" s="36"/>
      <c r="B88" s="37"/>
      <c r="C88" s="30" t="s">
        <v>124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hidden="1" s="2" customFormat="1" ht="16.5" customHeight="1">
      <c r="A89" s="36"/>
      <c r="B89" s="37"/>
      <c r="C89" s="38"/>
      <c r="D89" s="38"/>
      <c r="E89" s="74" t="str">
        <f>E11</f>
        <v>A.1.2 - Materiál zajištěný objednatelem - NEOCEŇOVAT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hidden="1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hidden="1" s="2" customFormat="1" ht="12" customHeight="1">
      <c r="A91" s="36"/>
      <c r="B91" s="37"/>
      <c r="C91" s="30" t="s">
        <v>20</v>
      </c>
      <c r="D91" s="38"/>
      <c r="E91" s="38"/>
      <c r="F91" s="25" t="str">
        <f>F14</f>
        <v>Dopr. Pernink, dopr. N. Hamry</v>
      </c>
      <c r="G91" s="38"/>
      <c r="H91" s="38"/>
      <c r="I91" s="30" t="s">
        <v>22</v>
      </c>
      <c r="J91" s="77" t="str">
        <f>IF(J14="","",J14)</f>
        <v>7. 8. 2020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hidden="1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hidden="1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Správa železnic,s.o.; OŘ ÚNL - ST K. Vary </v>
      </c>
      <c r="G93" s="38"/>
      <c r="H93" s="38"/>
      <c r="I93" s="30" t="s">
        <v>32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hidden="1" s="2" customFormat="1" ht="15.15" customHeight="1">
      <c r="A94" s="36"/>
      <c r="B94" s="37"/>
      <c r="C94" s="30" t="s">
        <v>30</v>
      </c>
      <c r="D94" s="38"/>
      <c r="E94" s="38"/>
      <c r="F94" s="25" t="str">
        <f>IF(E20="","",E20)</f>
        <v>Vyplň údaj</v>
      </c>
      <c r="G94" s="38"/>
      <c r="H94" s="38"/>
      <c r="I94" s="30" t="s">
        <v>35</v>
      </c>
      <c r="J94" s="34" t="str">
        <f>E26</f>
        <v>Monika Roztočilová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hidden="1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hidden="1" s="2" customFormat="1" ht="29.28" customHeight="1">
      <c r="A96" s="36"/>
      <c r="B96" s="37"/>
      <c r="C96" s="182" t="s">
        <v>127</v>
      </c>
      <c r="D96" s="183"/>
      <c r="E96" s="183"/>
      <c r="F96" s="183"/>
      <c r="G96" s="183"/>
      <c r="H96" s="183"/>
      <c r="I96" s="183"/>
      <c r="J96" s="184" t="s">
        <v>128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hidden="1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hidden="1" s="2" customFormat="1" ht="22.8" customHeight="1">
      <c r="A98" s="36"/>
      <c r="B98" s="37"/>
      <c r="C98" s="185" t="s">
        <v>129</v>
      </c>
      <c r="D98" s="38"/>
      <c r="E98" s="38"/>
      <c r="F98" s="38"/>
      <c r="G98" s="38"/>
      <c r="H98" s="38"/>
      <c r="I98" s="38"/>
      <c r="J98" s="108">
        <f>J120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130</v>
      </c>
    </row>
    <row r="99" hidden="1" s="2" customFormat="1" ht="21.84" customHeight="1">
      <c r="A99" s="36"/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hidden="1" s="2" customFormat="1" ht="6.96" customHeight="1">
      <c r="A100" s="36"/>
      <c r="B100" s="64"/>
      <c r="C100" s="65"/>
      <c r="D100" s="65"/>
      <c r="E100" s="65"/>
      <c r="F100" s="65"/>
      <c r="G100" s="65"/>
      <c r="H100" s="65"/>
      <c r="I100" s="65"/>
      <c r="J100" s="65"/>
      <c r="K100" s="65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hidden="1"/>
    <row r="102" hidden="1"/>
    <row r="103" hidden="1"/>
    <row r="104" s="2" customFormat="1" ht="6.96" customHeight="1">
      <c r="A104" s="36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24.96" customHeight="1">
      <c r="A105" s="36"/>
      <c r="B105" s="37"/>
      <c r="C105" s="21" t="s">
        <v>131</v>
      </c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16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6.5" customHeight="1">
      <c r="A108" s="36"/>
      <c r="B108" s="37"/>
      <c r="C108" s="38"/>
      <c r="D108" s="38"/>
      <c r="E108" s="181" t="str">
        <f>E7</f>
        <v>Oprava trati v úseku Nejdek – Nové Hamry (1. Etapa)</v>
      </c>
      <c r="F108" s="30"/>
      <c r="G108" s="30"/>
      <c r="H108" s="30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1" customFormat="1" ht="12" customHeight="1">
      <c r="B109" s="19"/>
      <c r="C109" s="30" t="s">
        <v>122</v>
      </c>
      <c r="D109" s="20"/>
      <c r="E109" s="20"/>
      <c r="F109" s="20"/>
      <c r="G109" s="20"/>
      <c r="H109" s="20"/>
      <c r="I109" s="20"/>
      <c r="J109" s="20"/>
      <c r="K109" s="20"/>
      <c r="L109" s="18"/>
    </row>
    <row r="110" s="2" customFormat="1" ht="16.5" customHeight="1">
      <c r="A110" s="36"/>
      <c r="B110" s="37"/>
      <c r="C110" s="38"/>
      <c r="D110" s="38"/>
      <c r="E110" s="181" t="s">
        <v>123</v>
      </c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124</v>
      </c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8"/>
      <c r="D112" s="38"/>
      <c r="E112" s="74" t="str">
        <f>E11</f>
        <v>A.1.2 - Materiál zajištěný objednatelem - NEOCEŇOVAT</v>
      </c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20</v>
      </c>
      <c r="D114" s="38"/>
      <c r="E114" s="38"/>
      <c r="F114" s="25" t="str">
        <f>F14</f>
        <v>Dopr. Pernink, dopr. N. Hamry</v>
      </c>
      <c r="G114" s="38"/>
      <c r="H114" s="38"/>
      <c r="I114" s="30" t="s">
        <v>22</v>
      </c>
      <c r="J114" s="77" t="str">
        <f>IF(J14="","",J14)</f>
        <v>7. 8. 2020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5.15" customHeight="1">
      <c r="A116" s="36"/>
      <c r="B116" s="37"/>
      <c r="C116" s="30" t="s">
        <v>24</v>
      </c>
      <c r="D116" s="38"/>
      <c r="E116" s="38"/>
      <c r="F116" s="25" t="str">
        <f>E17</f>
        <v xml:space="preserve">Správa železnic,s.o.; OŘ ÚNL - ST K. Vary </v>
      </c>
      <c r="G116" s="38"/>
      <c r="H116" s="38"/>
      <c r="I116" s="30" t="s">
        <v>32</v>
      </c>
      <c r="J116" s="34" t="str">
        <f>E23</f>
        <v xml:space="preserve"> 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30</v>
      </c>
      <c r="D117" s="38"/>
      <c r="E117" s="38"/>
      <c r="F117" s="25" t="str">
        <f>IF(E20="","",E20)</f>
        <v>Vyplň údaj</v>
      </c>
      <c r="G117" s="38"/>
      <c r="H117" s="38"/>
      <c r="I117" s="30" t="s">
        <v>35</v>
      </c>
      <c r="J117" s="34" t="str">
        <f>E26</f>
        <v>Monika Roztočilová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0.32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9" customFormat="1" ht="29.28" customHeight="1">
      <c r="A119" s="186"/>
      <c r="B119" s="187"/>
      <c r="C119" s="188" t="s">
        <v>132</v>
      </c>
      <c r="D119" s="189" t="s">
        <v>63</v>
      </c>
      <c r="E119" s="189" t="s">
        <v>59</v>
      </c>
      <c r="F119" s="189" t="s">
        <v>60</v>
      </c>
      <c r="G119" s="189" t="s">
        <v>133</v>
      </c>
      <c r="H119" s="189" t="s">
        <v>134</v>
      </c>
      <c r="I119" s="189" t="s">
        <v>135</v>
      </c>
      <c r="J119" s="189" t="s">
        <v>128</v>
      </c>
      <c r="K119" s="190" t="s">
        <v>136</v>
      </c>
      <c r="L119" s="191"/>
      <c r="M119" s="98" t="s">
        <v>1</v>
      </c>
      <c r="N119" s="99" t="s">
        <v>42</v>
      </c>
      <c r="O119" s="99" t="s">
        <v>137</v>
      </c>
      <c r="P119" s="99" t="s">
        <v>138</v>
      </c>
      <c r="Q119" s="99" t="s">
        <v>139</v>
      </c>
      <c r="R119" s="99" t="s">
        <v>140</v>
      </c>
      <c r="S119" s="99" t="s">
        <v>141</v>
      </c>
      <c r="T119" s="100" t="s">
        <v>142</v>
      </c>
      <c r="U119" s="186"/>
      <c r="V119" s="186"/>
      <c r="W119" s="186"/>
      <c r="X119" s="186"/>
      <c r="Y119" s="186"/>
      <c r="Z119" s="186"/>
      <c r="AA119" s="186"/>
      <c r="AB119" s="186"/>
      <c r="AC119" s="186"/>
      <c r="AD119" s="186"/>
      <c r="AE119" s="186"/>
    </row>
    <row r="120" s="2" customFormat="1" ht="22.8" customHeight="1">
      <c r="A120" s="36"/>
      <c r="B120" s="37"/>
      <c r="C120" s="105" t="s">
        <v>143</v>
      </c>
      <c r="D120" s="38"/>
      <c r="E120" s="38"/>
      <c r="F120" s="38"/>
      <c r="G120" s="38"/>
      <c r="H120" s="38"/>
      <c r="I120" s="38"/>
      <c r="J120" s="192">
        <f>BK120</f>
        <v>0</v>
      </c>
      <c r="K120" s="38"/>
      <c r="L120" s="42"/>
      <c r="M120" s="101"/>
      <c r="N120" s="193"/>
      <c r="O120" s="102"/>
      <c r="P120" s="194">
        <f>SUM(P121:P124)</f>
        <v>0</v>
      </c>
      <c r="Q120" s="102"/>
      <c r="R120" s="194">
        <f>SUM(R121:R124)</f>
        <v>177.5675</v>
      </c>
      <c r="S120" s="102"/>
      <c r="T120" s="195">
        <f>SUM(T121:T124)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77</v>
      </c>
      <c r="AU120" s="15" t="s">
        <v>130</v>
      </c>
      <c r="BK120" s="196">
        <f>SUM(BK121:BK124)</f>
        <v>0</v>
      </c>
    </row>
    <row r="121" s="2" customFormat="1" ht="24.15" customHeight="1">
      <c r="A121" s="36"/>
      <c r="B121" s="37"/>
      <c r="C121" s="248" t="s">
        <v>85</v>
      </c>
      <c r="D121" s="248" t="s">
        <v>289</v>
      </c>
      <c r="E121" s="249" t="s">
        <v>302</v>
      </c>
      <c r="F121" s="250" t="s">
        <v>303</v>
      </c>
      <c r="G121" s="251" t="s">
        <v>159</v>
      </c>
      <c r="H121" s="252">
        <v>511</v>
      </c>
      <c r="I121" s="253"/>
      <c r="J121" s="254">
        <f>ROUND(I121*H121,2)</f>
        <v>0</v>
      </c>
      <c r="K121" s="250" t="s">
        <v>149</v>
      </c>
      <c r="L121" s="255"/>
      <c r="M121" s="256" t="s">
        <v>1</v>
      </c>
      <c r="N121" s="257" t="s">
        <v>43</v>
      </c>
      <c r="O121" s="89"/>
      <c r="P121" s="206">
        <f>O121*H121</f>
        <v>0</v>
      </c>
      <c r="Q121" s="206">
        <v>0.27500000000000002</v>
      </c>
      <c r="R121" s="206">
        <f>Q121*H121</f>
        <v>140.52500000000001</v>
      </c>
      <c r="S121" s="206">
        <v>0</v>
      </c>
      <c r="T121" s="207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8" t="s">
        <v>172</v>
      </c>
      <c r="AT121" s="208" t="s">
        <v>289</v>
      </c>
      <c r="AU121" s="208" t="s">
        <v>78</v>
      </c>
      <c r="AY121" s="15" t="s">
        <v>151</v>
      </c>
      <c r="BE121" s="209">
        <f>IF(N121="základní",J121,0)</f>
        <v>0</v>
      </c>
      <c r="BF121" s="209">
        <f>IF(N121="snížená",J121,0)</f>
        <v>0</v>
      </c>
      <c r="BG121" s="209">
        <f>IF(N121="zákl. přenesená",J121,0)</f>
        <v>0</v>
      </c>
      <c r="BH121" s="209">
        <f>IF(N121="sníž. přenesená",J121,0)</f>
        <v>0</v>
      </c>
      <c r="BI121" s="209">
        <f>IF(N121="nulová",J121,0)</f>
        <v>0</v>
      </c>
      <c r="BJ121" s="15" t="s">
        <v>85</v>
      </c>
      <c r="BK121" s="209">
        <f>ROUND(I121*H121,2)</f>
        <v>0</v>
      </c>
      <c r="BL121" s="15" t="s">
        <v>172</v>
      </c>
      <c r="BM121" s="208" t="s">
        <v>304</v>
      </c>
    </row>
    <row r="122" s="2" customFormat="1">
      <c r="A122" s="36"/>
      <c r="B122" s="37"/>
      <c r="C122" s="38"/>
      <c r="D122" s="210" t="s">
        <v>153</v>
      </c>
      <c r="E122" s="38"/>
      <c r="F122" s="211" t="s">
        <v>303</v>
      </c>
      <c r="G122" s="38"/>
      <c r="H122" s="38"/>
      <c r="I122" s="212"/>
      <c r="J122" s="38"/>
      <c r="K122" s="38"/>
      <c r="L122" s="42"/>
      <c r="M122" s="213"/>
      <c r="N122" s="214"/>
      <c r="O122" s="89"/>
      <c r="P122" s="89"/>
      <c r="Q122" s="89"/>
      <c r="R122" s="89"/>
      <c r="S122" s="89"/>
      <c r="T122" s="90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153</v>
      </c>
      <c r="AU122" s="15" t="s">
        <v>78</v>
      </c>
    </row>
    <row r="123" s="2" customFormat="1" ht="24.15" customHeight="1">
      <c r="A123" s="36"/>
      <c r="B123" s="37"/>
      <c r="C123" s="248" t="s">
        <v>87</v>
      </c>
      <c r="D123" s="248" t="s">
        <v>289</v>
      </c>
      <c r="E123" s="249" t="s">
        <v>305</v>
      </c>
      <c r="F123" s="250" t="s">
        <v>306</v>
      </c>
      <c r="G123" s="251" t="s">
        <v>159</v>
      </c>
      <c r="H123" s="252">
        <v>10</v>
      </c>
      <c r="I123" s="253"/>
      <c r="J123" s="254">
        <f>ROUND(I123*H123,2)</f>
        <v>0</v>
      </c>
      <c r="K123" s="250" t="s">
        <v>149</v>
      </c>
      <c r="L123" s="255"/>
      <c r="M123" s="256" t="s">
        <v>1</v>
      </c>
      <c r="N123" s="257" t="s">
        <v>43</v>
      </c>
      <c r="O123" s="89"/>
      <c r="P123" s="206">
        <f>O123*H123</f>
        <v>0</v>
      </c>
      <c r="Q123" s="206">
        <v>3.70425</v>
      </c>
      <c r="R123" s="206">
        <f>Q123*H123</f>
        <v>37.042500000000004</v>
      </c>
      <c r="S123" s="206">
        <v>0</v>
      </c>
      <c r="T123" s="207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08" t="s">
        <v>172</v>
      </c>
      <c r="AT123" s="208" t="s">
        <v>289</v>
      </c>
      <c r="AU123" s="208" t="s">
        <v>78</v>
      </c>
      <c r="AY123" s="15" t="s">
        <v>151</v>
      </c>
      <c r="BE123" s="209">
        <f>IF(N123="základní",J123,0)</f>
        <v>0</v>
      </c>
      <c r="BF123" s="209">
        <f>IF(N123="snížená",J123,0)</f>
        <v>0</v>
      </c>
      <c r="BG123" s="209">
        <f>IF(N123="zákl. přenesená",J123,0)</f>
        <v>0</v>
      </c>
      <c r="BH123" s="209">
        <f>IF(N123="sníž. přenesená",J123,0)</f>
        <v>0</v>
      </c>
      <c r="BI123" s="209">
        <f>IF(N123="nulová",J123,0)</f>
        <v>0</v>
      </c>
      <c r="BJ123" s="15" t="s">
        <v>85</v>
      </c>
      <c r="BK123" s="209">
        <f>ROUND(I123*H123,2)</f>
        <v>0</v>
      </c>
      <c r="BL123" s="15" t="s">
        <v>172</v>
      </c>
      <c r="BM123" s="208" t="s">
        <v>307</v>
      </c>
    </row>
    <row r="124" s="2" customFormat="1">
      <c r="A124" s="36"/>
      <c r="B124" s="37"/>
      <c r="C124" s="38"/>
      <c r="D124" s="210" t="s">
        <v>153</v>
      </c>
      <c r="E124" s="38"/>
      <c r="F124" s="211" t="s">
        <v>306</v>
      </c>
      <c r="G124" s="38"/>
      <c r="H124" s="38"/>
      <c r="I124" s="212"/>
      <c r="J124" s="38"/>
      <c r="K124" s="38"/>
      <c r="L124" s="42"/>
      <c r="M124" s="258"/>
      <c r="N124" s="259"/>
      <c r="O124" s="260"/>
      <c r="P124" s="260"/>
      <c r="Q124" s="260"/>
      <c r="R124" s="260"/>
      <c r="S124" s="260"/>
      <c r="T124" s="261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153</v>
      </c>
      <c r="AU124" s="15" t="s">
        <v>78</v>
      </c>
    </row>
    <row r="125" s="2" customFormat="1" ht="6.96" customHeight="1">
      <c r="A125" s="36"/>
      <c r="B125" s="64"/>
      <c r="C125" s="65"/>
      <c r="D125" s="65"/>
      <c r="E125" s="65"/>
      <c r="F125" s="65"/>
      <c r="G125" s="65"/>
      <c r="H125" s="65"/>
      <c r="I125" s="65"/>
      <c r="J125" s="65"/>
      <c r="K125" s="65"/>
      <c r="L125" s="42"/>
      <c r="M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</sheetData>
  <sheetProtection sheet="1" autoFilter="0" formatColumns="0" formatRows="0" objects="1" scenarios="1" spinCount="100000" saltValue="/IdpUw9LzyqNv11ULUr8G2ZCsh4O/8srj3cmNNu3QAOaoFZ1BG2h2xEg7b/+Q5As3G//iXfzCOpc8zl9f/lt0g==" hashValue="k+lykjV5YFi547ovxAUYt95OD2svEayRlgNC8m0Obd14XWZnGCBgrnpqjBwPtxlJXPsWossRVBlC99Vh+D1vdg==" algorithmName="SHA-512" password="CC35"/>
  <autoFilter ref="C119:K12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98</v>
      </c>
    </row>
    <row r="3" hidden="1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87</v>
      </c>
    </row>
    <row r="4" hidden="1" s="1" customFormat="1" ht="24.96" customHeight="1">
      <c r="B4" s="18"/>
      <c r="D4" s="146" t="s">
        <v>121</v>
      </c>
      <c r="L4" s="18"/>
      <c r="M4" s="147" t="s">
        <v>10</v>
      </c>
      <c r="AT4" s="15" t="s">
        <v>4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148" t="s">
        <v>16</v>
      </c>
      <c r="L6" s="18"/>
    </row>
    <row r="7" hidden="1" s="1" customFormat="1" ht="16.5" customHeight="1">
      <c r="B7" s="18"/>
      <c r="E7" s="149" t="str">
        <f>'Rekapitulace stavby'!K6</f>
        <v>Oprava trati v úseku Nejdek – Nové Hamry (1. Etapa)</v>
      </c>
      <c r="F7" s="148"/>
      <c r="G7" s="148"/>
      <c r="H7" s="148"/>
      <c r="L7" s="18"/>
    </row>
    <row r="8" hidden="1" s="1" customFormat="1" ht="12" customHeight="1">
      <c r="B8" s="18"/>
      <c r="D8" s="148" t="s">
        <v>122</v>
      </c>
      <c r="L8" s="18"/>
    </row>
    <row r="9" hidden="1" s="2" customFormat="1" ht="16.5" customHeight="1">
      <c r="A9" s="36"/>
      <c r="B9" s="42"/>
      <c r="C9" s="36"/>
      <c r="D9" s="36"/>
      <c r="E9" s="149" t="s">
        <v>123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hidden="1" s="2" customFormat="1" ht="12" customHeight="1">
      <c r="A10" s="36"/>
      <c r="B10" s="42"/>
      <c r="C10" s="36"/>
      <c r="D10" s="148" t="s">
        <v>124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hidden="1" s="2" customFormat="1" ht="16.5" customHeight="1">
      <c r="A11" s="36"/>
      <c r="B11" s="42"/>
      <c r="C11" s="36"/>
      <c r="D11" s="36"/>
      <c r="E11" s="150" t="s">
        <v>308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hidden="1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hidden="1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hidden="1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7. 8. 2020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hidden="1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hidden="1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">
        <v>26</v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hidden="1" s="2" customFormat="1" ht="18" customHeight="1">
      <c r="A17" s="36"/>
      <c r="B17" s="42"/>
      <c r="C17" s="36"/>
      <c r="D17" s="36"/>
      <c r="E17" s="139" t="s">
        <v>27</v>
      </c>
      <c r="F17" s="36"/>
      <c r="G17" s="36"/>
      <c r="H17" s="36"/>
      <c r="I17" s="148" t="s">
        <v>28</v>
      </c>
      <c r="J17" s="139" t="s">
        <v>29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hidden="1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hidden="1" s="2" customFormat="1" ht="12" customHeight="1">
      <c r="A19" s="36"/>
      <c r="B19" s="42"/>
      <c r="C19" s="36"/>
      <c r="D19" s="148" t="s">
        <v>30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hidden="1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28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hidden="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hidden="1" s="2" customFormat="1" ht="12" customHeight="1">
      <c r="A22" s="36"/>
      <c r="B22" s="42"/>
      <c r="C22" s="36"/>
      <c r="D22" s="148" t="s">
        <v>32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hidden="1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28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hidden="1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hidden="1" s="2" customFormat="1" ht="12" customHeight="1">
      <c r="A25" s="36"/>
      <c r="B25" s="42"/>
      <c r="C25" s="36"/>
      <c r="D25" s="148" t="s">
        <v>35</v>
      </c>
      <c r="E25" s="36"/>
      <c r="F25" s="36"/>
      <c r="G25" s="36"/>
      <c r="H25" s="36"/>
      <c r="I25" s="148" t="s">
        <v>25</v>
      </c>
      <c r="J25" s="139" t="s">
        <v>1</v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hidden="1" s="2" customFormat="1" ht="18" customHeight="1">
      <c r="A26" s="36"/>
      <c r="B26" s="42"/>
      <c r="C26" s="36"/>
      <c r="D26" s="36"/>
      <c r="E26" s="139" t="s">
        <v>36</v>
      </c>
      <c r="F26" s="36"/>
      <c r="G26" s="36"/>
      <c r="H26" s="36"/>
      <c r="I26" s="148" t="s">
        <v>28</v>
      </c>
      <c r="J26" s="139" t="s">
        <v>1</v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hidden="1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hidden="1" s="2" customFormat="1" ht="12" customHeight="1">
      <c r="A28" s="36"/>
      <c r="B28" s="42"/>
      <c r="C28" s="36"/>
      <c r="D28" s="148" t="s">
        <v>37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hidden="1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hidden="1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hidden="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hidden="1" s="2" customFormat="1" ht="25.44" customHeight="1">
      <c r="A32" s="36"/>
      <c r="B32" s="42"/>
      <c r="C32" s="36"/>
      <c r="D32" s="157" t="s">
        <v>38</v>
      </c>
      <c r="E32" s="36"/>
      <c r="F32" s="36"/>
      <c r="G32" s="36"/>
      <c r="H32" s="36"/>
      <c r="I32" s="36"/>
      <c r="J32" s="158">
        <f>ROUND(J120,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36"/>
      <c r="F34" s="159" t="s">
        <v>40</v>
      </c>
      <c r="G34" s="36"/>
      <c r="H34" s="36"/>
      <c r="I34" s="159" t="s">
        <v>39</v>
      </c>
      <c r="J34" s="159" t="s">
        <v>41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160" t="s">
        <v>42</v>
      </c>
      <c r="E35" s="148" t="s">
        <v>43</v>
      </c>
      <c r="F35" s="161">
        <f>ROUND((SUM(BE120:BE136)),  2)</f>
        <v>0</v>
      </c>
      <c r="G35" s="36"/>
      <c r="H35" s="36"/>
      <c r="I35" s="162">
        <v>0.20999999999999999</v>
      </c>
      <c r="J35" s="161">
        <f>ROUND(((SUM(BE120:BE136))*I35),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48" t="s">
        <v>44</v>
      </c>
      <c r="F36" s="161">
        <f>ROUND((SUM(BF120:BF136)),  2)</f>
        <v>0</v>
      </c>
      <c r="G36" s="36"/>
      <c r="H36" s="36"/>
      <c r="I36" s="162">
        <v>0.14999999999999999</v>
      </c>
      <c r="J36" s="161">
        <f>ROUND(((SUM(BF120:BF136))*I36),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45</v>
      </c>
      <c r="F37" s="161">
        <f>ROUND((SUM(BG120:BG136)),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46</v>
      </c>
      <c r="F38" s="161">
        <f>ROUND((SUM(BH120:BH136)),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47</v>
      </c>
      <c r="F39" s="161">
        <f>ROUND((SUM(BI120:BI136)),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 s="2" customFormat="1" ht="25.44" customHeight="1">
      <c r="A41" s="36"/>
      <c r="B41" s="42"/>
      <c r="C41" s="163"/>
      <c r="D41" s="164" t="s">
        <v>48</v>
      </c>
      <c r="E41" s="165"/>
      <c r="F41" s="165"/>
      <c r="G41" s="166" t="s">
        <v>49</v>
      </c>
      <c r="H41" s="167" t="s">
        <v>50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hidden="1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61"/>
      <c r="D50" s="170" t="s">
        <v>51</v>
      </c>
      <c r="E50" s="171"/>
      <c r="F50" s="171"/>
      <c r="G50" s="170" t="s">
        <v>52</v>
      </c>
      <c r="H50" s="171"/>
      <c r="I50" s="171"/>
      <c r="J50" s="171"/>
      <c r="K50" s="171"/>
      <c r="L50" s="61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36"/>
      <c r="B61" s="42"/>
      <c r="C61" s="36"/>
      <c r="D61" s="172" t="s">
        <v>53</v>
      </c>
      <c r="E61" s="173"/>
      <c r="F61" s="174" t="s">
        <v>54</v>
      </c>
      <c r="G61" s="172" t="s">
        <v>53</v>
      </c>
      <c r="H61" s="173"/>
      <c r="I61" s="173"/>
      <c r="J61" s="175" t="s">
        <v>54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36"/>
      <c r="B65" s="42"/>
      <c r="C65" s="36"/>
      <c r="D65" s="170" t="s">
        <v>55</v>
      </c>
      <c r="E65" s="176"/>
      <c r="F65" s="176"/>
      <c r="G65" s="170" t="s">
        <v>56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36"/>
      <c r="B76" s="42"/>
      <c r="C76" s="36"/>
      <c r="D76" s="172" t="s">
        <v>53</v>
      </c>
      <c r="E76" s="173"/>
      <c r="F76" s="174" t="s">
        <v>54</v>
      </c>
      <c r="G76" s="172" t="s">
        <v>53</v>
      </c>
      <c r="H76" s="173"/>
      <c r="I76" s="173"/>
      <c r="J76" s="175" t="s">
        <v>54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hidden="1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hidden="1"/>
    <row r="79" hidden="1"/>
    <row r="80" hidden="1"/>
    <row r="81" hidden="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hidden="1" s="2" customFormat="1" ht="24.96" customHeight="1">
      <c r="A82" s="36"/>
      <c r="B82" s="37"/>
      <c r="C82" s="21" t="s">
        <v>126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hidden="1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hidden="1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hidden="1" s="2" customFormat="1" ht="16.5" customHeight="1">
      <c r="A85" s="36"/>
      <c r="B85" s="37"/>
      <c r="C85" s="38"/>
      <c r="D85" s="38"/>
      <c r="E85" s="181" t="str">
        <f>E7</f>
        <v>Oprava trati v úseku Nejdek – Nové Hamry (1. Etapa)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hidden="1" s="1" customFormat="1" ht="12" customHeight="1">
      <c r="B86" s="19"/>
      <c r="C86" s="30" t="s">
        <v>122</v>
      </c>
      <c r="D86" s="20"/>
      <c r="E86" s="20"/>
      <c r="F86" s="20"/>
      <c r="G86" s="20"/>
      <c r="H86" s="20"/>
      <c r="I86" s="20"/>
      <c r="J86" s="20"/>
      <c r="K86" s="20"/>
      <c r="L86" s="18"/>
    </row>
    <row r="87" hidden="1" s="2" customFormat="1" ht="16.5" customHeight="1">
      <c r="A87" s="36"/>
      <c r="B87" s="37"/>
      <c r="C87" s="38"/>
      <c r="D87" s="38"/>
      <c r="E87" s="181" t="s">
        <v>123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hidden="1" s="2" customFormat="1" ht="12" customHeight="1">
      <c r="A88" s="36"/>
      <c r="B88" s="37"/>
      <c r="C88" s="30" t="s">
        <v>124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hidden="1" s="2" customFormat="1" ht="16.5" customHeight="1">
      <c r="A89" s="36"/>
      <c r="B89" s="37"/>
      <c r="C89" s="38"/>
      <c r="D89" s="38"/>
      <c r="E89" s="74" t="str">
        <f>E11</f>
        <v>A.1.3 - Práce SSZT (Sborník SŽDC 2020)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hidden="1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hidden="1" s="2" customFormat="1" ht="12" customHeight="1">
      <c r="A91" s="36"/>
      <c r="B91" s="37"/>
      <c r="C91" s="30" t="s">
        <v>20</v>
      </c>
      <c r="D91" s="38"/>
      <c r="E91" s="38"/>
      <c r="F91" s="25" t="str">
        <f>F14</f>
        <v>Dopr. Pernink, dopr. N. Hamry</v>
      </c>
      <c r="G91" s="38"/>
      <c r="H91" s="38"/>
      <c r="I91" s="30" t="s">
        <v>22</v>
      </c>
      <c r="J91" s="77" t="str">
        <f>IF(J14="","",J14)</f>
        <v>7. 8. 2020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hidden="1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hidden="1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Správa železnic,s.o.; OŘ ÚNL - ST K. Vary </v>
      </c>
      <c r="G93" s="38"/>
      <c r="H93" s="38"/>
      <c r="I93" s="30" t="s">
        <v>32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hidden="1" s="2" customFormat="1" ht="15.15" customHeight="1">
      <c r="A94" s="36"/>
      <c r="B94" s="37"/>
      <c r="C94" s="30" t="s">
        <v>30</v>
      </c>
      <c r="D94" s="38"/>
      <c r="E94" s="38"/>
      <c r="F94" s="25" t="str">
        <f>IF(E20="","",E20)</f>
        <v>Vyplň údaj</v>
      </c>
      <c r="G94" s="38"/>
      <c r="H94" s="38"/>
      <c r="I94" s="30" t="s">
        <v>35</v>
      </c>
      <c r="J94" s="34" t="str">
        <f>E26</f>
        <v>Monika Roztočilová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hidden="1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hidden="1" s="2" customFormat="1" ht="29.28" customHeight="1">
      <c r="A96" s="36"/>
      <c r="B96" s="37"/>
      <c r="C96" s="182" t="s">
        <v>127</v>
      </c>
      <c r="D96" s="183"/>
      <c r="E96" s="183"/>
      <c r="F96" s="183"/>
      <c r="G96" s="183"/>
      <c r="H96" s="183"/>
      <c r="I96" s="183"/>
      <c r="J96" s="184" t="s">
        <v>128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hidden="1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hidden="1" s="2" customFormat="1" ht="22.8" customHeight="1">
      <c r="A98" s="36"/>
      <c r="B98" s="37"/>
      <c r="C98" s="185" t="s">
        <v>129</v>
      </c>
      <c r="D98" s="38"/>
      <c r="E98" s="38"/>
      <c r="F98" s="38"/>
      <c r="G98" s="38"/>
      <c r="H98" s="38"/>
      <c r="I98" s="38"/>
      <c r="J98" s="108">
        <f>J120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130</v>
      </c>
    </row>
    <row r="99" hidden="1" s="2" customFormat="1" ht="21.84" customHeight="1">
      <c r="A99" s="36"/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hidden="1" s="2" customFormat="1" ht="6.96" customHeight="1">
      <c r="A100" s="36"/>
      <c r="B100" s="64"/>
      <c r="C100" s="65"/>
      <c r="D100" s="65"/>
      <c r="E100" s="65"/>
      <c r="F100" s="65"/>
      <c r="G100" s="65"/>
      <c r="H100" s="65"/>
      <c r="I100" s="65"/>
      <c r="J100" s="65"/>
      <c r="K100" s="65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hidden="1"/>
    <row r="102" hidden="1"/>
    <row r="103" hidden="1"/>
    <row r="104" s="2" customFormat="1" ht="6.96" customHeight="1">
      <c r="A104" s="36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24.96" customHeight="1">
      <c r="A105" s="36"/>
      <c r="B105" s="37"/>
      <c r="C105" s="21" t="s">
        <v>131</v>
      </c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16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6.5" customHeight="1">
      <c r="A108" s="36"/>
      <c r="B108" s="37"/>
      <c r="C108" s="38"/>
      <c r="D108" s="38"/>
      <c r="E108" s="181" t="str">
        <f>E7</f>
        <v>Oprava trati v úseku Nejdek – Nové Hamry (1. Etapa)</v>
      </c>
      <c r="F108" s="30"/>
      <c r="G108" s="30"/>
      <c r="H108" s="30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1" customFormat="1" ht="12" customHeight="1">
      <c r="B109" s="19"/>
      <c r="C109" s="30" t="s">
        <v>122</v>
      </c>
      <c r="D109" s="20"/>
      <c r="E109" s="20"/>
      <c r="F109" s="20"/>
      <c r="G109" s="20"/>
      <c r="H109" s="20"/>
      <c r="I109" s="20"/>
      <c r="J109" s="20"/>
      <c r="K109" s="20"/>
      <c r="L109" s="18"/>
    </row>
    <row r="110" s="2" customFormat="1" ht="16.5" customHeight="1">
      <c r="A110" s="36"/>
      <c r="B110" s="37"/>
      <c r="C110" s="38"/>
      <c r="D110" s="38"/>
      <c r="E110" s="181" t="s">
        <v>123</v>
      </c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124</v>
      </c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8"/>
      <c r="D112" s="38"/>
      <c r="E112" s="74" t="str">
        <f>E11</f>
        <v>A.1.3 - Práce SSZT (Sborník SŽDC 2020)</v>
      </c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20</v>
      </c>
      <c r="D114" s="38"/>
      <c r="E114" s="38"/>
      <c r="F114" s="25" t="str">
        <f>F14</f>
        <v>Dopr. Pernink, dopr. N. Hamry</v>
      </c>
      <c r="G114" s="38"/>
      <c r="H114" s="38"/>
      <c r="I114" s="30" t="s">
        <v>22</v>
      </c>
      <c r="J114" s="77" t="str">
        <f>IF(J14="","",J14)</f>
        <v>7. 8. 2020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5.15" customHeight="1">
      <c r="A116" s="36"/>
      <c r="B116" s="37"/>
      <c r="C116" s="30" t="s">
        <v>24</v>
      </c>
      <c r="D116" s="38"/>
      <c r="E116" s="38"/>
      <c r="F116" s="25" t="str">
        <f>E17</f>
        <v xml:space="preserve">Správa železnic,s.o.; OŘ ÚNL - ST K. Vary </v>
      </c>
      <c r="G116" s="38"/>
      <c r="H116" s="38"/>
      <c r="I116" s="30" t="s">
        <v>32</v>
      </c>
      <c r="J116" s="34" t="str">
        <f>E23</f>
        <v xml:space="preserve"> 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30</v>
      </c>
      <c r="D117" s="38"/>
      <c r="E117" s="38"/>
      <c r="F117" s="25" t="str">
        <f>IF(E20="","",E20)</f>
        <v>Vyplň údaj</v>
      </c>
      <c r="G117" s="38"/>
      <c r="H117" s="38"/>
      <c r="I117" s="30" t="s">
        <v>35</v>
      </c>
      <c r="J117" s="34" t="str">
        <f>E26</f>
        <v>Monika Roztočilová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0.32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9" customFormat="1" ht="29.28" customHeight="1">
      <c r="A119" s="186"/>
      <c r="B119" s="187"/>
      <c r="C119" s="188" t="s">
        <v>132</v>
      </c>
      <c r="D119" s="189" t="s">
        <v>63</v>
      </c>
      <c r="E119" s="189" t="s">
        <v>59</v>
      </c>
      <c r="F119" s="189" t="s">
        <v>60</v>
      </c>
      <c r="G119" s="189" t="s">
        <v>133</v>
      </c>
      <c r="H119" s="189" t="s">
        <v>134</v>
      </c>
      <c r="I119" s="189" t="s">
        <v>135</v>
      </c>
      <c r="J119" s="189" t="s">
        <v>128</v>
      </c>
      <c r="K119" s="190" t="s">
        <v>136</v>
      </c>
      <c r="L119" s="191"/>
      <c r="M119" s="98" t="s">
        <v>1</v>
      </c>
      <c r="N119" s="99" t="s">
        <v>42</v>
      </c>
      <c r="O119" s="99" t="s">
        <v>137</v>
      </c>
      <c r="P119" s="99" t="s">
        <v>138</v>
      </c>
      <c r="Q119" s="99" t="s">
        <v>139</v>
      </c>
      <c r="R119" s="99" t="s">
        <v>140</v>
      </c>
      <c r="S119" s="99" t="s">
        <v>141</v>
      </c>
      <c r="T119" s="100" t="s">
        <v>142</v>
      </c>
      <c r="U119" s="186"/>
      <c r="V119" s="186"/>
      <c r="W119" s="186"/>
      <c r="X119" s="186"/>
      <c r="Y119" s="186"/>
      <c r="Z119" s="186"/>
      <c r="AA119" s="186"/>
      <c r="AB119" s="186"/>
      <c r="AC119" s="186"/>
      <c r="AD119" s="186"/>
      <c r="AE119" s="186"/>
    </row>
    <row r="120" s="2" customFormat="1" ht="22.8" customHeight="1">
      <c r="A120" s="36"/>
      <c r="B120" s="37"/>
      <c r="C120" s="105" t="s">
        <v>143</v>
      </c>
      <c r="D120" s="38"/>
      <c r="E120" s="38"/>
      <c r="F120" s="38"/>
      <c r="G120" s="38"/>
      <c r="H120" s="38"/>
      <c r="I120" s="38"/>
      <c r="J120" s="192">
        <f>BK120</f>
        <v>0</v>
      </c>
      <c r="K120" s="38"/>
      <c r="L120" s="42"/>
      <c r="M120" s="101"/>
      <c r="N120" s="193"/>
      <c r="O120" s="102"/>
      <c r="P120" s="194">
        <f>SUM(P121:P136)</f>
        <v>0</v>
      </c>
      <c r="Q120" s="102"/>
      <c r="R120" s="194">
        <f>SUM(R121:R136)</f>
        <v>0</v>
      </c>
      <c r="S120" s="102"/>
      <c r="T120" s="195">
        <f>SUM(T121:T136)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77</v>
      </c>
      <c r="AU120" s="15" t="s">
        <v>130</v>
      </c>
      <c r="BK120" s="196">
        <f>SUM(BK121:BK136)</f>
        <v>0</v>
      </c>
    </row>
    <row r="121" s="2" customFormat="1" ht="24.15" customHeight="1">
      <c r="A121" s="36"/>
      <c r="B121" s="37"/>
      <c r="C121" s="197" t="s">
        <v>85</v>
      </c>
      <c r="D121" s="197" t="s">
        <v>145</v>
      </c>
      <c r="E121" s="198" t="s">
        <v>309</v>
      </c>
      <c r="F121" s="199" t="s">
        <v>310</v>
      </c>
      <c r="G121" s="200" t="s">
        <v>159</v>
      </c>
      <c r="H121" s="201">
        <v>1</v>
      </c>
      <c r="I121" s="202"/>
      <c r="J121" s="203">
        <f>ROUND(I121*H121,2)</f>
        <v>0</v>
      </c>
      <c r="K121" s="199" t="s">
        <v>311</v>
      </c>
      <c r="L121" s="42"/>
      <c r="M121" s="204" t="s">
        <v>1</v>
      </c>
      <c r="N121" s="205" t="s">
        <v>43</v>
      </c>
      <c r="O121" s="89"/>
      <c r="P121" s="206">
        <f>O121*H121</f>
        <v>0</v>
      </c>
      <c r="Q121" s="206">
        <v>0</v>
      </c>
      <c r="R121" s="206">
        <f>Q121*H121</f>
        <v>0</v>
      </c>
      <c r="S121" s="206">
        <v>0</v>
      </c>
      <c r="T121" s="207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8" t="s">
        <v>172</v>
      </c>
      <c r="AT121" s="208" t="s">
        <v>145</v>
      </c>
      <c r="AU121" s="208" t="s">
        <v>78</v>
      </c>
      <c r="AY121" s="15" t="s">
        <v>151</v>
      </c>
      <c r="BE121" s="209">
        <f>IF(N121="základní",J121,0)</f>
        <v>0</v>
      </c>
      <c r="BF121" s="209">
        <f>IF(N121="snížená",J121,0)</f>
        <v>0</v>
      </c>
      <c r="BG121" s="209">
        <f>IF(N121="zákl. přenesená",J121,0)</f>
        <v>0</v>
      </c>
      <c r="BH121" s="209">
        <f>IF(N121="sníž. přenesená",J121,0)</f>
        <v>0</v>
      </c>
      <c r="BI121" s="209">
        <f>IF(N121="nulová",J121,0)</f>
        <v>0</v>
      </c>
      <c r="BJ121" s="15" t="s">
        <v>85</v>
      </c>
      <c r="BK121" s="209">
        <f>ROUND(I121*H121,2)</f>
        <v>0</v>
      </c>
      <c r="BL121" s="15" t="s">
        <v>172</v>
      </c>
      <c r="BM121" s="208" t="s">
        <v>312</v>
      </c>
    </row>
    <row r="122" s="2" customFormat="1">
      <c r="A122" s="36"/>
      <c r="B122" s="37"/>
      <c r="C122" s="38"/>
      <c r="D122" s="210" t="s">
        <v>153</v>
      </c>
      <c r="E122" s="38"/>
      <c r="F122" s="211" t="s">
        <v>313</v>
      </c>
      <c r="G122" s="38"/>
      <c r="H122" s="38"/>
      <c r="I122" s="212"/>
      <c r="J122" s="38"/>
      <c r="K122" s="38"/>
      <c r="L122" s="42"/>
      <c r="M122" s="213"/>
      <c r="N122" s="214"/>
      <c r="O122" s="89"/>
      <c r="P122" s="89"/>
      <c r="Q122" s="89"/>
      <c r="R122" s="89"/>
      <c r="S122" s="89"/>
      <c r="T122" s="90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153</v>
      </c>
      <c r="AU122" s="15" t="s">
        <v>78</v>
      </c>
    </row>
    <row r="123" s="2" customFormat="1">
      <c r="A123" s="36"/>
      <c r="B123" s="37"/>
      <c r="C123" s="38"/>
      <c r="D123" s="210" t="s">
        <v>155</v>
      </c>
      <c r="E123" s="38"/>
      <c r="F123" s="215" t="s">
        <v>314</v>
      </c>
      <c r="G123" s="38"/>
      <c r="H123" s="38"/>
      <c r="I123" s="212"/>
      <c r="J123" s="38"/>
      <c r="K123" s="38"/>
      <c r="L123" s="42"/>
      <c r="M123" s="213"/>
      <c r="N123" s="214"/>
      <c r="O123" s="89"/>
      <c r="P123" s="89"/>
      <c r="Q123" s="89"/>
      <c r="R123" s="89"/>
      <c r="S123" s="89"/>
      <c r="T123" s="90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155</v>
      </c>
      <c r="AU123" s="15" t="s">
        <v>78</v>
      </c>
    </row>
    <row r="124" s="2" customFormat="1" ht="24.15" customHeight="1">
      <c r="A124" s="36"/>
      <c r="B124" s="37"/>
      <c r="C124" s="197" t="s">
        <v>232</v>
      </c>
      <c r="D124" s="197" t="s">
        <v>145</v>
      </c>
      <c r="E124" s="198" t="s">
        <v>315</v>
      </c>
      <c r="F124" s="199" t="s">
        <v>316</v>
      </c>
      <c r="G124" s="200" t="s">
        <v>159</v>
      </c>
      <c r="H124" s="201">
        <v>1</v>
      </c>
      <c r="I124" s="202"/>
      <c r="J124" s="203">
        <f>ROUND(I124*H124,2)</f>
        <v>0</v>
      </c>
      <c r="K124" s="199" t="s">
        <v>149</v>
      </c>
      <c r="L124" s="42"/>
      <c r="M124" s="204" t="s">
        <v>1</v>
      </c>
      <c r="N124" s="205" t="s">
        <v>43</v>
      </c>
      <c r="O124" s="89"/>
      <c r="P124" s="206">
        <f>O124*H124</f>
        <v>0</v>
      </c>
      <c r="Q124" s="206">
        <v>0</v>
      </c>
      <c r="R124" s="206">
        <f>Q124*H124</f>
        <v>0</v>
      </c>
      <c r="S124" s="206">
        <v>0</v>
      </c>
      <c r="T124" s="207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08" t="s">
        <v>172</v>
      </c>
      <c r="AT124" s="208" t="s">
        <v>145</v>
      </c>
      <c r="AU124" s="208" t="s">
        <v>78</v>
      </c>
      <c r="AY124" s="15" t="s">
        <v>151</v>
      </c>
      <c r="BE124" s="209">
        <f>IF(N124="základní",J124,0)</f>
        <v>0</v>
      </c>
      <c r="BF124" s="209">
        <f>IF(N124="snížená",J124,0)</f>
        <v>0</v>
      </c>
      <c r="BG124" s="209">
        <f>IF(N124="zákl. přenesená",J124,0)</f>
        <v>0</v>
      </c>
      <c r="BH124" s="209">
        <f>IF(N124="sníž. přenesená",J124,0)</f>
        <v>0</v>
      </c>
      <c r="BI124" s="209">
        <f>IF(N124="nulová",J124,0)</f>
        <v>0</v>
      </c>
      <c r="BJ124" s="15" t="s">
        <v>85</v>
      </c>
      <c r="BK124" s="209">
        <f>ROUND(I124*H124,2)</f>
        <v>0</v>
      </c>
      <c r="BL124" s="15" t="s">
        <v>172</v>
      </c>
      <c r="BM124" s="208" t="s">
        <v>317</v>
      </c>
    </row>
    <row r="125" s="2" customFormat="1">
      <c r="A125" s="36"/>
      <c r="B125" s="37"/>
      <c r="C125" s="38"/>
      <c r="D125" s="210" t="s">
        <v>153</v>
      </c>
      <c r="E125" s="38"/>
      <c r="F125" s="211" t="s">
        <v>316</v>
      </c>
      <c r="G125" s="38"/>
      <c r="H125" s="38"/>
      <c r="I125" s="212"/>
      <c r="J125" s="38"/>
      <c r="K125" s="38"/>
      <c r="L125" s="42"/>
      <c r="M125" s="213"/>
      <c r="N125" s="214"/>
      <c r="O125" s="89"/>
      <c r="P125" s="89"/>
      <c r="Q125" s="89"/>
      <c r="R125" s="89"/>
      <c r="S125" s="89"/>
      <c r="T125" s="90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153</v>
      </c>
      <c r="AU125" s="15" t="s">
        <v>78</v>
      </c>
    </row>
    <row r="126" s="2" customFormat="1" ht="24.15" customHeight="1">
      <c r="A126" s="36"/>
      <c r="B126" s="37"/>
      <c r="C126" s="197" t="s">
        <v>87</v>
      </c>
      <c r="D126" s="197" t="s">
        <v>145</v>
      </c>
      <c r="E126" s="198" t="s">
        <v>318</v>
      </c>
      <c r="F126" s="199" t="s">
        <v>319</v>
      </c>
      <c r="G126" s="200" t="s">
        <v>159</v>
      </c>
      <c r="H126" s="201">
        <v>1</v>
      </c>
      <c r="I126" s="202"/>
      <c r="J126" s="203">
        <f>ROUND(I126*H126,2)</f>
        <v>0</v>
      </c>
      <c r="K126" s="199" t="s">
        <v>311</v>
      </c>
      <c r="L126" s="42"/>
      <c r="M126" s="204" t="s">
        <v>1</v>
      </c>
      <c r="N126" s="205" t="s">
        <v>43</v>
      </c>
      <c r="O126" s="89"/>
      <c r="P126" s="206">
        <f>O126*H126</f>
        <v>0</v>
      </c>
      <c r="Q126" s="206">
        <v>0</v>
      </c>
      <c r="R126" s="206">
        <f>Q126*H126</f>
        <v>0</v>
      </c>
      <c r="S126" s="206">
        <v>0</v>
      </c>
      <c r="T126" s="207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08" t="s">
        <v>172</v>
      </c>
      <c r="AT126" s="208" t="s">
        <v>145</v>
      </c>
      <c r="AU126" s="208" t="s">
        <v>78</v>
      </c>
      <c r="AY126" s="15" t="s">
        <v>151</v>
      </c>
      <c r="BE126" s="209">
        <f>IF(N126="základní",J126,0)</f>
        <v>0</v>
      </c>
      <c r="BF126" s="209">
        <f>IF(N126="snížená",J126,0)</f>
        <v>0</v>
      </c>
      <c r="BG126" s="209">
        <f>IF(N126="zákl. přenesená",J126,0)</f>
        <v>0</v>
      </c>
      <c r="BH126" s="209">
        <f>IF(N126="sníž. přenesená",J126,0)</f>
        <v>0</v>
      </c>
      <c r="BI126" s="209">
        <f>IF(N126="nulová",J126,0)</f>
        <v>0</v>
      </c>
      <c r="BJ126" s="15" t="s">
        <v>85</v>
      </c>
      <c r="BK126" s="209">
        <f>ROUND(I126*H126,2)</f>
        <v>0</v>
      </c>
      <c r="BL126" s="15" t="s">
        <v>172</v>
      </c>
      <c r="BM126" s="208" t="s">
        <v>320</v>
      </c>
    </row>
    <row r="127" s="2" customFormat="1">
      <c r="A127" s="36"/>
      <c r="B127" s="37"/>
      <c r="C127" s="38"/>
      <c r="D127" s="210" t="s">
        <v>153</v>
      </c>
      <c r="E127" s="38"/>
      <c r="F127" s="211" t="s">
        <v>319</v>
      </c>
      <c r="G127" s="38"/>
      <c r="H127" s="38"/>
      <c r="I127" s="212"/>
      <c r="J127" s="38"/>
      <c r="K127" s="38"/>
      <c r="L127" s="42"/>
      <c r="M127" s="213"/>
      <c r="N127" s="214"/>
      <c r="O127" s="89"/>
      <c r="P127" s="89"/>
      <c r="Q127" s="89"/>
      <c r="R127" s="89"/>
      <c r="S127" s="89"/>
      <c r="T127" s="90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153</v>
      </c>
      <c r="AU127" s="15" t="s">
        <v>78</v>
      </c>
    </row>
    <row r="128" s="2" customFormat="1">
      <c r="A128" s="36"/>
      <c r="B128" s="37"/>
      <c r="C128" s="38"/>
      <c r="D128" s="210" t="s">
        <v>155</v>
      </c>
      <c r="E128" s="38"/>
      <c r="F128" s="215" t="s">
        <v>314</v>
      </c>
      <c r="G128" s="38"/>
      <c r="H128" s="38"/>
      <c r="I128" s="212"/>
      <c r="J128" s="38"/>
      <c r="K128" s="38"/>
      <c r="L128" s="42"/>
      <c r="M128" s="213"/>
      <c r="N128" s="214"/>
      <c r="O128" s="89"/>
      <c r="P128" s="89"/>
      <c r="Q128" s="89"/>
      <c r="R128" s="89"/>
      <c r="S128" s="89"/>
      <c r="T128" s="90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155</v>
      </c>
      <c r="AU128" s="15" t="s">
        <v>78</v>
      </c>
    </row>
    <row r="129" s="2" customFormat="1" ht="24.15" customHeight="1">
      <c r="A129" s="36"/>
      <c r="B129" s="37"/>
      <c r="C129" s="197" t="s">
        <v>200</v>
      </c>
      <c r="D129" s="197" t="s">
        <v>145</v>
      </c>
      <c r="E129" s="198" t="s">
        <v>321</v>
      </c>
      <c r="F129" s="199" t="s">
        <v>322</v>
      </c>
      <c r="G129" s="200" t="s">
        <v>159</v>
      </c>
      <c r="H129" s="201">
        <v>1</v>
      </c>
      <c r="I129" s="202"/>
      <c r="J129" s="203">
        <f>ROUND(I129*H129,2)</f>
        <v>0</v>
      </c>
      <c r="K129" s="199" t="s">
        <v>149</v>
      </c>
      <c r="L129" s="42"/>
      <c r="M129" s="204" t="s">
        <v>1</v>
      </c>
      <c r="N129" s="205" t="s">
        <v>43</v>
      </c>
      <c r="O129" s="89"/>
      <c r="P129" s="206">
        <f>O129*H129</f>
        <v>0</v>
      </c>
      <c r="Q129" s="206">
        <v>0</v>
      </c>
      <c r="R129" s="206">
        <f>Q129*H129</f>
        <v>0</v>
      </c>
      <c r="S129" s="206">
        <v>0</v>
      </c>
      <c r="T129" s="207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8" t="s">
        <v>172</v>
      </c>
      <c r="AT129" s="208" t="s">
        <v>145</v>
      </c>
      <c r="AU129" s="208" t="s">
        <v>78</v>
      </c>
      <c r="AY129" s="15" t="s">
        <v>151</v>
      </c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15" t="s">
        <v>85</v>
      </c>
      <c r="BK129" s="209">
        <f>ROUND(I129*H129,2)</f>
        <v>0</v>
      </c>
      <c r="BL129" s="15" t="s">
        <v>172</v>
      </c>
      <c r="BM129" s="208" t="s">
        <v>323</v>
      </c>
    </row>
    <row r="130" s="2" customFormat="1">
      <c r="A130" s="36"/>
      <c r="B130" s="37"/>
      <c r="C130" s="38"/>
      <c r="D130" s="210" t="s">
        <v>153</v>
      </c>
      <c r="E130" s="38"/>
      <c r="F130" s="211" t="s">
        <v>322</v>
      </c>
      <c r="G130" s="38"/>
      <c r="H130" s="38"/>
      <c r="I130" s="212"/>
      <c r="J130" s="38"/>
      <c r="K130" s="38"/>
      <c r="L130" s="42"/>
      <c r="M130" s="213"/>
      <c r="N130" s="214"/>
      <c r="O130" s="89"/>
      <c r="P130" s="89"/>
      <c r="Q130" s="89"/>
      <c r="R130" s="89"/>
      <c r="S130" s="89"/>
      <c r="T130" s="90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153</v>
      </c>
      <c r="AU130" s="15" t="s">
        <v>78</v>
      </c>
    </row>
    <row r="131" s="2" customFormat="1" ht="24.15" customHeight="1">
      <c r="A131" s="36"/>
      <c r="B131" s="37"/>
      <c r="C131" s="197" t="s">
        <v>150</v>
      </c>
      <c r="D131" s="197" t="s">
        <v>145</v>
      </c>
      <c r="E131" s="198" t="s">
        <v>324</v>
      </c>
      <c r="F131" s="199" t="s">
        <v>325</v>
      </c>
      <c r="G131" s="200" t="s">
        <v>159</v>
      </c>
      <c r="H131" s="201">
        <v>1</v>
      </c>
      <c r="I131" s="202"/>
      <c r="J131" s="203">
        <f>ROUND(I131*H131,2)</f>
        <v>0</v>
      </c>
      <c r="K131" s="199" t="s">
        <v>149</v>
      </c>
      <c r="L131" s="42"/>
      <c r="M131" s="204" t="s">
        <v>1</v>
      </c>
      <c r="N131" s="205" t="s">
        <v>43</v>
      </c>
      <c r="O131" s="89"/>
      <c r="P131" s="206">
        <f>O131*H131</f>
        <v>0</v>
      </c>
      <c r="Q131" s="206">
        <v>0</v>
      </c>
      <c r="R131" s="206">
        <f>Q131*H131</f>
        <v>0</v>
      </c>
      <c r="S131" s="206">
        <v>0</v>
      </c>
      <c r="T131" s="207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08" t="s">
        <v>172</v>
      </c>
      <c r="AT131" s="208" t="s">
        <v>145</v>
      </c>
      <c r="AU131" s="208" t="s">
        <v>78</v>
      </c>
      <c r="AY131" s="15" t="s">
        <v>151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15" t="s">
        <v>85</v>
      </c>
      <c r="BK131" s="209">
        <f>ROUND(I131*H131,2)</f>
        <v>0</v>
      </c>
      <c r="BL131" s="15" t="s">
        <v>172</v>
      </c>
      <c r="BM131" s="208" t="s">
        <v>326</v>
      </c>
    </row>
    <row r="132" s="2" customFormat="1">
      <c r="A132" s="36"/>
      <c r="B132" s="37"/>
      <c r="C132" s="38"/>
      <c r="D132" s="210" t="s">
        <v>153</v>
      </c>
      <c r="E132" s="38"/>
      <c r="F132" s="211" t="s">
        <v>325</v>
      </c>
      <c r="G132" s="38"/>
      <c r="H132" s="38"/>
      <c r="I132" s="212"/>
      <c r="J132" s="38"/>
      <c r="K132" s="38"/>
      <c r="L132" s="42"/>
      <c r="M132" s="213"/>
      <c r="N132" s="214"/>
      <c r="O132" s="89"/>
      <c r="P132" s="89"/>
      <c r="Q132" s="89"/>
      <c r="R132" s="89"/>
      <c r="S132" s="89"/>
      <c r="T132" s="90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153</v>
      </c>
      <c r="AU132" s="15" t="s">
        <v>78</v>
      </c>
    </row>
    <row r="133" s="2" customFormat="1">
      <c r="A133" s="36"/>
      <c r="B133" s="37"/>
      <c r="C133" s="38"/>
      <c r="D133" s="210" t="s">
        <v>155</v>
      </c>
      <c r="E133" s="38"/>
      <c r="F133" s="215" t="s">
        <v>327</v>
      </c>
      <c r="G133" s="38"/>
      <c r="H133" s="38"/>
      <c r="I133" s="212"/>
      <c r="J133" s="38"/>
      <c r="K133" s="38"/>
      <c r="L133" s="42"/>
      <c r="M133" s="213"/>
      <c r="N133" s="214"/>
      <c r="O133" s="89"/>
      <c r="P133" s="89"/>
      <c r="Q133" s="89"/>
      <c r="R133" s="89"/>
      <c r="S133" s="89"/>
      <c r="T133" s="90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155</v>
      </c>
      <c r="AU133" s="15" t="s">
        <v>78</v>
      </c>
    </row>
    <row r="134" s="2" customFormat="1" ht="24.15" customHeight="1">
      <c r="A134" s="36"/>
      <c r="B134" s="37"/>
      <c r="C134" s="197" t="s">
        <v>191</v>
      </c>
      <c r="D134" s="197" t="s">
        <v>145</v>
      </c>
      <c r="E134" s="198" t="s">
        <v>328</v>
      </c>
      <c r="F134" s="199" t="s">
        <v>329</v>
      </c>
      <c r="G134" s="200" t="s">
        <v>159</v>
      </c>
      <c r="H134" s="201">
        <v>1</v>
      </c>
      <c r="I134" s="202"/>
      <c r="J134" s="203">
        <f>ROUND(I134*H134,2)</f>
        <v>0</v>
      </c>
      <c r="K134" s="199" t="s">
        <v>149</v>
      </c>
      <c r="L134" s="42"/>
      <c r="M134" s="204" t="s">
        <v>1</v>
      </c>
      <c r="N134" s="205" t="s">
        <v>43</v>
      </c>
      <c r="O134" s="89"/>
      <c r="P134" s="206">
        <f>O134*H134</f>
        <v>0</v>
      </c>
      <c r="Q134" s="206">
        <v>0</v>
      </c>
      <c r="R134" s="206">
        <f>Q134*H134</f>
        <v>0</v>
      </c>
      <c r="S134" s="206">
        <v>0</v>
      </c>
      <c r="T134" s="207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08" t="s">
        <v>172</v>
      </c>
      <c r="AT134" s="208" t="s">
        <v>145</v>
      </c>
      <c r="AU134" s="208" t="s">
        <v>78</v>
      </c>
      <c r="AY134" s="15" t="s">
        <v>151</v>
      </c>
      <c r="BE134" s="209">
        <f>IF(N134="základní",J134,0)</f>
        <v>0</v>
      </c>
      <c r="BF134" s="209">
        <f>IF(N134="snížená",J134,0)</f>
        <v>0</v>
      </c>
      <c r="BG134" s="209">
        <f>IF(N134="zákl. přenesená",J134,0)</f>
        <v>0</v>
      </c>
      <c r="BH134" s="209">
        <f>IF(N134="sníž. přenesená",J134,0)</f>
        <v>0</v>
      </c>
      <c r="BI134" s="209">
        <f>IF(N134="nulová",J134,0)</f>
        <v>0</v>
      </c>
      <c r="BJ134" s="15" t="s">
        <v>85</v>
      </c>
      <c r="BK134" s="209">
        <f>ROUND(I134*H134,2)</f>
        <v>0</v>
      </c>
      <c r="BL134" s="15" t="s">
        <v>172</v>
      </c>
      <c r="BM134" s="208" t="s">
        <v>330</v>
      </c>
    </row>
    <row r="135" s="2" customFormat="1">
      <c r="A135" s="36"/>
      <c r="B135" s="37"/>
      <c r="C135" s="38"/>
      <c r="D135" s="210" t="s">
        <v>153</v>
      </c>
      <c r="E135" s="38"/>
      <c r="F135" s="211" t="s">
        <v>331</v>
      </c>
      <c r="G135" s="38"/>
      <c r="H135" s="38"/>
      <c r="I135" s="212"/>
      <c r="J135" s="38"/>
      <c r="K135" s="38"/>
      <c r="L135" s="42"/>
      <c r="M135" s="213"/>
      <c r="N135" s="214"/>
      <c r="O135" s="89"/>
      <c r="P135" s="89"/>
      <c r="Q135" s="89"/>
      <c r="R135" s="89"/>
      <c r="S135" s="89"/>
      <c r="T135" s="90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153</v>
      </c>
      <c r="AU135" s="15" t="s">
        <v>78</v>
      </c>
    </row>
    <row r="136" s="2" customFormat="1">
      <c r="A136" s="36"/>
      <c r="B136" s="37"/>
      <c r="C136" s="38"/>
      <c r="D136" s="210" t="s">
        <v>155</v>
      </c>
      <c r="E136" s="38"/>
      <c r="F136" s="215" t="s">
        <v>327</v>
      </c>
      <c r="G136" s="38"/>
      <c r="H136" s="38"/>
      <c r="I136" s="212"/>
      <c r="J136" s="38"/>
      <c r="K136" s="38"/>
      <c r="L136" s="42"/>
      <c r="M136" s="258"/>
      <c r="N136" s="259"/>
      <c r="O136" s="260"/>
      <c r="P136" s="260"/>
      <c r="Q136" s="260"/>
      <c r="R136" s="260"/>
      <c r="S136" s="260"/>
      <c r="T136" s="261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155</v>
      </c>
      <c r="AU136" s="15" t="s">
        <v>78</v>
      </c>
    </row>
    <row r="137" s="2" customFormat="1" ht="6.96" customHeight="1">
      <c r="A137" s="36"/>
      <c r="B137" s="64"/>
      <c r="C137" s="65"/>
      <c r="D137" s="65"/>
      <c r="E137" s="65"/>
      <c r="F137" s="65"/>
      <c r="G137" s="65"/>
      <c r="H137" s="65"/>
      <c r="I137" s="65"/>
      <c r="J137" s="65"/>
      <c r="K137" s="65"/>
      <c r="L137" s="42"/>
      <c r="M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</row>
  </sheetData>
  <sheetProtection sheet="1" autoFilter="0" formatColumns="0" formatRows="0" objects="1" scenarios="1" spinCount="100000" saltValue="px9buwseImeWtggK4hZoX0CzK+NIkNA2t4RCad9lYlTWTbjwjFhWS9nG1sR/W6DyCwRGTaR+oIsWdsVcyT/biA==" hashValue="EAkE0iD2srKO7eT6H7WlwjflCQf3H3nEQl7PiK4WhAGMjTvv3b34Sdn01Go2RZ8zstYcjpCi6fl/WdYG+vOQeQ==" algorithmName="SHA-512" password="CC35"/>
  <autoFilter ref="C119:K13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103</v>
      </c>
    </row>
    <row r="3" hidden="1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87</v>
      </c>
    </row>
    <row r="4" hidden="1" s="1" customFormat="1" ht="24.96" customHeight="1">
      <c r="B4" s="18"/>
      <c r="D4" s="146" t="s">
        <v>121</v>
      </c>
      <c r="L4" s="18"/>
      <c r="M4" s="147" t="s">
        <v>10</v>
      </c>
      <c r="AT4" s="15" t="s">
        <v>4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148" t="s">
        <v>16</v>
      </c>
      <c r="L6" s="18"/>
    </row>
    <row r="7" hidden="1" s="1" customFormat="1" ht="16.5" customHeight="1">
      <c r="B7" s="18"/>
      <c r="E7" s="149" t="str">
        <f>'Rekapitulace stavby'!K6</f>
        <v>Oprava trati v úseku Nejdek – Nové Hamry (1. Etapa)</v>
      </c>
      <c r="F7" s="148"/>
      <c r="G7" s="148"/>
      <c r="H7" s="148"/>
      <c r="L7" s="18"/>
    </row>
    <row r="8" hidden="1" s="1" customFormat="1" ht="12" customHeight="1">
      <c r="B8" s="18"/>
      <c r="D8" s="148" t="s">
        <v>122</v>
      </c>
      <c r="L8" s="18"/>
    </row>
    <row r="9" hidden="1" s="2" customFormat="1" ht="16.5" customHeight="1">
      <c r="A9" s="36"/>
      <c r="B9" s="42"/>
      <c r="C9" s="36"/>
      <c r="D9" s="36"/>
      <c r="E9" s="149" t="s">
        <v>332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hidden="1" s="2" customFormat="1" ht="12" customHeight="1">
      <c r="A10" s="36"/>
      <c r="B10" s="42"/>
      <c r="C10" s="36"/>
      <c r="D10" s="148" t="s">
        <v>124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hidden="1" s="2" customFormat="1" ht="16.5" customHeight="1">
      <c r="A11" s="36"/>
      <c r="B11" s="42"/>
      <c r="C11" s="36"/>
      <c r="D11" s="36"/>
      <c r="E11" s="150" t="s">
        <v>333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hidden="1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hidden="1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hidden="1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7. 8. 2020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hidden="1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hidden="1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">
        <v>26</v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hidden="1" s="2" customFormat="1" ht="18" customHeight="1">
      <c r="A17" s="36"/>
      <c r="B17" s="42"/>
      <c r="C17" s="36"/>
      <c r="D17" s="36"/>
      <c r="E17" s="139" t="s">
        <v>27</v>
      </c>
      <c r="F17" s="36"/>
      <c r="G17" s="36"/>
      <c r="H17" s="36"/>
      <c r="I17" s="148" t="s">
        <v>28</v>
      </c>
      <c r="J17" s="139" t="s">
        <v>29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hidden="1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hidden="1" s="2" customFormat="1" ht="12" customHeight="1">
      <c r="A19" s="36"/>
      <c r="B19" s="42"/>
      <c r="C19" s="36"/>
      <c r="D19" s="148" t="s">
        <v>30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hidden="1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28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hidden="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hidden="1" s="2" customFormat="1" ht="12" customHeight="1">
      <c r="A22" s="36"/>
      <c r="B22" s="42"/>
      <c r="C22" s="36"/>
      <c r="D22" s="148" t="s">
        <v>32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hidden="1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28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hidden="1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hidden="1" s="2" customFormat="1" ht="12" customHeight="1">
      <c r="A25" s="36"/>
      <c r="B25" s="42"/>
      <c r="C25" s="36"/>
      <c r="D25" s="148" t="s">
        <v>35</v>
      </c>
      <c r="E25" s="36"/>
      <c r="F25" s="36"/>
      <c r="G25" s="36"/>
      <c r="H25" s="36"/>
      <c r="I25" s="148" t="s">
        <v>25</v>
      </c>
      <c r="J25" s="139" t="s">
        <v>1</v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hidden="1" s="2" customFormat="1" ht="18" customHeight="1">
      <c r="A26" s="36"/>
      <c r="B26" s="42"/>
      <c r="C26" s="36"/>
      <c r="D26" s="36"/>
      <c r="E26" s="139" t="s">
        <v>36</v>
      </c>
      <c r="F26" s="36"/>
      <c r="G26" s="36"/>
      <c r="H26" s="36"/>
      <c r="I26" s="148" t="s">
        <v>28</v>
      </c>
      <c r="J26" s="139" t="s">
        <v>1</v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hidden="1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hidden="1" s="2" customFormat="1" ht="12" customHeight="1">
      <c r="A28" s="36"/>
      <c r="B28" s="42"/>
      <c r="C28" s="36"/>
      <c r="D28" s="148" t="s">
        <v>37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hidden="1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hidden="1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hidden="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hidden="1" s="2" customFormat="1" ht="25.44" customHeight="1">
      <c r="A32" s="36"/>
      <c r="B32" s="42"/>
      <c r="C32" s="36"/>
      <c r="D32" s="157" t="s">
        <v>38</v>
      </c>
      <c r="E32" s="36"/>
      <c r="F32" s="36"/>
      <c r="G32" s="36"/>
      <c r="H32" s="36"/>
      <c r="I32" s="36"/>
      <c r="J32" s="158">
        <f>ROUND(J120,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36"/>
      <c r="F34" s="159" t="s">
        <v>40</v>
      </c>
      <c r="G34" s="36"/>
      <c r="H34" s="36"/>
      <c r="I34" s="159" t="s">
        <v>39</v>
      </c>
      <c r="J34" s="159" t="s">
        <v>41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160" t="s">
        <v>42</v>
      </c>
      <c r="E35" s="148" t="s">
        <v>43</v>
      </c>
      <c r="F35" s="161">
        <f>ROUND((SUM(BE120:BE197)),  2)</f>
        <v>0</v>
      </c>
      <c r="G35" s="36"/>
      <c r="H35" s="36"/>
      <c r="I35" s="162">
        <v>0.20999999999999999</v>
      </c>
      <c r="J35" s="161">
        <f>ROUND(((SUM(BE120:BE197))*I35),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48" t="s">
        <v>44</v>
      </c>
      <c r="F36" s="161">
        <f>ROUND((SUM(BF120:BF197)),  2)</f>
        <v>0</v>
      </c>
      <c r="G36" s="36"/>
      <c r="H36" s="36"/>
      <c r="I36" s="162">
        <v>0.14999999999999999</v>
      </c>
      <c r="J36" s="161">
        <f>ROUND(((SUM(BF120:BF197))*I36),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45</v>
      </c>
      <c r="F37" s="161">
        <f>ROUND((SUM(BG120:BG197)),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46</v>
      </c>
      <c r="F38" s="161">
        <f>ROUND((SUM(BH120:BH197)),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47</v>
      </c>
      <c r="F39" s="161">
        <f>ROUND((SUM(BI120:BI197)),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 s="2" customFormat="1" ht="25.44" customHeight="1">
      <c r="A41" s="36"/>
      <c r="B41" s="42"/>
      <c r="C41" s="163"/>
      <c r="D41" s="164" t="s">
        <v>48</v>
      </c>
      <c r="E41" s="165"/>
      <c r="F41" s="165"/>
      <c r="G41" s="166" t="s">
        <v>49</v>
      </c>
      <c r="H41" s="167" t="s">
        <v>50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hidden="1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61"/>
      <c r="D50" s="170" t="s">
        <v>51</v>
      </c>
      <c r="E50" s="171"/>
      <c r="F50" s="171"/>
      <c r="G50" s="170" t="s">
        <v>52</v>
      </c>
      <c r="H50" s="171"/>
      <c r="I50" s="171"/>
      <c r="J50" s="171"/>
      <c r="K50" s="171"/>
      <c r="L50" s="61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36"/>
      <c r="B61" s="42"/>
      <c r="C61" s="36"/>
      <c r="D61" s="172" t="s">
        <v>53</v>
      </c>
      <c r="E61" s="173"/>
      <c r="F61" s="174" t="s">
        <v>54</v>
      </c>
      <c r="G61" s="172" t="s">
        <v>53</v>
      </c>
      <c r="H61" s="173"/>
      <c r="I61" s="173"/>
      <c r="J61" s="175" t="s">
        <v>54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36"/>
      <c r="B65" s="42"/>
      <c r="C65" s="36"/>
      <c r="D65" s="170" t="s">
        <v>55</v>
      </c>
      <c r="E65" s="176"/>
      <c r="F65" s="176"/>
      <c r="G65" s="170" t="s">
        <v>56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36"/>
      <c r="B76" s="42"/>
      <c r="C76" s="36"/>
      <c r="D76" s="172" t="s">
        <v>53</v>
      </c>
      <c r="E76" s="173"/>
      <c r="F76" s="174" t="s">
        <v>54</v>
      </c>
      <c r="G76" s="172" t="s">
        <v>53</v>
      </c>
      <c r="H76" s="173"/>
      <c r="I76" s="173"/>
      <c r="J76" s="175" t="s">
        <v>54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hidden="1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hidden="1"/>
    <row r="79" hidden="1"/>
    <row r="80" hidden="1"/>
    <row r="81" hidden="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hidden="1" s="2" customFormat="1" ht="24.96" customHeight="1">
      <c r="A82" s="36"/>
      <c r="B82" s="37"/>
      <c r="C82" s="21" t="s">
        <v>126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hidden="1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hidden="1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hidden="1" s="2" customFormat="1" ht="16.5" customHeight="1">
      <c r="A85" s="36"/>
      <c r="B85" s="37"/>
      <c r="C85" s="38"/>
      <c r="D85" s="38"/>
      <c r="E85" s="181" t="str">
        <f>E7</f>
        <v>Oprava trati v úseku Nejdek – Nové Hamry (1. Etapa)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hidden="1" s="1" customFormat="1" ht="12" customHeight="1">
      <c r="B86" s="19"/>
      <c r="C86" s="30" t="s">
        <v>122</v>
      </c>
      <c r="D86" s="20"/>
      <c r="E86" s="20"/>
      <c r="F86" s="20"/>
      <c r="G86" s="20"/>
      <c r="H86" s="20"/>
      <c r="I86" s="20"/>
      <c r="J86" s="20"/>
      <c r="K86" s="20"/>
      <c r="L86" s="18"/>
    </row>
    <row r="87" hidden="1" s="2" customFormat="1" ht="16.5" customHeight="1">
      <c r="A87" s="36"/>
      <c r="B87" s="37"/>
      <c r="C87" s="38"/>
      <c r="D87" s="38"/>
      <c r="E87" s="181" t="s">
        <v>332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hidden="1" s="2" customFormat="1" ht="12" customHeight="1">
      <c r="A88" s="36"/>
      <c r="B88" s="37"/>
      <c r="C88" s="30" t="s">
        <v>124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hidden="1" s="2" customFormat="1" ht="16.5" customHeight="1">
      <c r="A89" s="36"/>
      <c r="B89" s="37"/>
      <c r="C89" s="38"/>
      <c r="D89" s="38"/>
      <c r="E89" s="74" t="str">
        <f>E11</f>
        <v>A.2.1 - Práce na ŽSv (Sborník SŽDC 2020)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hidden="1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hidden="1" s="2" customFormat="1" ht="12" customHeight="1">
      <c r="A91" s="36"/>
      <c r="B91" s="37"/>
      <c r="C91" s="30" t="s">
        <v>20</v>
      </c>
      <c r="D91" s="38"/>
      <c r="E91" s="38"/>
      <c r="F91" s="25" t="str">
        <f>F14</f>
        <v>Dopr. Pernink, dopr. N. Hamry</v>
      </c>
      <c r="G91" s="38"/>
      <c r="H91" s="38"/>
      <c r="I91" s="30" t="s">
        <v>22</v>
      </c>
      <c r="J91" s="77" t="str">
        <f>IF(J14="","",J14)</f>
        <v>7. 8. 2020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hidden="1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hidden="1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Správa železnic,s.o.; OŘ ÚNL - ST K. Vary </v>
      </c>
      <c r="G93" s="38"/>
      <c r="H93" s="38"/>
      <c r="I93" s="30" t="s">
        <v>32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hidden="1" s="2" customFormat="1" ht="15.15" customHeight="1">
      <c r="A94" s="36"/>
      <c r="B94" s="37"/>
      <c r="C94" s="30" t="s">
        <v>30</v>
      </c>
      <c r="D94" s="38"/>
      <c r="E94" s="38"/>
      <c r="F94" s="25" t="str">
        <f>IF(E20="","",E20)</f>
        <v>Vyplň údaj</v>
      </c>
      <c r="G94" s="38"/>
      <c r="H94" s="38"/>
      <c r="I94" s="30" t="s">
        <v>35</v>
      </c>
      <c r="J94" s="34" t="str">
        <f>E26</f>
        <v>Monika Roztočilová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hidden="1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hidden="1" s="2" customFormat="1" ht="29.28" customHeight="1">
      <c r="A96" s="36"/>
      <c r="B96" s="37"/>
      <c r="C96" s="182" t="s">
        <v>127</v>
      </c>
      <c r="D96" s="183"/>
      <c r="E96" s="183"/>
      <c r="F96" s="183"/>
      <c r="G96" s="183"/>
      <c r="H96" s="183"/>
      <c r="I96" s="183"/>
      <c r="J96" s="184" t="s">
        <v>128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hidden="1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hidden="1" s="2" customFormat="1" ht="22.8" customHeight="1">
      <c r="A98" s="36"/>
      <c r="B98" s="37"/>
      <c r="C98" s="185" t="s">
        <v>129</v>
      </c>
      <c r="D98" s="38"/>
      <c r="E98" s="38"/>
      <c r="F98" s="38"/>
      <c r="G98" s="38"/>
      <c r="H98" s="38"/>
      <c r="I98" s="38"/>
      <c r="J98" s="108">
        <f>J120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130</v>
      </c>
    </row>
    <row r="99" hidden="1" s="2" customFormat="1" ht="21.84" customHeight="1">
      <c r="A99" s="36"/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hidden="1" s="2" customFormat="1" ht="6.96" customHeight="1">
      <c r="A100" s="36"/>
      <c r="B100" s="64"/>
      <c r="C100" s="65"/>
      <c r="D100" s="65"/>
      <c r="E100" s="65"/>
      <c r="F100" s="65"/>
      <c r="G100" s="65"/>
      <c r="H100" s="65"/>
      <c r="I100" s="65"/>
      <c r="J100" s="65"/>
      <c r="K100" s="65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hidden="1"/>
    <row r="102" hidden="1"/>
    <row r="103" hidden="1"/>
    <row r="104" s="2" customFormat="1" ht="6.96" customHeight="1">
      <c r="A104" s="36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24.96" customHeight="1">
      <c r="A105" s="36"/>
      <c r="B105" s="37"/>
      <c r="C105" s="21" t="s">
        <v>131</v>
      </c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16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6.5" customHeight="1">
      <c r="A108" s="36"/>
      <c r="B108" s="37"/>
      <c r="C108" s="38"/>
      <c r="D108" s="38"/>
      <c r="E108" s="181" t="str">
        <f>E7</f>
        <v>Oprava trati v úseku Nejdek – Nové Hamry (1. Etapa)</v>
      </c>
      <c r="F108" s="30"/>
      <c r="G108" s="30"/>
      <c r="H108" s="30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1" customFormat="1" ht="12" customHeight="1">
      <c r="B109" s="19"/>
      <c r="C109" s="30" t="s">
        <v>122</v>
      </c>
      <c r="D109" s="20"/>
      <c r="E109" s="20"/>
      <c r="F109" s="20"/>
      <c r="G109" s="20"/>
      <c r="H109" s="20"/>
      <c r="I109" s="20"/>
      <c r="J109" s="20"/>
      <c r="K109" s="20"/>
      <c r="L109" s="18"/>
    </row>
    <row r="110" s="2" customFormat="1" ht="16.5" customHeight="1">
      <c r="A110" s="36"/>
      <c r="B110" s="37"/>
      <c r="C110" s="38"/>
      <c r="D110" s="38"/>
      <c r="E110" s="181" t="s">
        <v>332</v>
      </c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124</v>
      </c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8"/>
      <c r="D112" s="38"/>
      <c r="E112" s="74" t="str">
        <f>E11</f>
        <v>A.2.1 - Práce na ŽSv (Sborník SŽDC 2020)</v>
      </c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20</v>
      </c>
      <c r="D114" s="38"/>
      <c r="E114" s="38"/>
      <c r="F114" s="25" t="str">
        <f>F14</f>
        <v>Dopr. Pernink, dopr. N. Hamry</v>
      </c>
      <c r="G114" s="38"/>
      <c r="H114" s="38"/>
      <c r="I114" s="30" t="s">
        <v>22</v>
      </c>
      <c r="J114" s="77" t="str">
        <f>IF(J14="","",J14)</f>
        <v>7. 8. 2020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5.15" customHeight="1">
      <c r="A116" s="36"/>
      <c r="B116" s="37"/>
      <c r="C116" s="30" t="s">
        <v>24</v>
      </c>
      <c r="D116" s="38"/>
      <c r="E116" s="38"/>
      <c r="F116" s="25" t="str">
        <f>E17</f>
        <v xml:space="preserve">Správa železnic,s.o.; OŘ ÚNL - ST K. Vary </v>
      </c>
      <c r="G116" s="38"/>
      <c r="H116" s="38"/>
      <c r="I116" s="30" t="s">
        <v>32</v>
      </c>
      <c r="J116" s="34" t="str">
        <f>E23</f>
        <v xml:space="preserve"> 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30</v>
      </c>
      <c r="D117" s="38"/>
      <c r="E117" s="38"/>
      <c r="F117" s="25" t="str">
        <f>IF(E20="","",E20)</f>
        <v>Vyplň údaj</v>
      </c>
      <c r="G117" s="38"/>
      <c r="H117" s="38"/>
      <c r="I117" s="30" t="s">
        <v>35</v>
      </c>
      <c r="J117" s="34" t="str">
        <f>E26</f>
        <v>Monika Roztočilová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0.32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9" customFormat="1" ht="29.28" customHeight="1">
      <c r="A119" s="186"/>
      <c r="B119" s="187"/>
      <c r="C119" s="188" t="s">
        <v>132</v>
      </c>
      <c r="D119" s="189" t="s">
        <v>63</v>
      </c>
      <c r="E119" s="189" t="s">
        <v>59</v>
      </c>
      <c r="F119" s="189" t="s">
        <v>60</v>
      </c>
      <c r="G119" s="189" t="s">
        <v>133</v>
      </c>
      <c r="H119" s="189" t="s">
        <v>134</v>
      </c>
      <c r="I119" s="189" t="s">
        <v>135</v>
      </c>
      <c r="J119" s="189" t="s">
        <v>128</v>
      </c>
      <c r="K119" s="190" t="s">
        <v>136</v>
      </c>
      <c r="L119" s="191"/>
      <c r="M119" s="98" t="s">
        <v>1</v>
      </c>
      <c r="N119" s="99" t="s">
        <v>42</v>
      </c>
      <c r="O119" s="99" t="s">
        <v>137</v>
      </c>
      <c r="P119" s="99" t="s">
        <v>138</v>
      </c>
      <c r="Q119" s="99" t="s">
        <v>139</v>
      </c>
      <c r="R119" s="99" t="s">
        <v>140</v>
      </c>
      <c r="S119" s="99" t="s">
        <v>141</v>
      </c>
      <c r="T119" s="100" t="s">
        <v>142</v>
      </c>
      <c r="U119" s="186"/>
      <c r="V119" s="186"/>
      <c r="W119" s="186"/>
      <c r="X119" s="186"/>
      <c r="Y119" s="186"/>
      <c r="Z119" s="186"/>
      <c r="AA119" s="186"/>
      <c r="AB119" s="186"/>
      <c r="AC119" s="186"/>
      <c r="AD119" s="186"/>
      <c r="AE119" s="186"/>
    </row>
    <row r="120" s="2" customFormat="1" ht="22.8" customHeight="1">
      <c r="A120" s="36"/>
      <c r="B120" s="37"/>
      <c r="C120" s="105" t="s">
        <v>143</v>
      </c>
      <c r="D120" s="38"/>
      <c r="E120" s="38"/>
      <c r="F120" s="38"/>
      <c r="G120" s="38"/>
      <c r="H120" s="38"/>
      <c r="I120" s="38"/>
      <c r="J120" s="192">
        <f>BK120</f>
        <v>0</v>
      </c>
      <c r="K120" s="38"/>
      <c r="L120" s="42"/>
      <c r="M120" s="101"/>
      <c r="N120" s="193"/>
      <c r="O120" s="102"/>
      <c r="P120" s="194">
        <f>SUM(P121:P197)</f>
        <v>0</v>
      </c>
      <c r="Q120" s="102"/>
      <c r="R120" s="194">
        <f>SUM(R121:R197)</f>
        <v>352.964</v>
      </c>
      <c r="S120" s="102"/>
      <c r="T120" s="195">
        <f>SUM(T121:T197)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77</v>
      </c>
      <c r="AU120" s="15" t="s">
        <v>130</v>
      </c>
      <c r="BK120" s="196">
        <f>SUM(BK121:BK197)</f>
        <v>0</v>
      </c>
    </row>
    <row r="121" s="2" customFormat="1" ht="24.15" customHeight="1">
      <c r="A121" s="36"/>
      <c r="B121" s="37"/>
      <c r="C121" s="197" t="s">
        <v>206</v>
      </c>
      <c r="D121" s="197" t="s">
        <v>145</v>
      </c>
      <c r="E121" s="198" t="s">
        <v>334</v>
      </c>
      <c r="F121" s="199" t="s">
        <v>335</v>
      </c>
      <c r="G121" s="200" t="s">
        <v>215</v>
      </c>
      <c r="H121" s="201">
        <v>3</v>
      </c>
      <c r="I121" s="202"/>
      <c r="J121" s="203">
        <f>ROUND(I121*H121,2)</f>
        <v>0</v>
      </c>
      <c r="K121" s="199" t="s">
        <v>149</v>
      </c>
      <c r="L121" s="42"/>
      <c r="M121" s="204" t="s">
        <v>1</v>
      </c>
      <c r="N121" s="205" t="s">
        <v>43</v>
      </c>
      <c r="O121" s="89"/>
      <c r="P121" s="206">
        <f>O121*H121</f>
        <v>0</v>
      </c>
      <c r="Q121" s="206">
        <v>0</v>
      </c>
      <c r="R121" s="206">
        <f>Q121*H121</f>
        <v>0</v>
      </c>
      <c r="S121" s="206">
        <v>0</v>
      </c>
      <c r="T121" s="207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8" t="s">
        <v>150</v>
      </c>
      <c r="AT121" s="208" t="s">
        <v>145</v>
      </c>
      <c r="AU121" s="208" t="s">
        <v>78</v>
      </c>
      <c r="AY121" s="15" t="s">
        <v>151</v>
      </c>
      <c r="BE121" s="209">
        <f>IF(N121="základní",J121,0)</f>
        <v>0</v>
      </c>
      <c r="BF121" s="209">
        <f>IF(N121="snížená",J121,0)</f>
        <v>0</v>
      </c>
      <c r="BG121" s="209">
        <f>IF(N121="zákl. přenesená",J121,0)</f>
        <v>0</v>
      </c>
      <c r="BH121" s="209">
        <f>IF(N121="sníž. přenesená",J121,0)</f>
        <v>0</v>
      </c>
      <c r="BI121" s="209">
        <f>IF(N121="nulová",J121,0)</f>
        <v>0</v>
      </c>
      <c r="BJ121" s="15" t="s">
        <v>85</v>
      </c>
      <c r="BK121" s="209">
        <f>ROUND(I121*H121,2)</f>
        <v>0</v>
      </c>
      <c r="BL121" s="15" t="s">
        <v>150</v>
      </c>
      <c r="BM121" s="208" t="s">
        <v>336</v>
      </c>
    </row>
    <row r="122" s="2" customFormat="1">
      <c r="A122" s="36"/>
      <c r="B122" s="37"/>
      <c r="C122" s="38"/>
      <c r="D122" s="210" t="s">
        <v>153</v>
      </c>
      <c r="E122" s="38"/>
      <c r="F122" s="211" t="s">
        <v>337</v>
      </c>
      <c r="G122" s="38"/>
      <c r="H122" s="38"/>
      <c r="I122" s="212"/>
      <c r="J122" s="38"/>
      <c r="K122" s="38"/>
      <c r="L122" s="42"/>
      <c r="M122" s="213"/>
      <c r="N122" s="214"/>
      <c r="O122" s="89"/>
      <c r="P122" s="89"/>
      <c r="Q122" s="89"/>
      <c r="R122" s="89"/>
      <c r="S122" s="89"/>
      <c r="T122" s="90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153</v>
      </c>
      <c r="AU122" s="15" t="s">
        <v>78</v>
      </c>
    </row>
    <row r="123" s="2" customFormat="1">
      <c r="A123" s="36"/>
      <c r="B123" s="37"/>
      <c r="C123" s="38"/>
      <c r="D123" s="210" t="s">
        <v>155</v>
      </c>
      <c r="E123" s="38"/>
      <c r="F123" s="215" t="s">
        <v>338</v>
      </c>
      <c r="G123" s="38"/>
      <c r="H123" s="38"/>
      <c r="I123" s="212"/>
      <c r="J123" s="38"/>
      <c r="K123" s="38"/>
      <c r="L123" s="42"/>
      <c r="M123" s="213"/>
      <c r="N123" s="214"/>
      <c r="O123" s="89"/>
      <c r="P123" s="89"/>
      <c r="Q123" s="89"/>
      <c r="R123" s="89"/>
      <c r="S123" s="89"/>
      <c r="T123" s="90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155</v>
      </c>
      <c r="AU123" s="15" t="s">
        <v>78</v>
      </c>
    </row>
    <row r="124" s="2" customFormat="1" ht="24.15" customHeight="1">
      <c r="A124" s="36"/>
      <c r="B124" s="37"/>
      <c r="C124" s="197" t="s">
        <v>85</v>
      </c>
      <c r="D124" s="197" t="s">
        <v>145</v>
      </c>
      <c r="E124" s="198" t="s">
        <v>146</v>
      </c>
      <c r="F124" s="199" t="s">
        <v>147</v>
      </c>
      <c r="G124" s="200" t="s">
        <v>148</v>
      </c>
      <c r="H124" s="201">
        <v>0.26100000000000001</v>
      </c>
      <c r="I124" s="202"/>
      <c r="J124" s="203">
        <f>ROUND(I124*H124,2)</f>
        <v>0</v>
      </c>
      <c r="K124" s="199" t="s">
        <v>149</v>
      </c>
      <c r="L124" s="42"/>
      <c r="M124" s="204" t="s">
        <v>1</v>
      </c>
      <c r="N124" s="205" t="s">
        <v>43</v>
      </c>
      <c r="O124" s="89"/>
      <c r="P124" s="206">
        <f>O124*H124</f>
        <v>0</v>
      </c>
      <c r="Q124" s="206">
        <v>0</v>
      </c>
      <c r="R124" s="206">
        <f>Q124*H124</f>
        <v>0</v>
      </c>
      <c r="S124" s="206">
        <v>0</v>
      </c>
      <c r="T124" s="207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08" t="s">
        <v>150</v>
      </c>
      <c r="AT124" s="208" t="s">
        <v>145</v>
      </c>
      <c r="AU124" s="208" t="s">
        <v>78</v>
      </c>
      <c r="AY124" s="15" t="s">
        <v>151</v>
      </c>
      <c r="BE124" s="209">
        <f>IF(N124="základní",J124,0)</f>
        <v>0</v>
      </c>
      <c r="BF124" s="209">
        <f>IF(N124="snížená",J124,0)</f>
        <v>0</v>
      </c>
      <c r="BG124" s="209">
        <f>IF(N124="zákl. přenesená",J124,0)</f>
        <v>0</v>
      </c>
      <c r="BH124" s="209">
        <f>IF(N124="sníž. přenesená",J124,0)</f>
        <v>0</v>
      </c>
      <c r="BI124" s="209">
        <f>IF(N124="nulová",J124,0)</f>
        <v>0</v>
      </c>
      <c r="BJ124" s="15" t="s">
        <v>85</v>
      </c>
      <c r="BK124" s="209">
        <f>ROUND(I124*H124,2)</f>
        <v>0</v>
      </c>
      <c r="BL124" s="15" t="s">
        <v>150</v>
      </c>
      <c r="BM124" s="208" t="s">
        <v>339</v>
      </c>
    </row>
    <row r="125" s="2" customFormat="1">
      <c r="A125" s="36"/>
      <c r="B125" s="37"/>
      <c r="C125" s="38"/>
      <c r="D125" s="210" t="s">
        <v>153</v>
      </c>
      <c r="E125" s="38"/>
      <c r="F125" s="211" t="s">
        <v>154</v>
      </c>
      <c r="G125" s="38"/>
      <c r="H125" s="38"/>
      <c r="I125" s="212"/>
      <c r="J125" s="38"/>
      <c r="K125" s="38"/>
      <c r="L125" s="42"/>
      <c r="M125" s="213"/>
      <c r="N125" s="214"/>
      <c r="O125" s="89"/>
      <c r="P125" s="89"/>
      <c r="Q125" s="89"/>
      <c r="R125" s="89"/>
      <c r="S125" s="89"/>
      <c r="T125" s="90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153</v>
      </c>
      <c r="AU125" s="15" t="s">
        <v>78</v>
      </c>
    </row>
    <row r="126" s="2" customFormat="1">
      <c r="A126" s="36"/>
      <c r="B126" s="37"/>
      <c r="C126" s="38"/>
      <c r="D126" s="210" t="s">
        <v>155</v>
      </c>
      <c r="E126" s="38"/>
      <c r="F126" s="215" t="s">
        <v>340</v>
      </c>
      <c r="G126" s="38"/>
      <c r="H126" s="38"/>
      <c r="I126" s="212"/>
      <c r="J126" s="38"/>
      <c r="K126" s="38"/>
      <c r="L126" s="42"/>
      <c r="M126" s="213"/>
      <c r="N126" s="214"/>
      <c r="O126" s="89"/>
      <c r="P126" s="89"/>
      <c r="Q126" s="89"/>
      <c r="R126" s="89"/>
      <c r="S126" s="89"/>
      <c r="T126" s="90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155</v>
      </c>
      <c r="AU126" s="15" t="s">
        <v>78</v>
      </c>
    </row>
    <row r="127" s="2" customFormat="1" ht="24.15" customHeight="1">
      <c r="A127" s="36"/>
      <c r="B127" s="37"/>
      <c r="C127" s="197" t="s">
        <v>288</v>
      </c>
      <c r="D127" s="197" t="s">
        <v>145</v>
      </c>
      <c r="E127" s="198" t="s">
        <v>341</v>
      </c>
      <c r="F127" s="199" t="s">
        <v>342</v>
      </c>
      <c r="G127" s="200" t="s">
        <v>215</v>
      </c>
      <c r="H127" s="201">
        <v>24</v>
      </c>
      <c r="I127" s="202"/>
      <c r="J127" s="203">
        <f>ROUND(I127*H127,2)</f>
        <v>0</v>
      </c>
      <c r="K127" s="199" t="s">
        <v>149</v>
      </c>
      <c r="L127" s="42"/>
      <c r="M127" s="204" t="s">
        <v>1</v>
      </c>
      <c r="N127" s="205" t="s">
        <v>43</v>
      </c>
      <c r="O127" s="89"/>
      <c r="P127" s="206">
        <f>O127*H127</f>
        <v>0</v>
      </c>
      <c r="Q127" s="206">
        <v>0</v>
      </c>
      <c r="R127" s="206">
        <f>Q127*H127</f>
        <v>0</v>
      </c>
      <c r="S127" s="206">
        <v>0</v>
      </c>
      <c r="T127" s="207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08" t="s">
        <v>150</v>
      </c>
      <c r="AT127" s="208" t="s">
        <v>145</v>
      </c>
      <c r="AU127" s="208" t="s">
        <v>78</v>
      </c>
      <c r="AY127" s="15" t="s">
        <v>151</v>
      </c>
      <c r="BE127" s="209">
        <f>IF(N127="základní",J127,0)</f>
        <v>0</v>
      </c>
      <c r="BF127" s="209">
        <f>IF(N127="snížená",J127,0)</f>
        <v>0</v>
      </c>
      <c r="BG127" s="209">
        <f>IF(N127="zákl. přenesená",J127,0)</f>
        <v>0</v>
      </c>
      <c r="BH127" s="209">
        <f>IF(N127="sníž. přenesená",J127,0)</f>
        <v>0</v>
      </c>
      <c r="BI127" s="209">
        <f>IF(N127="nulová",J127,0)</f>
        <v>0</v>
      </c>
      <c r="BJ127" s="15" t="s">
        <v>85</v>
      </c>
      <c r="BK127" s="209">
        <f>ROUND(I127*H127,2)</f>
        <v>0</v>
      </c>
      <c r="BL127" s="15" t="s">
        <v>150</v>
      </c>
      <c r="BM127" s="208" t="s">
        <v>343</v>
      </c>
    </row>
    <row r="128" s="2" customFormat="1">
      <c r="A128" s="36"/>
      <c r="B128" s="37"/>
      <c r="C128" s="38"/>
      <c r="D128" s="210" t="s">
        <v>153</v>
      </c>
      <c r="E128" s="38"/>
      <c r="F128" s="211" t="s">
        <v>344</v>
      </c>
      <c r="G128" s="38"/>
      <c r="H128" s="38"/>
      <c r="I128" s="212"/>
      <c r="J128" s="38"/>
      <c r="K128" s="38"/>
      <c r="L128" s="42"/>
      <c r="M128" s="213"/>
      <c r="N128" s="214"/>
      <c r="O128" s="89"/>
      <c r="P128" s="89"/>
      <c r="Q128" s="89"/>
      <c r="R128" s="89"/>
      <c r="S128" s="89"/>
      <c r="T128" s="90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153</v>
      </c>
      <c r="AU128" s="15" t="s">
        <v>78</v>
      </c>
    </row>
    <row r="129" s="2" customFormat="1">
      <c r="A129" s="36"/>
      <c r="B129" s="37"/>
      <c r="C129" s="38"/>
      <c r="D129" s="210" t="s">
        <v>155</v>
      </c>
      <c r="E129" s="38"/>
      <c r="F129" s="215" t="s">
        <v>345</v>
      </c>
      <c r="G129" s="38"/>
      <c r="H129" s="38"/>
      <c r="I129" s="212"/>
      <c r="J129" s="38"/>
      <c r="K129" s="38"/>
      <c r="L129" s="42"/>
      <c r="M129" s="213"/>
      <c r="N129" s="214"/>
      <c r="O129" s="89"/>
      <c r="P129" s="89"/>
      <c r="Q129" s="89"/>
      <c r="R129" s="89"/>
      <c r="S129" s="89"/>
      <c r="T129" s="90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155</v>
      </c>
      <c r="AU129" s="15" t="s">
        <v>78</v>
      </c>
    </row>
    <row r="130" s="2" customFormat="1" ht="24.15" customHeight="1">
      <c r="A130" s="36"/>
      <c r="B130" s="37"/>
      <c r="C130" s="197" t="s">
        <v>87</v>
      </c>
      <c r="D130" s="197" t="s">
        <v>145</v>
      </c>
      <c r="E130" s="198" t="s">
        <v>157</v>
      </c>
      <c r="F130" s="199" t="s">
        <v>158</v>
      </c>
      <c r="G130" s="200" t="s">
        <v>159</v>
      </c>
      <c r="H130" s="201">
        <v>26</v>
      </c>
      <c r="I130" s="202"/>
      <c r="J130" s="203">
        <f>ROUND(I130*H130,2)</f>
        <v>0</v>
      </c>
      <c r="K130" s="199" t="s">
        <v>149</v>
      </c>
      <c r="L130" s="42"/>
      <c r="M130" s="204" t="s">
        <v>1</v>
      </c>
      <c r="N130" s="205" t="s">
        <v>43</v>
      </c>
      <c r="O130" s="89"/>
      <c r="P130" s="206">
        <f>O130*H130</f>
        <v>0</v>
      </c>
      <c r="Q130" s="206">
        <v>0</v>
      </c>
      <c r="R130" s="206">
        <f>Q130*H130</f>
        <v>0</v>
      </c>
      <c r="S130" s="206">
        <v>0</v>
      </c>
      <c r="T130" s="207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08" t="s">
        <v>150</v>
      </c>
      <c r="AT130" s="208" t="s">
        <v>145</v>
      </c>
      <c r="AU130" s="208" t="s">
        <v>78</v>
      </c>
      <c r="AY130" s="15" t="s">
        <v>151</v>
      </c>
      <c r="BE130" s="209">
        <f>IF(N130="základní",J130,0)</f>
        <v>0</v>
      </c>
      <c r="BF130" s="209">
        <f>IF(N130="snížená",J130,0)</f>
        <v>0</v>
      </c>
      <c r="BG130" s="209">
        <f>IF(N130="zákl. přenesená",J130,0)</f>
        <v>0</v>
      </c>
      <c r="BH130" s="209">
        <f>IF(N130="sníž. přenesená",J130,0)</f>
        <v>0</v>
      </c>
      <c r="BI130" s="209">
        <f>IF(N130="nulová",J130,0)</f>
        <v>0</v>
      </c>
      <c r="BJ130" s="15" t="s">
        <v>85</v>
      </c>
      <c r="BK130" s="209">
        <f>ROUND(I130*H130,2)</f>
        <v>0</v>
      </c>
      <c r="BL130" s="15" t="s">
        <v>150</v>
      </c>
      <c r="BM130" s="208" t="s">
        <v>346</v>
      </c>
    </row>
    <row r="131" s="2" customFormat="1">
      <c r="A131" s="36"/>
      <c r="B131" s="37"/>
      <c r="C131" s="38"/>
      <c r="D131" s="210" t="s">
        <v>153</v>
      </c>
      <c r="E131" s="38"/>
      <c r="F131" s="211" t="s">
        <v>161</v>
      </c>
      <c r="G131" s="38"/>
      <c r="H131" s="38"/>
      <c r="I131" s="212"/>
      <c r="J131" s="38"/>
      <c r="K131" s="38"/>
      <c r="L131" s="42"/>
      <c r="M131" s="213"/>
      <c r="N131" s="214"/>
      <c r="O131" s="89"/>
      <c r="P131" s="89"/>
      <c r="Q131" s="89"/>
      <c r="R131" s="89"/>
      <c r="S131" s="89"/>
      <c r="T131" s="90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153</v>
      </c>
      <c r="AU131" s="15" t="s">
        <v>78</v>
      </c>
    </row>
    <row r="132" s="2" customFormat="1">
      <c r="A132" s="36"/>
      <c r="B132" s="37"/>
      <c r="C132" s="38"/>
      <c r="D132" s="210" t="s">
        <v>155</v>
      </c>
      <c r="E132" s="38"/>
      <c r="F132" s="215" t="s">
        <v>162</v>
      </c>
      <c r="G132" s="38"/>
      <c r="H132" s="38"/>
      <c r="I132" s="212"/>
      <c r="J132" s="38"/>
      <c r="K132" s="38"/>
      <c r="L132" s="42"/>
      <c r="M132" s="213"/>
      <c r="N132" s="214"/>
      <c r="O132" s="89"/>
      <c r="P132" s="89"/>
      <c r="Q132" s="89"/>
      <c r="R132" s="89"/>
      <c r="S132" s="89"/>
      <c r="T132" s="90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155</v>
      </c>
      <c r="AU132" s="15" t="s">
        <v>78</v>
      </c>
    </row>
    <row r="133" s="2" customFormat="1" ht="24.15" customHeight="1">
      <c r="A133" s="36"/>
      <c r="B133" s="37"/>
      <c r="C133" s="197" t="s">
        <v>163</v>
      </c>
      <c r="D133" s="197" t="s">
        <v>145</v>
      </c>
      <c r="E133" s="198" t="s">
        <v>164</v>
      </c>
      <c r="F133" s="199" t="s">
        <v>165</v>
      </c>
      <c r="G133" s="200" t="s">
        <v>159</v>
      </c>
      <c r="H133" s="201">
        <v>195</v>
      </c>
      <c r="I133" s="202"/>
      <c r="J133" s="203">
        <f>ROUND(I133*H133,2)</f>
        <v>0</v>
      </c>
      <c r="K133" s="199" t="s">
        <v>149</v>
      </c>
      <c r="L133" s="42"/>
      <c r="M133" s="204" t="s">
        <v>1</v>
      </c>
      <c r="N133" s="205" t="s">
        <v>43</v>
      </c>
      <c r="O133" s="89"/>
      <c r="P133" s="206">
        <f>O133*H133</f>
        <v>0</v>
      </c>
      <c r="Q133" s="206">
        <v>0</v>
      </c>
      <c r="R133" s="206">
        <f>Q133*H133</f>
        <v>0</v>
      </c>
      <c r="S133" s="206">
        <v>0</v>
      </c>
      <c r="T133" s="207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08" t="s">
        <v>150</v>
      </c>
      <c r="AT133" s="208" t="s">
        <v>145</v>
      </c>
      <c r="AU133" s="208" t="s">
        <v>78</v>
      </c>
      <c r="AY133" s="15" t="s">
        <v>151</v>
      </c>
      <c r="BE133" s="209">
        <f>IF(N133="základní",J133,0)</f>
        <v>0</v>
      </c>
      <c r="BF133" s="209">
        <f>IF(N133="snížená",J133,0)</f>
        <v>0</v>
      </c>
      <c r="BG133" s="209">
        <f>IF(N133="zákl. přenesená",J133,0)</f>
        <v>0</v>
      </c>
      <c r="BH133" s="209">
        <f>IF(N133="sníž. přenesená",J133,0)</f>
        <v>0</v>
      </c>
      <c r="BI133" s="209">
        <f>IF(N133="nulová",J133,0)</f>
        <v>0</v>
      </c>
      <c r="BJ133" s="15" t="s">
        <v>85</v>
      </c>
      <c r="BK133" s="209">
        <f>ROUND(I133*H133,2)</f>
        <v>0</v>
      </c>
      <c r="BL133" s="15" t="s">
        <v>150</v>
      </c>
      <c r="BM133" s="208" t="s">
        <v>347</v>
      </c>
    </row>
    <row r="134" s="2" customFormat="1">
      <c r="A134" s="36"/>
      <c r="B134" s="37"/>
      <c r="C134" s="38"/>
      <c r="D134" s="210" t="s">
        <v>153</v>
      </c>
      <c r="E134" s="38"/>
      <c r="F134" s="211" t="s">
        <v>167</v>
      </c>
      <c r="G134" s="38"/>
      <c r="H134" s="38"/>
      <c r="I134" s="212"/>
      <c r="J134" s="38"/>
      <c r="K134" s="38"/>
      <c r="L134" s="42"/>
      <c r="M134" s="213"/>
      <c r="N134" s="214"/>
      <c r="O134" s="89"/>
      <c r="P134" s="89"/>
      <c r="Q134" s="89"/>
      <c r="R134" s="89"/>
      <c r="S134" s="89"/>
      <c r="T134" s="90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153</v>
      </c>
      <c r="AU134" s="15" t="s">
        <v>78</v>
      </c>
    </row>
    <row r="135" s="2" customFormat="1">
      <c r="A135" s="36"/>
      <c r="B135" s="37"/>
      <c r="C135" s="38"/>
      <c r="D135" s="210" t="s">
        <v>155</v>
      </c>
      <c r="E135" s="38"/>
      <c r="F135" s="215" t="s">
        <v>348</v>
      </c>
      <c r="G135" s="38"/>
      <c r="H135" s="38"/>
      <c r="I135" s="212"/>
      <c r="J135" s="38"/>
      <c r="K135" s="38"/>
      <c r="L135" s="42"/>
      <c r="M135" s="213"/>
      <c r="N135" s="214"/>
      <c r="O135" s="89"/>
      <c r="P135" s="89"/>
      <c r="Q135" s="89"/>
      <c r="R135" s="89"/>
      <c r="S135" s="89"/>
      <c r="T135" s="90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155</v>
      </c>
      <c r="AU135" s="15" t="s">
        <v>78</v>
      </c>
    </row>
    <row r="136" s="2" customFormat="1" ht="24.15" customHeight="1">
      <c r="A136" s="36"/>
      <c r="B136" s="37"/>
      <c r="C136" s="197" t="s">
        <v>150</v>
      </c>
      <c r="D136" s="197" t="s">
        <v>145</v>
      </c>
      <c r="E136" s="198" t="s">
        <v>169</v>
      </c>
      <c r="F136" s="199" t="s">
        <v>170</v>
      </c>
      <c r="G136" s="200" t="s">
        <v>171</v>
      </c>
      <c r="H136" s="201">
        <v>0.20000000000000001</v>
      </c>
      <c r="I136" s="202"/>
      <c r="J136" s="203">
        <f>ROUND(I136*H136,2)</f>
        <v>0</v>
      </c>
      <c r="K136" s="199" t="s">
        <v>149</v>
      </c>
      <c r="L136" s="42"/>
      <c r="M136" s="204" t="s">
        <v>1</v>
      </c>
      <c r="N136" s="205" t="s">
        <v>43</v>
      </c>
      <c r="O136" s="89"/>
      <c r="P136" s="206">
        <f>O136*H136</f>
        <v>0</v>
      </c>
      <c r="Q136" s="206">
        <v>0</v>
      </c>
      <c r="R136" s="206">
        <f>Q136*H136</f>
        <v>0</v>
      </c>
      <c r="S136" s="206">
        <v>0</v>
      </c>
      <c r="T136" s="207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08" t="s">
        <v>172</v>
      </c>
      <c r="AT136" s="208" t="s">
        <v>145</v>
      </c>
      <c r="AU136" s="208" t="s">
        <v>78</v>
      </c>
      <c r="AY136" s="15" t="s">
        <v>151</v>
      </c>
      <c r="BE136" s="209">
        <f>IF(N136="základní",J136,0)</f>
        <v>0</v>
      </c>
      <c r="BF136" s="209">
        <f>IF(N136="snížená",J136,0)</f>
        <v>0</v>
      </c>
      <c r="BG136" s="209">
        <f>IF(N136="zákl. přenesená",J136,0)</f>
        <v>0</v>
      </c>
      <c r="BH136" s="209">
        <f>IF(N136="sníž. přenesená",J136,0)</f>
        <v>0</v>
      </c>
      <c r="BI136" s="209">
        <f>IF(N136="nulová",J136,0)</f>
        <v>0</v>
      </c>
      <c r="BJ136" s="15" t="s">
        <v>85</v>
      </c>
      <c r="BK136" s="209">
        <f>ROUND(I136*H136,2)</f>
        <v>0</v>
      </c>
      <c r="BL136" s="15" t="s">
        <v>172</v>
      </c>
      <c r="BM136" s="208" t="s">
        <v>349</v>
      </c>
    </row>
    <row r="137" s="2" customFormat="1">
      <c r="A137" s="36"/>
      <c r="B137" s="37"/>
      <c r="C137" s="38"/>
      <c r="D137" s="210" t="s">
        <v>153</v>
      </c>
      <c r="E137" s="38"/>
      <c r="F137" s="211" t="s">
        <v>174</v>
      </c>
      <c r="G137" s="38"/>
      <c r="H137" s="38"/>
      <c r="I137" s="212"/>
      <c r="J137" s="38"/>
      <c r="K137" s="38"/>
      <c r="L137" s="42"/>
      <c r="M137" s="213"/>
      <c r="N137" s="214"/>
      <c r="O137" s="89"/>
      <c r="P137" s="89"/>
      <c r="Q137" s="89"/>
      <c r="R137" s="89"/>
      <c r="S137" s="89"/>
      <c r="T137" s="90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153</v>
      </c>
      <c r="AU137" s="15" t="s">
        <v>78</v>
      </c>
    </row>
    <row r="138" s="2" customFormat="1" ht="24.15" customHeight="1">
      <c r="A138" s="36"/>
      <c r="B138" s="37"/>
      <c r="C138" s="197" t="s">
        <v>191</v>
      </c>
      <c r="D138" s="197" t="s">
        <v>145</v>
      </c>
      <c r="E138" s="198" t="s">
        <v>175</v>
      </c>
      <c r="F138" s="199" t="s">
        <v>176</v>
      </c>
      <c r="G138" s="200" t="s">
        <v>177</v>
      </c>
      <c r="H138" s="201">
        <v>205.66300000000001</v>
      </c>
      <c r="I138" s="202"/>
      <c r="J138" s="203">
        <f>ROUND(I138*H138,2)</f>
        <v>0</v>
      </c>
      <c r="K138" s="199" t="s">
        <v>149</v>
      </c>
      <c r="L138" s="42"/>
      <c r="M138" s="204" t="s">
        <v>1</v>
      </c>
      <c r="N138" s="205" t="s">
        <v>43</v>
      </c>
      <c r="O138" s="89"/>
      <c r="P138" s="206">
        <f>O138*H138</f>
        <v>0</v>
      </c>
      <c r="Q138" s="206">
        <v>0</v>
      </c>
      <c r="R138" s="206">
        <f>Q138*H138</f>
        <v>0</v>
      </c>
      <c r="S138" s="206">
        <v>0</v>
      </c>
      <c r="T138" s="207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08" t="s">
        <v>150</v>
      </c>
      <c r="AT138" s="208" t="s">
        <v>145</v>
      </c>
      <c r="AU138" s="208" t="s">
        <v>78</v>
      </c>
      <c r="AY138" s="15" t="s">
        <v>151</v>
      </c>
      <c r="BE138" s="209">
        <f>IF(N138="základní",J138,0)</f>
        <v>0</v>
      </c>
      <c r="BF138" s="209">
        <f>IF(N138="snížená",J138,0)</f>
        <v>0</v>
      </c>
      <c r="BG138" s="209">
        <f>IF(N138="zákl. přenesená",J138,0)</f>
        <v>0</v>
      </c>
      <c r="BH138" s="209">
        <f>IF(N138="sníž. přenesená",J138,0)</f>
        <v>0</v>
      </c>
      <c r="BI138" s="209">
        <f>IF(N138="nulová",J138,0)</f>
        <v>0</v>
      </c>
      <c r="BJ138" s="15" t="s">
        <v>85</v>
      </c>
      <c r="BK138" s="209">
        <f>ROUND(I138*H138,2)</f>
        <v>0</v>
      </c>
      <c r="BL138" s="15" t="s">
        <v>150</v>
      </c>
      <c r="BM138" s="208" t="s">
        <v>350</v>
      </c>
    </row>
    <row r="139" s="2" customFormat="1">
      <c r="A139" s="36"/>
      <c r="B139" s="37"/>
      <c r="C139" s="38"/>
      <c r="D139" s="210" t="s">
        <v>153</v>
      </c>
      <c r="E139" s="38"/>
      <c r="F139" s="211" t="s">
        <v>179</v>
      </c>
      <c r="G139" s="38"/>
      <c r="H139" s="38"/>
      <c r="I139" s="212"/>
      <c r="J139" s="38"/>
      <c r="K139" s="38"/>
      <c r="L139" s="42"/>
      <c r="M139" s="213"/>
      <c r="N139" s="214"/>
      <c r="O139" s="89"/>
      <c r="P139" s="89"/>
      <c r="Q139" s="89"/>
      <c r="R139" s="89"/>
      <c r="S139" s="89"/>
      <c r="T139" s="90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153</v>
      </c>
      <c r="AU139" s="15" t="s">
        <v>78</v>
      </c>
    </row>
    <row r="140" s="10" customFormat="1">
      <c r="A140" s="10"/>
      <c r="B140" s="216"/>
      <c r="C140" s="217"/>
      <c r="D140" s="210" t="s">
        <v>180</v>
      </c>
      <c r="E140" s="218" t="s">
        <v>1</v>
      </c>
      <c r="F140" s="219" t="s">
        <v>351</v>
      </c>
      <c r="G140" s="217"/>
      <c r="H140" s="220">
        <v>205.66300000000001</v>
      </c>
      <c r="I140" s="221"/>
      <c r="J140" s="217"/>
      <c r="K140" s="217"/>
      <c r="L140" s="222"/>
      <c r="M140" s="223"/>
      <c r="N140" s="224"/>
      <c r="O140" s="224"/>
      <c r="P140" s="224"/>
      <c r="Q140" s="224"/>
      <c r="R140" s="224"/>
      <c r="S140" s="224"/>
      <c r="T140" s="225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T140" s="226" t="s">
        <v>180</v>
      </c>
      <c r="AU140" s="226" t="s">
        <v>78</v>
      </c>
      <c r="AV140" s="10" t="s">
        <v>87</v>
      </c>
      <c r="AW140" s="10" t="s">
        <v>34</v>
      </c>
      <c r="AX140" s="10" t="s">
        <v>85</v>
      </c>
      <c r="AY140" s="226" t="s">
        <v>151</v>
      </c>
    </row>
    <row r="141" s="2" customFormat="1" ht="24.15" customHeight="1">
      <c r="A141" s="36"/>
      <c r="B141" s="37"/>
      <c r="C141" s="197" t="s">
        <v>200</v>
      </c>
      <c r="D141" s="197" t="s">
        <v>145</v>
      </c>
      <c r="E141" s="198" t="s">
        <v>183</v>
      </c>
      <c r="F141" s="199" t="s">
        <v>184</v>
      </c>
      <c r="G141" s="200" t="s">
        <v>177</v>
      </c>
      <c r="H141" s="201">
        <v>63</v>
      </c>
      <c r="I141" s="202"/>
      <c r="J141" s="203">
        <f>ROUND(I141*H141,2)</f>
        <v>0</v>
      </c>
      <c r="K141" s="199" t="s">
        <v>149</v>
      </c>
      <c r="L141" s="42"/>
      <c r="M141" s="204" t="s">
        <v>1</v>
      </c>
      <c r="N141" s="205" t="s">
        <v>43</v>
      </c>
      <c r="O141" s="89"/>
      <c r="P141" s="206">
        <f>O141*H141</f>
        <v>0</v>
      </c>
      <c r="Q141" s="206">
        <v>0</v>
      </c>
      <c r="R141" s="206">
        <f>Q141*H141</f>
        <v>0</v>
      </c>
      <c r="S141" s="206">
        <v>0</v>
      </c>
      <c r="T141" s="207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08" t="s">
        <v>150</v>
      </c>
      <c r="AT141" s="208" t="s">
        <v>145</v>
      </c>
      <c r="AU141" s="208" t="s">
        <v>78</v>
      </c>
      <c r="AY141" s="15" t="s">
        <v>151</v>
      </c>
      <c r="BE141" s="209">
        <f>IF(N141="základní",J141,0)</f>
        <v>0</v>
      </c>
      <c r="BF141" s="209">
        <f>IF(N141="snížená",J141,0)</f>
        <v>0</v>
      </c>
      <c r="BG141" s="209">
        <f>IF(N141="zákl. přenesená",J141,0)</f>
        <v>0</v>
      </c>
      <c r="BH141" s="209">
        <f>IF(N141="sníž. přenesená",J141,0)</f>
        <v>0</v>
      </c>
      <c r="BI141" s="209">
        <f>IF(N141="nulová",J141,0)</f>
        <v>0</v>
      </c>
      <c r="BJ141" s="15" t="s">
        <v>85</v>
      </c>
      <c r="BK141" s="209">
        <f>ROUND(I141*H141,2)</f>
        <v>0</v>
      </c>
      <c r="BL141" s="15" t="s">
        <v>150</v>
      </c>
      <c r="BM141" s="208" t="s">
        <v>352</v>
      </c>
    </row>
    <row r="142" s="2" customFormat="1">
      <c r="A142" s="36"/>
      <c r="B142" s="37"/>
      <c r="C142" s="38"/>
      <c r="D142" s="210" t="s">
        <v>153</v>
      </c>
      <c r="E142" s="38"/>
      <c r="F142" s="211" t="s">
        <v>186</v>
      </c>
      <c r="G142" s="38"/>
      <c r="H142" s="38"/>
      <c r="I142" s="212"/>
      <c r="J142" s="38"/>
      <c r="K142" s="38"/>
      <c r="L142" s="42"/>
      <c r="M142" s="213"/>
      <c r="N142" s="214"/>
      <c r="O142" s="89"/>
      <c r="P142" s="89"/>
      <c r="Q142" s="89"/>
      <c r="R142" s="89"/>
      <c r="S142" s="89"/>
      <c r="T142" s="90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153</v>
      </c>
      <c r="AU142" s="15" t="s">
        <v>78</v>
      </c>
    </row>
    <row r="143" s="11" customFormat="1">
      <c r="A143" s="11"/>
      <c r="B143" s="227"/>
      <c r="C143" s="228"/>
      <c r="D143" s="210" t="s">
        <v>180</v>
      </c>
      <c r="E143" s="229" t="s">
        <v>1</v>
      </c>
      <c r="F143" s="230" t="s">
        <v>187</v>
      </c>
      <c r="G143" s="228"/>
      <c r="H143" s="229" t="s">
        <v>1</v>
      </c>
      <c r="I143" s="231"/>
      <c r="J143" s="228"/>
      <c r="K143" s="228"/>
      <c r="L143" s="232"/>
      <c r="M143" s="233"/>
      <c r="N143" s="234"/>
      <c r="O143" s="234"/>
      <c r="P143" s="234"/>
      <c r="Q143" s="234"/>
      <c r="R143" s="234"/>
      <c r="S143" s="234"/>
      <c r="T143" s="235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T143" s="236" t="s">
        <v>180</v>
      </c>
      <c r="AU143" s="236" t="s">
        <v>78</v>
      </c>
      <c r="AV143" s="11" t="s">
        <v>85</v>
      </c>
      <c r="AW143" s="11" t="s">
        <v>34</v>
      </c>
      <c r="AX143" s="11" t="s">
        <v>78</v>
      </c>
      <c r="AY143" s="236" t="s">
        <v>151</v>
      </c>
    </row>
    <row r="144" s="10" customFormat="1">
      <c r="A144" s="10"/>
      <c r="B144" s="216"/>
      <c r="C144" s="217"/>
      <c r="D144" s="210" t="s">
        <v>180</v>
      </c>
      <c r="E144" s="218" t="s">
        <v>1</v>
      </c>
      <c r="F144" s="219" t="s">
        <v>353</v>
      </c>
      <c r="G144" s="217"/>
      <c r="H144" s="220">
        <v>24.120000000000001</v>
      </c>
      <c r="I144" s="221"/>
      <c r="J144" s="217"/>
      <c r="K144" s="217"/>
      <c r="L144" s="222"/>
      <c r="M144" s="223"/>
      <c r="N144" s="224"/>
      <c r="O144" s="224"/>
      <c r="P144" s="224"/>
      <c r="Q144" s="224"/>
      <c r="R144" s="224"/>
      <c r="S144" s="224"/>
      <c r="T144" s="225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T144" s="226" t="s">
        <v>180</v>
      </c>
      <c r="AU144" s="226" t="s">
        <v>78</v>
      </c>
      <c r="AV144" s="10" t="s">
        <v>87</v>
      </c>
      <c r="AW144" s="10" t="s">
        <v>34</v>
      </c>
      <c r="AX144" s="10" t="s">
        <v>78</v>
      </c>
      <c r="AY144" s="226" t="s">
        <v>151</v>
      </c>
    </row>
    <row r="145" s="10" customFormat="1">
      <c r="A145" s="10"/>
      <c r="B145" s="216"/>
      <c r="C145" s="217"/>
      <c r="D145" s="210" t="s">
        <v>180</v>
      </c>
      <c r="E145" s="218" t="s">
        <v>1</v>
      </c>
      <c r="F145" s="219" t="s">
        <v>354</v>
      </c>
      <c r="G145" s="217"/>
      <c r="H145" s="220">
        <v>19.440000000000001</v>
      </c>
      <c r="I145" s="221"/>
      <c r="J145" s="217"/>
      <c r="K145" s="217"/>
      <c r="L145" s="222"/>
      <c r="M145" s="223"/>
      <c r="N145" s="224"/>
      <c r="O145" s="224"/>
      <c r="P145" s="224"/>
      <c r="Q145" s="224"/>
      <c r="R145" s="224"/>
      <c r="S145" s="224"/>
      <c r="T145" s="225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T145" s="226" t="s">
        <v>180</v>
      </c>
      <c r="AU145" s="226" t="s">
        <v>78</v>
      </c>
      <c r="AV145" s="10" t="s">
        <v>87</v>
      </c>
      <c r="AW145" s="10" t="s">
        <v>34</v>
      </c>
      <c r="AX145" s="10" t="s">
        <v>78</v>
      </c>
      <c r="AY145" s="226" t="s">
        <v>151</v>
      </c>
    </row>
    <row r="146" s="10" customFormat="1">
      <c r="A146" s="10"/>
      <c r="B146" s="216"/>
      <c r="C146" s="217"/>
      <c r="D146" s="210" t="s">
        <v>180</v>
      </c>
      <c r="E146" s="218" t="s">
        <v>1</v>
      </c>
      <c r="F146" s="219" t="s">
        <v>355</v>
      </c>
      <c r="G146" s="217"/>
      <c r="H146" s="220">
        <v>19.440000000000001</v>
      </c>
      <c r="I146" s="221"/>
      <c r="J146" s="217"/>
      <c r="K146" s="217"/>
      <c r="L146" s="222"/>
      <c r="M146" s="223"/>
      <c r="N146" s="224"/>
      <c r="O146" s="224"/>
      <c r="P146" s="224"/>
      <c r="Q146" s="224"/>
      <c r="R146" s="224"/>
      <c r="S146" s="224"/>
      <c r="T146" s="225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T146" s="226" t="s">
        <v>180</v>
      </c>
      <c r="AU146" s="226" t="s">
        <v>78</v>
      </c>
      <c r="AV146" s="10" t="s">
        <v>87</v>
      </c>
      <c r="AW146" s="10" t="s">
        <v>34</v>
      </c>
      <c r="AX146" s="10" t="s">
        <v>78</v>
      </c>
      <c r="AY146" s="226" t="s">
        <v>151</v>
      </c>
    </row>
    <row r="147" s="12" customFormat="1">
      <c r="A147" s="12"/>
      <c r="B147" s="237"/>
      <c r="C147" s="238"/>
      <c r="D147" s="210" t="s">
        <v>180</v>
      </c>
      <c r="E147" s="239" t="s">
        <v>1</v>
      </c>
      <c r="F147" s="240" t="s">
        <v>190</v>
      </c>
      <c r="G147" s="238"/>
      <c r="H147" s="241">
        <v>63</v>
      </c>
      <c r="I147" s="242"/>
      <c r="J147" s="238"/>
      <c r="K147" s="238"/>
      <c r="L147" s="243"/>
      <c r="M147" s="244"/>
      <c r="N147" s="245"/>
      <c r="O147" s="245"/>
      <c r="P147" s="245"/>
      <c r="Q147" s="245"/>
      <c r="R147" s="245"/>
      <c r="S147" s="245"/>
      <c r="T147" s="246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47" t="s">
        <v>180</v>
      </c>
      <c r="AU147" s="247" t="s">
        <v>78</v>
      </c>
      <c r="AV147" s="12" t="s">
        <v>150</v>
      </c>
      <c r="AW147" s="12" t="s">
        <v>34</v>
      </c>
      <c r="AX147" s="12" t="s">
        <v>85</v>
      </c>
      <c r="AY147" s="247" t="s">
        <v>151</v>
      </c>
    </row>
    <row r="148" s="2" customFormat="1" ht="24.15" customHeight="1">
      <c r="A148" s="36"/>
      <c r="B148" s="37"/>
      <c r="C148" s="197" t="s">
        <v>232</v>
      </c>
      <c r="D148" s="197" t="s">
        <v>145</v>
      </c>
      <c r="E148" s="198" t="s">
        <v>192</v>
      </c>
      <c r="F148" s="199" t="s">
        <v>193</v>
      </c>
      <c r="G148" s="200" t="s">
        <v>194</v>
      </c>
      <c r="H148" s="201">
        <v>1167.8</v>
      </c>
      <c r="I148" s="202"/>
      <c r="J148" s="203">
        <f>ROUND(I148*H148,2)</f>
        <v>0</v>
      </c>
      <c r="K148" s="199" t="s">
        <v>149</v>
      </c>
      <c r="L148" s="42"/>
      <c r="M148" s="204" t="s">
        <v>1</v>
      </c>
      <c r="N148" s="205" t="s">
        <v>43</v>
      </c>
      <c r="O148" s="89"/>
      <c r="P148" s="206">
        <f>O148*H148</f>
        <v>0</v>
      </c>
      <c r="Q148" s="206">
        <v>0</v>
      </c>
      <c r="R148" s="206">
        <f>Q148*H148</f>
        <v>0</v>
      </c>
      <c r="S148" s="206">
        <v>0</v>
      </c>
      <c r="T148" s="207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08" t="s">
        <v>150</v>
      </c>
      <c r="AT148" s="208" t="s">
        <v>145</v>
      </c>
      <c r="AU148" s="208" t="s">
        <v>78</v>
      </c>
      <c r="AY148" s="15" t="s">
        <v>151</v>
      </c>
      <c r="BE148" s="209">
        <f>IF(N148="základní",J148,0)</f>
        <v>0</v>
      </c>
      <c r="BF148" s="209">
        <f>IF(N148="snížená",J148,0)</f>
        <v>0</v>
      </c>
      <c r="BG148" s="209">
        <f>IF(N148="zákl. přenesená",J148,0)</f>
        <v>0</v>
      </c>
      <c r="BH148" s="209">
        <f>IF(N148="sníž. přenesená",J148,0)</f>
        <v>0</v>
      </c>
      <c r="BI148" s="209">
        <f>IF(N148="nulová",J148,0)</f>
        <v>0</v>
      </c>
      <c r="BJ148" s="15" t="s">
        <v>85</v>
      </c>
      <c r="BK148" s="209">
        <f>ROUND(I148*H148,2)</f>
        <v>0</v>
      </c>
      <c r="BL148" s="15" t="s">
        <v>150</v>
      </c>
      <c r="BM148" s="208" t="s">
        <v>356</v>
      </c>
    </row>
    <row r="149" s="2" customFormat="1">
      <c r="A149" s="36"/>
      <c r="B149" s="37"/>
      <c r="C149" s="38"/>
      <c r="D149" s="210" t="s">
        <v>153</v>
      </c>
      <c r="E149" s="38"/>
      <c r="F149" s="211" t="s">
        <v>196</v>
      </c>
      <c r="G149" s="38"/>
      <c r="H149" s="38"/>
      <c r="I149" s="212"/>
      <c r="J149" s="38"/>
      <c r="K149" s="38"/>
      <c r="L149" s="42"/>
      <c r="M149" s="213"/>
      <c r="N149" s="214"/>
      <c r="O149" s="89"/>
      <c r="P149" s="89"/>
      <c r="Q149" s="89"/>
      <c r="R149" s="89"/>
      <c r="S149" s="89"/>
      <c r="T149" s="90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153</v>
      </c>
      <c r="AU149" s="15" t="s">
        <v>78</v>
      </c>
    </row>
    <row r="150" s="10" customFormat="1">
      <c r="A150" s="10"/>
      <c r="B150" s="216"/>
      <c r="C150" s="217"/>
      <c r="D150" s="210" t="s">
        <v>180</v>
      </c>
      <c r="E150" s="218" t="s">
        <v>1</v>
      </c>
      <c r="F150" s="219" t="s">
        <v>357</v>
      </c>
      <c r="G150" s="217"/>
      <c r="H150" s="220">
        <v>819.20000000000005</v>
      </c>
      <c r="I150" s="221"/>
      <c r="J150" s="217"/>
      <c r="K150" s="217"/>
      <c r="L150" s="222"/>
      <c r="M150" s="223"/>
      <c r="N150" s="224"/>
      <c r="O150" s="224"/>
      <c r="P150" s="224"/>
      <c r="Q150" s="224"/>
      <c r="R150" s="224"/>
      <c r="S150" s="224"/>
      <c r="T150" s="225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T150" s="226" t="s">
        <v>180</v>
      </c>
      <c r="AU150" s="226" t="s">
        <v>78</v>
      </c>
      <c r="AV150" s="10" t="s">
        <v>87</v>
      </c>
      <c r="AW150" s="10" t="s">
        <v>34</v>
      </c>
      <c r="AX150" s="10" t="s">
        <v>78</v>
      </c>
      <c r="AY150" s="226" t="s">
        <v>151</v>
      </c>
    </row>
    <row r="151" s="13" customFormat="1">
      <c r="A151" s="13"/>
      <c r="B151" s="262"/>
      <c r="C151" s="263"/>
      <c r="D151" s="210" t="s">
        <v>180</v>
      </c>
      <c r="E151" s="264" t="s">
        <v>1</v>
      </c>
      <c r="F151" s="265" t="s">
        <v>358</v>
      </c>
      <c r="G151" s="263"/>
      <c r="H151" s="266">
        <v>819.20000000000005</v>
      </c>
      <c r="I151" s="267"/>
      <c r="J151" s="263"/>
      <c r="K151" s="263"/>
      <c r="L151" s="268"/>
      <c r="M151" s="269"/>
      <c r="N151" s="270"/>
      <c r="O151" s="270"/>
      <c r="P151" s="270"/>
      <c r="Q151" s="270"/>
      <c r="R151" s="270"/>
      <c r="S151" s="270"/>
      <c r="T151" s="27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72" t="s">
        <v>180</v>
      </c>
      <c r="AU151" s="272" t="s">
        <v>78</v>
      </c>
      <c r="AV151" s="13" t="s">
        <v>163</v>
      </c>
      <c r="AW151" s="13" t="s">
        <v>34</v>
      </c>
      <c r="AX151" s="13" t="s">
        <v>78</v>
      </c>
      <c r="AY151" s="272" t="s">
        <v>151</v>
      </c>
    </row>
    <row r="152" s="11" customFormat="1">
      <c r="A152" s="11"/>
      <c r="B152" s="227"/>
      <c r="C152" s="228"/>
      <c r="D152" s="210" t="s">
        <v>180</v>
      </c>
      <c r="E152" s="229" t="s">
        <v>1</v>
      </c>
      <c r="F152" s="230" t="s">
        <v>187</v>
      </c>
      <c r="G152" s="228"/>
      <c r="H152" s="229" t="s">
        <v>1</v>
      </c>
      <c r="I152" s="231"/>
      <c r="J152" s="228"/>
      <c r="K152" s="228"/>
      <c r="L152" s="232"/>
      <c r="M152" s="233"/>
      <c r="N152" s="234"/>
      <c r="O152" s="234"/>
      <c r="P152" s="234"/>
      <c r="Q152" s="234"/>
      <c r="R152" s="234"/>
      <c r="S152" s="234"/>
      <c r="T152" s="235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T152" s="236" t="s">
        <v>180</v>
      </c>
      <c r="AU152" s="236" t="s">
        <v>78</v>
      </c>
      <c r="AV152" s="11" t="s">
        <v>85</v>
      </c>
      <c r="AW152" s="11" t="s">
        <v>34</v>
      </c>
      <c r="AX152" s="11" t="s">
        <v>78</v>
      </c>
      <c r="AY152" s="236" t="s">
        <v>151</v>
      </c>
    </row>
    <row r="153" s="10" customFormat="1">
      <c r="A153" s="10"/>
      <c r="B153" s="216"/>
      <c r="C153" s="217"/>
      <c r="D153" s="210" t="s">
        <v>180</v>
      </c>
      <c r="E153" s="218" t="s">
        <v>1</v>
      </c>
      <c r="F153" s="219" t="s">
        <v>359</v>
      </c>
      <c r="G153" s="217"/>
      <c r="H153" s="220">
        <v>80.400000000000006</v>
      </c>
      <c r="I153" s="221"/>
      <c r="J153" s="217"/>
      <c r="K153" s="217"/>
      <c r="L153" s="222"/>
      <c r="M153" s="223"/>
      <c r="N153" s="224"/>
      <c r="O153" s="224"/>
      <c r="P153" s="224"/>
      <c r="Q153" s="224"/>
      <c r="R153" s="224"/>
      <c r="S153" s="224"/>
      <c r="T153" s="225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T153" s="226" t="s">
        <v>180</v>
      </c>
      <c r="AU153" s="226" t="s">
        <v>78</v>
      </c>
      <c r="AV153" s="10" t="s">
        <v>87</v>
      </c>
      <c r="AW153" s="10" t="s">
        <v>34</v>
      </c>
      <c r="AX153" s="10" t="s">
        <v>78</v>
      </c>
      <c r="AY153" s="226" t="s">
        <v>151</v>
      </c>
    </row>
    <row r="154" s="10" customFormat="1">
      <c r="A154" s="10"/>
      <c r="B154" s="216"/>
      <c r="C154" s="217"/>
      <c r="D154" s="210" t="s">
        <v>180</v>
      </c>
      <c r="E154" s="218" t="s">
        <v>1</v>
      </c>
      <c r="F154" s="219" t="s">
        <v>360</v>
      </c>
      <c r="G154" s="217"/>
      <c r="H154" s="220">
        <v>129.59999999999999</v>
      </c>
      <c r="I154" s="221"/>
      <c r="J154" s="217"/>
      <c r="K154" s="217"/>
      <c r="L154" s="222"/>
      <c r="M154" s="223"/>
      <c r="N154" s="224"/>
      <c r="O154" s="224"/>
      <c r="P154" s="224"/>
      <c r="Q154" s="224"/>
      <c r="R154" s="224"/>
      <c r="S154" s="224"/>
      <c r="T154" s="225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T154" s="226" t="s">
        <v>180</v>
      </c>
      <c r="AU154" s="226" t="s">
        <v>78</v>
      </c>
      <c r="AV154" s="10" t="s">
        <v>87</v>
      </c>
      <c r="AW154" s="10" t="s">
        <v>34</v>
      </c>
      <c r="AX154" s="10" t="s">
        <v>78</v>
      </c>
      <c r="AY154" s="226" t="s">
        <v>151</v>
      </c>
    </row>
    <row r="155" s="10" customFormat="1">
      <c r="A155" s="10"/>
      <c r="B155" s="216"/>
      <c r="C155" s="217"/>
      <c r="D155" s="210" t="s">
        <v>180</v>
      </c>
      <c r="E155" s="218" t="s">
        <v>1</v>
      </c>
      <c r="F155" s="219" t="s">
        <v>361</v>
      </c>
      <c r="G155" s="217"/>
      <c r="H155" s="220">
        <v>129.59999999999999</v>
      </c>
      <c r="I155" s="221"/>
      <c r="J155" s="217"/>
      <c r="K155" s="217"/>
      <c r="L155" s="222"/>
      <c r="M155" s="223"/>
      <c r="N155" s="224"/>
      <c r="O155" s="224"/>
      <c r="P155" s="224"/>
      <c r="Q155" s="224"/>
      <c r="R155" s="224"/>
      <c r="S155" s="224"/>
      <c r="T155" s="225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T155" s="226" t="s">
        <v>180</v>
      </c>
      <c r="AU155" s="226" t="s">
        <v>78</v>
      </c>
      <c r="AV155" s="10" t="s">
        <v>87</v>
      </c>
      <c r="AW155" s="10" t="s">
        <v>34</v>
      </c>
      <c r="AX155" s="10" t="s">
        <v>78</v>
      </c>
      <c r="AY155" s="226" t="s">
        <v>151</v>
      </c>
    </row>
    <row r="156" s="13" customFormat="1">
      <c r="A156" s="13"/>
      <c r="B156" s="262"/>
      <c r="C156" s="263"/>
      <c r="D156" s="210" t="s">
        <v>180</v>
      </c>
      <c r="E156" s="264" t="s">
        <v>1</v>
      </c>
      <c r="F156" s="265" t="s">
        <v>358</v>
      </c>
      <c r="G156" s="263"/>
      <c r="H156" s="266">
        <v>339.60000000000002</v>
      </c>
      <c r="I156" s="267"/>
      <c r="J156" s="263"/>
      <c r="K156" s="263"/>
      <c r="L156" s="268"/>
      <c r="M156" s="269"/>
      <c r="N156" s="270"/>
      <c r="O156" s="270"/>
      <c r="P156" s="270"/>
      <c r="Q156" s="270"/>
      <c r="R156" s="270"/>
      <c r="S156" s="270"/>
      <c r="T156" s="27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72" t="s">
        <v>180</v>
      </c>
      <c r="AU156" s="272" t="s">
        <v>78</v>
      </c>
      <c r="AV156" s="13" t="s">
        <v>163</v>
      </c>
      <c r="AW156" s="13" t="s">
        <v>34</v>
      </c>
      <c r="AX156" s="13" t="s">
        <v>78</v>
      </c>
      <c r="AY156" s="272" t="s">
        <v>151</v>
      </c>
    </row>
    <row r="157" s="10" customFormat="1">
      <c r="A157" s="10"/>
      <c r="B157" s="216"/>
      <c r="C157" s="217"/>
      <c r="D157" s="210" t="s">
        <v>180</v>
      </c>
      <c r="E157" s="218" t="s">
        <v>1</v>
      </c>
      <c r="F157" s="219" t="s">
        <v>362</v>
      </c>
      <c r="G157" s="217"/>
      <c r="H157" s="220">
        <v>9</v>
      </c>
      <c r="I157" s="221"/>
      <c r="J157" s="217"/>
      <c r="K157" s="217"/>
      <c r="L157" s="222"/>
      <c r="M157" s="223"/>
      <c r="N157" s="224"/>
      <c r="O157" s="224"/>
      <c r="P157" s="224"/>
      <c r="Q157" s="224"/>
      <c r="R157" s="224"/>
      <c r="S157" s="224"/>
      <c r="T157" s="225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T157" s="226" t="s">
        <v>180</v>
      </c>
      <c r="AU157" s="226" t="s">
        <v>78</v>
      </c>
      <c r="AV157" s="10" t="s">
        <v>87</v>
      </c>
      <c r="AW157" s="10" t="s">
        <v>34</v>
      </c>
      <c r="AX157" s="10" t="s">
        <v>78</v>
      </c>
      <c r="AY157" s="226" t="s">
        <v>151</v>
      </c>
    </row>
    <row r="158" s="13" customFormat="1">
      <c r="A158" s="13"/>
      <c r="B158" s="262"/>
      <c r="C158" s="263"/>
      <c r="D158" s="210" t="s">
        <v>180</v>
      </c>
      <c r="E158" s="264" t="s">
        <v>1</v>
      </c>
      <c r="F158" s="265" t="s">
        <v>358</v>
      </c>
      <c r="G158" s="263"/>
      <c r="H158" s="266">
        <v>9</v>
      </c>
      <c r="I158" s="267"/>
      <c r="J158" s="263"/>
      <c r="K158" s="263"/>
      <c r="L158" s="268"/>
      <c r="M158" s="269"/>
      <c r="N158" s="270"/>
      <c r="O158" s="270"/>
      <c r="P158" s="270"/>
      <c r="Q158" s="270"/>
      <c r="R158" s="270"/>
      <c r="S158" s="270"/>
      <c r="T158" s="27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72" t="s">
        <v>180</v>
      </c>
      <c r="AU158" s="272" t="s">
        <v>78</v>
      </c>
      <c r="AV158" s="13" t="s">
        <v>163</v>
      </c>
      <c r="AW158" s="13" t="s">
        <v>34</v>
      </c>
      <c r="AX158" s="13" t="s">
        <v>78</v>
      </c>
      <c r="AY158" s="272" t="s">
        <v>151</v>
      </c>
    </row>
    <row r="159" s="12" customFormat="1">
      <c r="A159" s="12"/>
      <c r="B159" s="237"/>
      <c r="C159" s="238"/>
      <c r="D159" s="210" t="s">
        <v>180</v>
      </c>
      <c r="E159" s="239" t="s">
        <v>1</v>
      </c>
      <c r="F159" s="240" t="s">
        <v>190</v>
      </c>
      <c r="G159" s="238"/>
      <c r="H159" s="241">
        <v>1167.8</v>
      </c>
      <c r="I159" s="242"/>
      <c r="J159" s="238"/>
      <c r="K159" s="238"/>
      <c r="L159" s="243"/>
      <c r="M159" s="244"/>
      <c r="N159" s="245"/>
      <c r="O159" s="245"/>
      <c r="P159" s="245"/>
      <c r="Q159" s="245"/>
      <c r="R159" s="245"/>
      <c r="S159" s="245"/>
      <c r="T159" s="246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47" t="s">
        <v>180</v>
      </c>
      <c r="AU159" s="247" t="s">
        <v>78</v>
      </c>
      <c r="AV159" s="12" t="s">
        <v>150</v>
      </c>
      <c r="AW159" s="12" t="s">
        <v>34</v>
      </c>
      <c r="AX159" s="12" t="s">
        <v>85</v>
      </c>
      <c r="AY159" s="247" t="s">
        <v>151</v>
      </c>
    </row>
    <row r="160" s="2" customFormat="1" ht="24.15" customHeight="1">
      <c r="A160" s="36"/>
      <c r="B160" s="37"/>
      <c r="C160" s="197" t="s">
        <v>168</v>
      </c>
      <c r="D160" s="197" t="s">
        <v>145</v>
      </c>
      <c r="E160" s="198" t="s">
        <v>201</v>
      </c>
      <c r="F160" s="199" t="s">
        <v>202</v>
      </c>
      <c r="G160" s="200" t="s">
        <v>171</v>
      </c>
      <c r="H160" s="201">
        <v>370.19299999999998</v>
      </c>
      <c r="I160" s="202"/>
      <c r="J160" s="203">
        <f>ROUND(I160*H160,2)</f>
        <v>0</v>
      </c>
      <c r="K160" s="199" t="s">
        <v>149</v>
      </c>
      <c r="L160" s="42"/>
      <c r="M160" s="204" t="s">
        <v>1</v>
      </c>
      <c r="N160" s="205" t="s">
        <v>43</v>
      </c>
      <c r="O160" s="89"/>
      <c r="P160" s="206">
        <f>O160*H160</f>
        <v>0</v>
      </c>
      <c r="Q160" s="206">
        <v>0</v>
      </c>
      <c r="R160" s="206">
        <f>Q160*H160</f>
        <v>0</v>
      </c>
      <c r="S160" s="206">
        <v>0</v>
      </c>
      <c r="T160" s="207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08" t="s">
        <v>172</v>
      </c>
      <c r="AT160" s="208" t="s">
        <v>145</v>
      </c>
      <c r="AU160" s="208" t="s">
        <v>78</v>
      </c>
      <c r="AY160" s="15" t="s">
        <v>151</v>
      </c>
      <c r="BE160" s="209">
        <f>IF(N160="základní",J160,0)</f>
        <v>0</v>
      </c>
      <c r="BF160" s="209">
        <f>IF(N160="snížená",J160,0)</f>
        <v>0</v>
      </c>
      <c r="BG160" s="209">
        <f>IF(N160="zákl. přenesená",J160,0)</f>
        <v>0</v>
      </c>
      <c r="BH160" s="209">
        <f>IF(N160="sníž. přenesená",J160,0)</f>
        <v>0</v>
      </c>
      <c r="BI160" s="209">
        <f>IF(N160="nulová",J160,0)</f>
        <v>0</v>
      </c>
      <c r="BJ160" s="15" t="s">
        <v>85</v>
      </c>
      <c r="BK160" s="209">
        <f>ROUND(I160*H160,2)</f>
        <v>0</v>
      </c>
      <c r="BL160" s="15" t="s">
        <v>172</v>
      </c>
      <c r="BM160" s="208" t="s">
        <v>363</v>
      </c>
    </row>
    <row r="161" s="2" customFormat="1">
      <c r="A161" s="36"/>
      <c r="B161" s="37"/>
      <c r="C161" s="38"/>
      <c r="D161" s="210" t="s">
        <v>153</v>
      </c>
      <c r="E161" s="38"/>
      <c r="F161" s="211" t="s">
        <v>204</v>
      </c>
      <c r="G161" s="38"/>
      <c r="H161" s="38"/>
      <c r="I161" s="212"/>
      <c r="J161" s="38"/>
      <c r="K161" s="38"/>
      <c r="L161" s="42"/>
      <c r="M161" s="213"/>
      <c r="N161" s="214"/>
      <c r="O161" s="89"/>
      <c r="P161" s="89"/>
      <c r="Q161" s="89"/>
      <c r="R161" s="89"/>
      <c r="S161" s="89"/>
      <c r="T161" s="90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153</v>
      </c>
      <c r="AU161" s="15" t="s">
        <v>78</v>
      </c>
    </row>
    <row r="162" s="10" customFormat="1">
      <c r="A162" s="10"/>
      <c r="B162" s="216"/>
      <c r="C162" s="217"/>
      <c r="D162" s="210" t="s">
        <v>180</v>
      </c>
      <c r="E162" s="218" t="s">
        <v>1</v>
      </c>
      <c r="F162" s="219" t="s">
        <v>364</v>
      </c>
      <c r="G162" s="217"/>
      <c r="H162" s="220">
        <v>370.19299999999998</v>
      </c>
      <c r="I162" s="221"/>
      <c r="J162" s="217"/>
      <c r="K162" s="217"/>
      <c r="L162" s="222"/>
      <c r="M162" s="223"/>
      <c r="N162" s="224"/>
      <c r="O162" s="224"/>
      <c r="P162" s="224"/>
      <c r="Q162" s="224"/>
      <c r="R162" s="224"/>
      <c r="S162" s="224"/>
      <c r="T162" s="225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T162" s="226" t="s">
        <v>180</v>
      </c>
      <c r="AU162" s="226" t="s">
        <v>78</v>
      </c>
      <c r="AV162" s="10" t="s">
        <v>87</v>
      </c>
      <c r="AW162" s="10" t="s">
        <v>34</v>
      </c>
      <c r="AX162" s="10" t="s">
        <v>85</v>
      </c>
      <c r="AY162" s="226" t="s">
        <v>151</v>
      </c>
    </row>
    <row r="163" s="2" customFormat="1" ht="24.15" customHeight="1">
      <c r="A163" s="36"/>
      <c r="B163" s="37"/>
      <c r="C163" s="197" t="s">
        <v>242</v>
      </c>
      <c r="D163" s="197" t="s">
        <v>145</v>
      </c>
      <c r="E163" s="198" t="s">
        <v>233</v>
      </c>
      <c r="F163" s="199" t="s">
        <v>234</v>
      </c>
      <c r="G163" s="200" t="s">
        <v>171</v>
      </c>
      <c r="H163" s="201">
        <v>261.47699999999998</v>
      </c>
      <c r="I163" s="202"/>
      <c r="J163" s="203">
        <f>ROUND(I163*H163,2)</f>
        <v>0</v>
      </c>
      <c r="K163" s="199" t="s">
        <v>149</v>
      </c>
      <c r="L163" s="42"/>
      <c r="M163" s="204" t="s">
        <v>1</v>
      </c>
      <c r="N163" s="205" t="s">
        <v>43</v>
      </c>
      <c r="O163" s="89"/>
      <c r="P163" s="206">
        <f>O163*H163</f>
        <v>0</v>
      </c>
      <c r="Q163" s="206">
        <v>0</v>
      </c>
      <c r="R163" s="206">
        <f>Q163*H163</f>
        <v>0</v>
      </c>
      <c r="S163" s="206">
        <v>0</v>
      </c>
      <c r="T163" s="207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08" t="s">
        <v>172</v>
      </c>
      <c r="AT163" s="208" t="s">
        <v>145</v>
      </c>
      <c r="AU163" s="208" t="s">
        <v>78</v>
      </c>
      <c r="AY163" s="15" t="s">
        <v>151</v>
      </c>
      <c r="BE163" s="209">
        <f>IF(N163="základní",J163,0)</f>
        <v>0</v>
      </c>
      <c r="BF163" s="209">
        <f>IF(N163="snížená",J163,0)</f>
        <v>0</v>
      </c>
      <c r="BG163" s="209">
        <f>IF(N163="zákl. přenesená",J163,0)</f>
        <v>0</v>
      </c>
      <c r="BH163" s="209">
        <f>IF(N163="sníž. přenesená",J163,0)</f>
        <v>0</v>
      </c>
      <c r="BI163" s="209">
        <f>IF(N163="nulová",J163,0)</f>
        <v>0</v>
      </c>
      <c r="BJ163" s="15" t="s">
        <v>85</v>
      </c>
      <c r="BK163" s="209">
        <f>ROUND(I163*H163,2)</f>
        <v>0</v>
      </c>
      <c r="BL163" s="15" t="s">
        <v>172</v>
      </c>
      <c r="BM163" s="208" t="s">
        <v>365</v>
      </c>
    </row>
    <row r="164" s="2" customFormat="1">
      <c r="A164" s="36"/>
      <c r="B164" s="37"/>
      <c r="C164" s="38"/>
      <c r="D164" s="210" t="s">
        <v>153</v>
      </c>
      <c r="E164" s="38"/>
      <c r="F164" s="211" t="s">
        <v>236</v>
      </c>
      <c r="G164" s="38"/>
      <c r="H164" s="38"/>
      <c r="I164" s="212"/>
      <c r="J164" s="38"/>
      <c r="K164" s="38"/>
      <c r="L164" s="42"/>
      <c r="M164" s="213"/>
      <c r="N164" s="214"/>
      <c r="O164" s="89"/>
      <c r="P164" s="89"/>
      <c r="Q164" s="89"/>
      <c r="R164" s="89"/>
      <c r="S164" s="89"/>
      <c r="T164" s="90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153</v>
      </c>
      <c r="AU164" s="15" t="s">
        <v>78</v>
      </c>
    </row>
    <row r="165" s="10" customFormat="1">
      <c r="A165" s="10"/>
      <c r="B165" s="216"/>
      <c r="C165" s="217"/>
      <c r="D165" s="210" t="s">
        <v>180</v>
      </c>
      <c r="E165" s="218" t="s">
        <v>1</v>
      </c>
      <c r="F165" s="219" t="s">
        <v>366</v>
      </c>
      <c r="G165" s="217"/>
      <c r="H165" s="220">
        <v>148.077</v>
      </c>
      <c r="I165" s="221"/>
      <c r="J165" s="217"/>
      <c r="K165" s="217"/>
      <c r="L165" s="222"/>
      <c r="M165" s="223"/>
      <c r="N165" s="224"/>
      <c r="O165" s="224"/>
      <c r="P165" s="224"/>
      <c r="Q165" s="224"/>
      <c r="R165" s="224"/>
      <c r="S165" s="224"/>
      <c r="T165" s="225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T165" s="226" t="s">
        <v>180</v>
      </c>
      <c r="AU165" s="226" t="s">
        <v>78</v>
      </c>
      <c r="AV165" s="10" t="s">
        <v>87</v>
      </c>
      <c r="AW165" s="10" t="s">
        <v>34</v>
      </c>
      <c r="AX165" s="10" t="s">
        <v>78</v>
      </c>
      <c r="AY165" s="226" t="s">
        <v>151</v>
      </c>
    </row>
    <row r="166" s="11" customFormat="1">
      <c r="A166" s="11"/>
      <c r="B166" s="227"/>
      <c r="C166" s="228"/>
      <c r="D166" s="210" t="s">
        <v>180</v>
      </c>
      <c r="E166" s="229" t="s">
        <v>1</v>
      </c>
      <c r="F166" s="230" t="s">
        <v>187</v>
      </c>
      <c r="G166" s="228"/>
      <c r="H166" s="229" t="s">
        <v>1</v>
      </c>
      <c r="I166" s="231"/>
      <c r="J166" s="228"/>
      <c r="K166" s="228"/>
      <c r="L166" s="232"/>
      <c r="M166" s="233"/>
      <c r="N166" s="234"/>
      <c r="O166" s="234"/>
      <c r="P166" s="234"/>
      <c r="Q166" s="234"/>
      <c r="R166" s="234"/>
      <c r="S166" s="234"/>
      <c r="T166" s="235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T166" s="236" t="s">
        <v>180</v>
      </c>
      <c r="AU166" s="236" t="s">
        <v>78</v>
      </c>
      <c r="AV166" s="11" t="s">
        <v>85</v>
      </c>
      <c r="AW166" s="11" t="s">
        <v>34</v>
      </c>
      <c r="AX166" s="11" t="s">
        <v>78</v>
      </c>
      <c r="AY166" s="236" t="s">
        <v>151</v>
      </c>
    </row>
    <row r="167" s="10" customFormat="1">
      <c r="A167" s="10"/>
      <c r="B167" s="216"/>
      <c r="C167" s="217"/>
      <c r="D167" s="210" t="s">
        <v>180</v>
      </c>
      <c r="E167" s="218" t="s">
        <v>1</v>
      </c>
      <c r="F167" s="219" t="s">
        <v>367</v>
      </c>
      <c r="G167" s="217"/>
      <c r="H167" s="220">
        <v>43.415999999999997</v>
      </c>
      <c r="I167" s="221"/>
      <c r="J167" s="217"/>
      <c r="K167" s="217"/>
      <c r="L167" s="222"/>
      <c r="M167" s="223"/>
      <c r="N167" s="224"/>
      <c r="O167" s="224"/>
      <c r="P167" s="224"/>
      <c r="Q167" s="224"/>
      <c r="R167" s="224"/>
      <c r="S167" s="224"/>
      <c r="T167" s="225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T167" s="226" t="s">
        <v>180</v>
      </c>
      <c r="AU167" s="226" t="s">
        <v>78</v>
      </c>
      <c r="AV167" s="10" t="s">
        <v>87</v>
      </c>
      <c r="AW167" s="10" t="s">
        <v>34</v>
      </c>
      <c r="AX167" s="10" t="s">
        <v>78</v>
      </c>
      <c r="AY167" s="226" t="s">
        <v>151</v>
      </c>
    </row>
    <row r="168" s="10" customFormat="1">
      <c r="A168" s="10"/>
      <c r="B168" s="216"/>
      <c r="C168" s="217"/>
      <c r="D168" s="210" t="s">
        <v>180</v>
      </c>
      <c r="E168" s="218" t="s">
        <v>1</v>
      </c>
      <c r="F168" s="219" t="s">
        <v>368</v>
      </c>
      <c r="G168" s="217"/>
      <c r="H168" s="220">
        <v>34.991999999999997</v>
      </c>
      <c r="I168" s="221"/>
      <c r="J168" s="217"/>
      <c r="K168" s="217"/>
      <c r="L168" s="222"/>
      <c r="M168" s="223"/>
      <c r="N168" s="224"/>
      <c r="O168" s="224"/>
      <c r="P168" s="224"/>
      <c r="Q168" s="224"/>
      <c r="R168" s="224"/>
      <c r="S168" s="224"/>
      <c r="T168" s="225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T168" s="226" t="s">
        <v>180</v>
      </c>
      <c r="AU168" s="226" t="s">
        <v>78</v>
      </c>
      <c r="AV168" s="10" t="s">
        <v>87</v>
      </c>
      <c r="AW168" s="10" t="s">
        <v>34</v>
      </c>
      <c r="AX168" s="10" t="s">
        <v>78</v>
      </c>
      <c r="AY168" s="226" t="s">
        <v>151</v>
      </c>
    </row>
    <row r="169" s="10" customFormat="1">
      <c r="A169" s="10"/>
      <c r="B169" s="216"/>
      <c r="C169" s="217"/>
      <c r="D169" s="210" t="s">
        <v>180</v>
      </c>
      <c r="E169" s="218" t="s">
        <v>1</v>
      </c>
      <c r="F169" s="219" t="s">
        <v>369</v>
      </c>
      <c r="G169" s="217"/>
      <c r="H169" s="220">
        <v>34.991999999999997</v>
      </c>
      <c r="I169" s="221"/>
      <c r="J169" s="217"/>
      <c r="K169" s="217"/>
      <c r="L169" s="222"/>
      <c r="M169" s="223"/>
      <c r="N169" s="224"/>
      <c r="O169" s="224"/>
      <c r="P169" s="224"/>
      <c r="Q169" s="224"/>
      <c r="R169" s="224"/>
      <c r="S169" s="224"/>
      <c r="T169" s="225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T169" s="226" t="s">
        <v>180</v>
      </c>
      <c r="AU169" s="226" t="s">
        <v>78</v>
      </c>
      <c r="AV169" s="10" t="s">
        <v>87</v>
      </c>
      <c r="AW169" s="10" t="s">
        <v>34</v>
      </c>
      <c r="AX169" s="10" t="s">
        <v>78</v>
      </c>
      <c r="AY169" s="226" t="s">
        <v>151</v>
      </c>
    </row>
    <row r="170" s="12" customFormat="1">
      <c r="A170" s="12"/>
      <c r="B170" s="237"/>
      <c r="C170" s="238"/>
      <c r="D170" s="210" t="s">
        <v>180</v>
      </c>
      <c r="E170" s="239" t="s">
        <v>1</v>
      </c>
      <c r="F170" s="240" t="s">
        <v>190</v>
      </c>
      <c r="G170" s="238"/>
      <c r="H170" s="241">
        <v>261.47699999999998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47" t="s">
        <v>180</v>
      </c>
      <c r="AU170" s="247" t="s">
        <v>78</v>
      </c>
      <c r="AV170" s="12" t="s">
        <v>150</v>
      </c>
      <c r="AW170" s="12" t="s">
        <v>34</v>
      </c>
      <c r="AX170" s="12" t="s">
        <v>85</v>
      </c>
      <c r="AY170" s="247" t="s">
        <v>151</v>
      </c>
    </row>
    <row r="171" s="2" customFormat="1" ht="24.15" customHeight="1">
      <c r="A171" s="36"/>
      <c r="B171" s="37"/>
      <c r="C171" s="197" t="s">
        <v>248</v>
      </c>
      <c r="D171" s="197" t="s">
        <v>145</v>
      </c>
      <c r="E171" s="198" t="s">
        <v>243</v>
      </c>
      <c r="F171" s="199" t="s">
        <v>244</v>
      </c>
      <c r="G171" s="200" t="s">
        <v>177</v>
      </c>
      <c r="H171" s="201">
        <v>145.33799999999999</v>
      </c>
      <c r="I171" s="202"/>
      <c r="J171" s="203">
        <f>ROUND(I171*H171,2)</f>
        <v>0</v>
      </c>
      <c r="K171" s="199" t="s">
        <v>149</v>
      </c>
      <c r="L171" s="42"/>
      <c r="M171" s="204" t="s">
        <v>1</v>
      </c>
      <c r="N171" s="205" t="s">
        <v>43</v>
      </c>
      <c r="O171" s="89"/>
      <c r="P171" s="206">
        <f>O171*H171</f>
        <v>0</v>
      </c>
      <c r="Q171" s="206">
        <v>0</v>
      </c>
      <c r="R171" s="206">
        <f>Q171*H171</f>
        <v>0</v>
      </c>
      <c r="S171" s="206">
        <v>0</v>
      </c>
      <c r="T171" s="207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08" t="s">
        <v>150</v>
      </c>
      <c r="AT171" s="208" t="s">
        <v>145</v>
      </c>
      <c r="AU171" s="208" t="s">
        <v>78</v>
      </c>
      <c r="AY171" s="15" t="s">
        <v>151</v>
      </c>
      <c r="BE171" s="209">
        <f>IF(N171="základní",J171,0)</f>
        <v>0</v>
      </c>
      <c r="BF171" s="209">
        <f>IF(N171="snížená",J171,0)</f>
        <v>0</v>
      </c>
      <c r="BG171" s="209">
        <f>IF(N171="zákl. přenesená",J171,0)</f>
        <v>0</v>
      </c>
      <c r="BH171" s="209">
        <f>IF(N171="sníž. přenesená",J171,0)</f>
        <v>0</v>
      </c>
      <c r="BI171" s="209">
        <f>IF(N171="nulová",J171,0)</f>
        <v>0</v>
      </c>
      <c r="BJ171" s="15" t="s">
        <v>85</v>
      </c>
      <c r="BK171" s="209">
        <f>ROUND(I171*H171,2)</f>
        <v>0</v>
      </c>
      <c r="BL171" s="15" t="s">
        <v>150</v>
      </c>
      <c r="BM171" s="208" t="s">
        <v>370</v>
      </c>
    </row>
    <row r="172" s="2" customFormat="1">
      <c r="A172" s="36"/>
      <c r="B172" s="37"/>
      <c r="C172" s="38"/>
      <c r="D172" s="210" t="s">
        <v>153</v>
      </c>
      <c r="E172" s="38"/>
      <c r="F172" s="211" t="s">
        <v>246</v>
      </c>
      <c r="G172" s="38"/>
      <c r="H172" s="38"/>
      <c r="I172" s="212"/>
      <c r="J172" s="38"/>
      <c r="K172" s="38"/>
      <c r="L172" s="42"/>
      <c r="M172" s="213"/>
      <c r="N172" s="214"/>
      <c r="O172" s="89"/>
      <c r="P172" s="89"/>
      <c r="Q172" s="89"/>
      <c r="R172" s="89"/>
      <c r="S172" s="89"/>
      <c r="T172" s="90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5" t="s">
        <v>153</v>
      </c>
      <c r="AU172" s="15" t="s">
        <v>78</v>
      </c>
    </row>
    <row r="173" s="10" customFormat="1">
      <c r="A173" s="10"/>
      <c r="B173" s="216"/>
      <c r="C173" s="217"/>
      <c r="D173" s="210" t="s">
        <v>180</v>
      </c>
      <c r="E173" s="218" t="s">
        <v>1</v>
      </c>
      <c r="F173" s="219" t="s">
        <v>371</v>
      </c>
      <c r="G173" s="217"/>
      <c r="H173" s="220">
        <v>145.33799999999999</v>
      </c>
      <c r="I173" s="221"/>
      <c r="J173" s="217"/>
      <c r="K173" s="217"/>
      <c r="L173" s="222"/>
      <c r="M173" s="223"/>
      <c r="N173" s="224"/>
      <c r="O173" s="224"/>
      <c r="P173" s="224"/>
      <c r="Q173" s="224"/>
      <c r="R173" s="224"/>
      <c r="S173" s="224"/>
      <c r="T173" s="225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T173" s="226" t="s">
        <v>180</v>
      </c>
      <c r="AU173" s="226" t="s">
        <v>78</v>
      </c>
      <c r="AV173" s="10" t="s">
        <v>87</v>
      </c>
      <c r="AW173" s="10" t="s">
        <v>34</v>
      </c>
      <c r="AX173" s="10" t="s">
        <v>85</v>
      </c>
      <c r="AY173" s="226" t="s">
        <v>151</v>
      </c>
    </row>
    <row r="174" s="2" customFormat="1" ht="24.15" customHeight="1">
      <c r="A174" s="36"/>
      <c r="B174" s="37"/>
      <c r="C174" s="197" t="s">
        <v>260</v>
      </c>
      <c r="D174" s="197" t="s">
        <v>145</v>
      </c>
      <c r="E174" s="198" t="s">
        <v>249</v>
      </c>
      <c r="F174" s="199" t="s">
        <v>250</v>
      </c>
      <c r="G174" s="200" t="s">
        <v>148</v>
      </c>
      <c r="H174" s="201">
        <v>0.25600000000000001</v>
      </c>
      <c r="I174" s="202"/>
      <c r="J174" s="203">
        <f>ROUND(I174*H174,2)</f>
        <v>0</v>
      </c>
      <c r="K174" s="199" t="s">
        <v>149</v>
      </c>
      <c r="L174" s="42"/>
      <c r="M174" s="204" t="s">
        <v>1</v>
      </c>
      <c r="N174" s="205" t="s">
        <v>43</v>
      </c>
      <c r="O174" s="89"/>
      <c r="P174" s="206">
        <f>O174*H174</f>
        <v>0</v>
      </c>
      <c r="Q174" s="206">
        <v>0</v>
      </c>
      <c r="R174" s="206">
        <f>Q174*H174</f>
        <v>0</v>
      </c>
      <c r="S174" s="206">
        <v>0</v>
      </c>
      <c r="T174" s="207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08" t="s">
        <v>150</v>
      </c>
      <c r="AT174" s="208" t="s">
        <v>145</v>
      </c>
      <c r="AU174" s="208" t="s">
        <v>78</v>
      </c>
      <c r="AY174" s="15" t="s">
        <v>151</v>
      </c>
      <c r="BE174" s="209">
        <f>IF(N174="základní",J174,0)</f>
        <v>0</v>
      </c>
      <c r="BF174" s="209">
        <f>IF(N174="snížená",J174,0)</f>
        <v>0</v>
      </c>
      <c r="BG174" s="209">
        <f>IF(N174="zákl. přenesená",J174,0)</f>
        <v>0</v>
      </c>
      <c r="BH174" s="209">
        <f>IF(N174="sníž. přenesená",J174,0)</f>
        <v>0</v>
      </c>
      <c r="BI174" s="209">
        <f>IF(N174="nulová",J174,0)</f>
        <v>0</v>
      </c>
      <c r="BJ174" s="15" t="s">
        <v>85</v>
      </c>
      <c r="BK174" s="209">
        <f>ROUND(I174*H174,2)</f>
        <v>0</v>
      </c>
      <c r="BL174" s="15" t="s">
        <v>150</v>
      </c>
      <c r="BM174" s="208" t="s">
        <v>372</v>
      </c>
    </row>
    <row r="175" s="2" customFormat="1">
      <c r="A175" s="36"/>
      <c r="B175" s="37"/>
      <c r="C175" s="38"/>
      <c r="D175" s="210" t="s">
        <v>153</v>
      </c>
      <c r="E175" s="38"/>
      <c r="F175" s="211" t="s">
        <v>252</v>
      </c>
      <c r="G175" s="38"/>
      <c r="H175" s="38"/>
      <c r="I175" s="212"/>
      <c r="J175" s="38"/>
      <c r="K175" s="38"/>
      <c r="L175" s="42"/>
      <c r="M175" s="213"/>
      <c r="N175" s="214"/>
      <c r="O175" s="89"/>
      <c r="P175" s="89"/>
      <c r="Q175" s="89"/>
      <c r="R175" s="89"/>
      <c r="S175" s="89"/>
      <c r="T175" s="90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5" t="s">
        <v>153</v>
      </c>
      <c r="AU175" s="15" t="s">
        <v>78</v>
      </c>
    </row>
    <row r="176" s="2" customFormat="1">
      <c r="A176" s="36"/>
      <c r="B176" s="37"/>
      <c r="C176" s="38"/>
      <c r="D176" s="210" t="s">
        <v>155</v>
      </c>
      <c r="E176" s="38"/>
      <c r="F176" s="215" t="s">
        <v>373</v>
      </c>
      <c r="G176" s="38"/>
      <c r="H176" s="38"/>
      <c r="I176" s="212"/>
      <c r="J176" s="38"/>
      <c r="K176" s="38"/>
      <c r="L176" s="42"/>
      <c r="M176" s="213"/>
      <c r="N176" s="214"/>
      <c r="O176" s="89"/>
      <c r="P176" s="89"/>
      <c r="Q176" s="89"/>
      <c r="R176" s="89"/>
      <c r="S176" s="89"/>
      <c r="T176" s="90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155</v>
      </c>
      <c r="AU176" s="15" t="s">
        <v>78</v>
      </c>
    </row>
    <row r="177" s="2" customFormat="1" ht="24.15" customHeight="1">
      <c r="A177" s="36"/>
      <c r="B177" s="37"/>
      <c r="C177" s="197" t="s">
        <v>254</v>
      </c>
      <c r="D177" s="197" t="s">
        <v>145</v>
      </c>
      <c r="E177" s="198" t="s">
        <v>374</v>
      </c>
      <c r="F177" s="199" t="s">
        <v>375</v>
      </c>
      <c r="G177" s="200" t="s">
        <v>215</v>
      </c>
      <c r="H177" s="201">
        <v>160</v>
      </c>
      <c r="I177" s="202"/>
      <c r="J177" s="203">
        <f>ROUND(I177*H177,2)</f>
        <v>0</v>
      </c>
      <c r="K177" s="199" t="s">
        <v>149</v>
      </c>
      <c r="L177" s="42"/>
      <c r="M177" s="204" t="s">
        <v>1</v>
      </c>
      <c r="N177" s="205" t="s">
        <v>43</v>
      </c>
      <c r="O177" s="89"/>
      <c r="P177" s="206">
        <f>O177*H177</f>
        <v>0</v>
      </c>
      <c r="Q177" s="206">
        <v>0</v>
      </c>
      <c r="R177" s="206">
        <f>Q177*H177</f>
        <v>0</v>
      </c>
      <c r="S177" s="206">
        <v>0</v>
      </c>
      <c r="T177" s="207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08" t="s">
        <v>150</v>
      </c>
      <c r="AT177" s="208" t="s">
        <v>145</v>
      </c>
      <c r="AU177" s="208" t="s">
        <v>78</v>
      </c>
      <c r="AY177" s="15" t="s">
        <v>151</v>
      </c>
      <c r="BE177" s="209">
        <f>IF(N177="základní",J177,0)</f>
        <v>0</v>
      </c>
      <c r="BF177" s="209">
        <f>IF(N177="snížená",J177,0)</f>
        <v>0</v>
      </c>
      <c r="BG177" s="209">
        <f>IF(N177="zákl. přenesená",J177,0)</f>
        <v>0</v>
      </c>
      <c r="BH177" s="209">
        <f>IF(N177="sníž. přenesená",J177,0)</f>
        <v>0</v>
      </c>
      <c r="BI177" s="209">
        <f>IF(N177="nulová",J177,0)</f>
        <v>0</v>
      </c>
      <c r="BJ177" s="15" t="s">
        <v>85</v>
      </c>
      <c r="BK177" s="209">
        <f>ROUND(I177*H177,2)</f>
        <v>0</v>
      </c>
      <c r="BL177" s="15" t="s">
        <v>150</v>
      </c>
      <c r="BM177" s="208" t="s">
        <v>376</v>
      </c>
    </row>
    <row r="178" s="2" customFormat="1">
      <c r="A178" s="36"/>
      <c r="B178" s="37"/>
      <c r="C178" s="38"/>
      <c r="D178" s="210" t="s">
        <v>153</v>
      </c>
      <c r="E178" s="38"/>
      <c r="F178" s="211" t="s">
        <v>377</v>
      </c>
      <c r="G178" s="38"/>
      <c r="H178" s="38"/>
      <c r="I178" s="212"/>
      <c r="J178" s="38"/>
      <c r="K178" s="38"/>
      <c r="L178" s="42"/>
      <c r="M178" s="213"/>
      <c r="N178" s="214"/>
      <c r="O178" s="89"/>
      <c r="P178" s="89"/>
      <c r="Q178" s="89"/>
      <c r="R178" s="89"/>
      <c r="S178" s="89"/>
      <c r="T178" s="90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5" t="s">
        <v>153</v>
      </c>
      <c r="AU178" s="15" t="s">
        <v>78</v>
      </c>
    </row>
    <row r="179" s="2" customFormat="1">
      <c r="A179" s="36"/>
      <c r="B179" s="37"/>
      <c r="C179" s="38"/>
      <c r="D179" s="210" t="s">
        <v>155</v>
      </c>
      <c r="E179" s="38"/>
      <c r="F179" s="215" t="s">
        <v>259</v>
      </c>
      <c r="G179" s="38"/>
      <c r="H179" s="38"/>
      <c r="I179" s="212"/>
      <c r="J179" s="38"/>
      <c r="K179" s="38"/>
      <c r="L179" s="42"/>
      <c r="M179" s="213"/>
      <c r="N179" s="214"/>
      <c r="O179" s="89"/>
      <c r="P179" s="89"/>
      <c r="Q179" s="89"/>
      <c r="R179" s="89"/>
      <c r="S179" s="89"/>
      <c r="T179" s="90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5" t="s">
        <v>155</v>
      </c>
      <c r="AU179" s="15" t="s">
        <v>78</v>
      </c>
    </row>
    <row r="180" s="2" customFormat="1" ht="24.15" customHeight="1">
      <c r="A180" s="36"/>
      <c r="B180" s="37"/>
      <c r="C180" s="197" t="s">
        <v>266</v>
      </c>
      <c r="D180" s="197" t="s">
        <v>145</v>
      </c>
      <c r="E180" s="198" t="s">
        <v>261</v>
      </c>
      <c r="F180" s="199" t="s">
        <v>262</v>
      </c>
      <c r="G180" s="200" t="s">
        <v>177</v>
      </c>
      <c r="H180" s="201">
        <v>62.287999999999997</v>
      </c>
      <c r="I180" s="202"/>
      <c r="J180" s="203">
        <f>ROUND(I180*H180,2)</f>
        <v>0</v>
      </c>
      <c r="K180" s="199" t="s">
        <v>149</v>
      </c>
      <c r="L180" s="42"/>
      <c r="M180" s="204" t="s">
        <v>1</v>
      </c>
      <c r="N180" s="205" t="s">
        <v>43</v>
      </c>
      <c r="O180" s="89"/>
      <c r="P180" s="206">
        <f>O180*H180</f>
        <v>0</v>
      </c>
      <c r="Q180" s="206">
        <v>0</v>
      </c>
      <c r="R180" s="206">
        <f>Q180*H180</f>
        <v>0</v>
      </c>
      <c r="S180" s="206">
        <v>0</v>
      </c>
      <c r="T180" s="207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08" t="s">
        <v>150</v>
      </c>
      <c r="AT180" s="208" t="s">
        <v>145</v>
      </c>
      <c r="AU180" s="208" t="s">
        <v>78</v>
      </c>
      <c r="AY180" s="15" t="s">
        <v>151</v>
      </c>
      <c r="BE180" s="209">
        <f>IF(N180="základní",J180,0)</f>
        <v>0</v>
      </c>
      <c r="BF180" s="209">
        <f>IF(N180="snížená",J180,0)</f>
        <v>0</v>
      </c>
      <c r="BG180" s="209">
        <f>IF(N180="zákl. přenesená",J180,0)</f>
        <v>0</v>
      </c>
      <c r="BH180" s="209">
        <f>IF(N180="sníž. přenesená",J180,0)</f>
        <v>0</v>
      </c>
      <c r="BI180" s="209">
        <f>IF(N180="nulová",J180,0)</f>
        <v>0</v>
      </c>
      <c r="BJ180" s="15" t="s">
        <v>85</v>
      </c>
      <c r="BK180" s="209">
        <f>ROUND(I180*H180,2)</f>
        <v>0</v>
      </c>
      <c r="BL180" s="15" t="s">
        <v>150</v>
      </c>
      <c r="BM180" s="208" t="s">
        <v>378</v>
      </c>
    </row>
    <row r="181" s="2" customFormat="1">
      <c r="A181" s="36"/>
      <c r="B181" s="37"/>
      <c r="C181" s="38"/>
      <c r="D181" s="210" t="s">
        <v>153</v>
      </c>
      <c r="E181" s="38"/>
      <c r="F181" s="211" t="s">
        <v>264</v>
      </c>
      <c r="G181" s="38"/>
      <c r="H181" s="38"/>
      <c r="I181" s="212"/>
      <c r="J181" s="38"/>
      <c r="K181" s="38"/>
      <c r="L181" s="42"/>
      <c r="M181" s="213"/>
      <c r="N181" s="214"/>
      <c r="O181" s="89"/>
      <c r="P181" s="89"/>
      <c r="Q181" s="89"/>
      <c r="R181" s="89"/>
      <c r="S181" s="89"/>
      <c r="T181" s="90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5" t="s">
        <v>153</v>
      </c>
      <c r="AU181" s="15" t="s">
        <v>78</v>
      </c>
    </row>
    <row r="182" s="10" customFormat="1">
      <c r="A182" s="10"/>
      <c r="B182" s="216"/>
      <c r="C182" s="217"/>
      <c r="D182" s="210" t="s">
        <v>180</v>
      </c>
      <c r="E182" s="218" t="s">
        <v>1</v>
      </c>
      <c r="F182" s="219" t="s">
        <v>379</v>
      </c>
      <c r="G182" s="217"/>
      <c r="H182" s="220">
        <v>62.287999999999997</v>
      </c>
      <c r="I182" s="221"/>
      <c r="J182" s="217"/>
      <c r="K182" s="217"/>
      <c r="L182" s="222"/>
      <c r="M182" s="223"/>
      <c r="N182" s="224"/>
      <c r="O182" s="224"/>
      <c r="P182" s="224"/>
      <c r="Q182" s="224"/>
      <c r="R182" s="224"/>
      <c r="S182" s="224"/>
      <c r="T182" s="225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T182" s="226" t="s">
        <v>180</v>
      </c>
      <c r="AU182" s="226" t="s">
        <v>78</v>
      </c>
      <c r="AV182" s="10" t="s">
        <v>87</v>
      </c>
      <c r="AW182" s="10" t="s">
        <v>34</v>
      </c>
      <c r="AX182" s="10" t="s">
        <v>85</v>
      </c>
      <c r="AY182" s="226" t="s">
        <v>151</v>
      </c>
    </row>
    <row r="183" s="2" customFormat="1" ht="24.15" customHeight="1">
      <c r="A183" s="36"/>
      <c r="B183" s="37"/>
      <c r="C183" s="197" t="s">
        <v>272</v>
      </c>
      <c r="D183" s="197" t="s">
        <v>145</v>
      </c>
      <c r="E183" s="198" t="s">
        <v>267</v>
      </c>
      <c r="F183" s="199" t="s">
        <v>268</v>
      </c>
      <c r="G183" s="200" t="s">
        <v>148</v>
      </c>
      <c r="H183" s="201">
        <v>0.55000000000000004</v>
      </c>
      <c r="I183" s="202"/>
      <c r="J183" s="203">
        <f>ROUND(I183*H183,2)</f>
        <v>0</v>
      </c>
      <c r="K183" s="199" t="s">
        <v>149</v>
      </c>
      <c r="L183" s="42"/>
      <c r="M183" s="204" t="s">
        <v>1</v>
      </c>
      <c r="N183" s="205" t="s">
        <v>43</v>
      </c>
      <c r="O183" s="89"/>
      <c r="P183" s="206">
        <f>O183*H183</f>
        <v>0</v>
      </c>
      <c r="Q183" s="206">
        <v>0</v>
      </c>
      <c r="R183" s="206">
        <f>Q183*H183</f>
        <v>0</v>
      </c>
      <c r="S183" s="206">
        <v>0</v>
      </c>
      <c r="T183" s="207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08" t="s">
        <v>150</v>
      </c>
      <c r="AT183" s="208" t="s">
        <v>145</v>
      </c>
      <c r="AU183" s="208" t="s">
        <v>78</v>
      </c>
      <c r="AY183" s="15" t="s">
        <v>151</v>
      </c>
      <c r="BE183" s="209">
        <f>IF(N183="základní",J183,0)</f>
        <v>0</v>
      </c>
      <c r="BF183" s="209">
        <f>IF(N183="snížená",J183,0)</f>
        <v>0</v>
      </c>
      <c r="BG183" s="209">
        <f>IF(N183="zákl. přenesená",J183,0)</f>
        <v>0</v>
      </c>
      <c r="BH183" s="209">
        <f>IF(N183="sníž. přenesená",J183,0)</f>
        <v>0</v>
      </c>
      <c r="BI183" s="209">
        <f>IF(N183="nulová",J183,0)</f>
        <v>0</v>
      </c>
      <c r="BJ183" s="15" t="s">
        <v>85</v>
      </c>
      <c r="BK183" s="209">
        <f>ROUND(I183*H183,2)</f>
        <v>0</v>
      </c>
      <c r="BL183" s="15" t="s">
        <v>150</v>
      </c>
      <c r="BM183" s="208" t="s">
        <v>380</v>
      </c>
    </row>
    <row r="184" s="2" customFormat="1">
      <c r="A184" s="36"/>
      <c r="B184" s="37"/>
      <c r="C184" s="38"/>
      <c r="D184" s="210" t="s">
        <v>153</v>
      </c>
      <c r="E184" s="38"/>
      <c r="F184" s="211" t="s">
        <v>270</v>
      </c>
      <c r="G184" s="38"/>
      <c r="H184" s="38"/>
      <c r="I184" s="212"/>
      <c r="J184" s="38"/>
      <c r="K184" s="38"/>
      <c r="L184" s="42"/>
      <c r="M184" s="213"/>
      <c r="N184" s="214"/>
      <c r="O184" s="89"/>
      <c r="P184" s="89"/>
      <c r="Q184" s="89"/>
      <c r="R184" s="89"/>
      <c r="S184" s="89"/>
      <c r="T184" s="90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5" t="s">
        <v>153</v>
      </c>
      <c r="AU184" s="15" t="s">
        <v>78</v>
      </c>
    </row>
    <row r="185" s="2" customFormat="1">
      <c r="A185" s="36"/>
      <c r="B185" s="37"/>
      <c r="C185" s="38"/>
      <c r="D185" s="210" t="s">
        <v>155</v>
      </c>
      <c r="E185" s="38"/>
      <c r="F185" s="215" t="s">
        <v>381</v>
      </c>
      <c r="G185" s="38"/>
      <c r="H185" s="38"/>
      <c r="I185" s="212"/>
      <c r="J185" s="38"/>
      <c r="K185" s="38"/>
      <c r="L185" s="42"/>
      <c r="M185" s="213"/>
      <c r="N185" s="214"/>
      <c r="O185" s="89"/>
      <c r="P185" s="89"/>
      <c r="Q185" s="89"/>
      <c r="R185" s="89"/>
      <c r="S185" s="89"/>
      <c r="T185" s="90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155</v>
      </c>
      <c r="AU185" s="15" t="s">
        <v>78</v>
      </c>
    </row>
    <row r="186" s="2" customFormat="1" ht="24.15" customHeight="1">
      <c r="A186" s="36"/>
      <c r="B186" s="37"/>
      <c r="C186" s="197" t="s">
        <v>278</v>
      </c>
      <c r="D186" s="197" t="s">
        <v>145</v>
      </c>
      <c r="E186" s="198" t="s">
        <v>273</v>
      </c>
      <c r="F186" s="199" t="s">
        <v>274</v>
      </c>
      <c r="G186" s="200" t="s">
        <v>275</v>
      </c>
      <c r="H186" s="201">
        <v>10</v>
      </c>
      <c r="I186" s="202"/>
      <c r="J186" s="203">
        <f>ROUND(I186*H186,2)</f>
        <v>0</v>
      </c>
      <c r="K186" s="199" t="s">
        <v>149</v>
      </c>
      <c r="L186" s="42"/>
      <c r="M186" s="204" t="s">
        <v>1</v>
      </c>
      <c r="N186" s="205" t="s">
        <v>43</v>
      </c>
      <c r="O186" s="89"/>
      <c r="P186" s="206">
        <f>O186*H186</f>
        <v>0</v>
      </c>
      <c r="Q186" s="206">
        <v>0</v>
      </c>
      <c r="R186" s="206">
        <f>Q186*H186</f>
        <v>0</v>
      </c>
      <c r="S186" s="206">
        <v>0</v>
      </c>
      <c r="T186" s="207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08" t="s">
        <v>150</v>
      </c>
      <c r="AT186" s="208" t="s">
        <v>145</v>
      </c>
      <c r="AU186" s="208" t="s">
        <v>78</v>
      </c>
      <c r="AY186" s="15" t="s">
        <v>151</v>
      </c>
      <c r="BE186" s="209">
        <f>IF(N186="základní",J186,0)</f>
        <v>0</v>
      </c>
      <c r="BF186" s="209">
        <f>IF(N186="snížená",J186,0)</f>
        <v>0</v>
      </c>
      <c r="BG186" s="209">
        <f>IF(N186="zákl. přenesená",J186,0)</f>
        <v>0</v>
      </c>
      <c r="BH186" s="209">
        <f>IF(N186="sníž. přenesená",J186,0)</f>
        <v>0</v>
      </c>
      <c r="BI186" s="209">
        <f>IF(N186="nulová",J186,0)</f>
        <v>0</v>
      </c>
      <c r="BJ186" s="15" t="s">
        <v>85</v>
      </c>
      <c r="BK186" s="209">
        <f>ROUND(I186*H186,2)</f>
        <v>0</v>
      </c>
      <c r="BL186" s="15" t="s">
        <v>150</v>
      </c>
      <c r="BM186" s="208" t="s">
        <v>382</v>
      </c>
    </row>
    <row r="187" s="2" customFormat="1">
      <c r="A187" s="36"/>
      <c r="B187" s="37"/>
      <c r="C187" s="38"/>
      <c r="D187" s="210" t="s">
        <v>153</v>
      </c>
      <c r="E187" s="38"/>
      <c r="F187" s="211" t="s">
        <v>277</v>
      </c>
      <c r="G187" s="38"/>
      <c r="H187" s="38"/>
      <c r="I187" s="212"/>
      <c r="J187" s="38"/>
      <c r="K187" s="38"/>
      <c r="L187" s="42"/>
      <c r="M187" s="213"/>
      <c r="N187" s="214"/>
      <c r="O187" s="89"/>
      <c r="P187" s="89"/>
      <c r="Q187" s="89"/>
      <c r="R187" s="89"/>
      <c r="S187" s="89"/>
      <c r="T187" s="90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5" t="s">
        <v>153</v>
      </c>
      <c r="AU187" s="15" t="s">
        <v>78</v>
      </c>
    </row>
    <row r="188" s="2" customFormat="1" ht="37.8" customHeight="1">
      <c r="A188" s="36"/>
      <c r="B188" s="37"/>
      <c r="C188" s="197" t="s">
        <v>8</v>
      </c>
      <c r="D188" s="197" t="s">
        <v>145</v>
      </c>
      <c r="E188" s="198" t="s">
        <v>279</v>
      </c>
      <c r="F188" s="199" t="s">
        <v>280</v>
      </c>
      <c r="G188" s="200" t="s">
        <v>215</v>
      </c>
      <c r="H188" s="201">
        <v>684</v>
      </c>
      <c r="I188" s="202"/>
      <c r="J188" s="203">
        <f>ROUND(I188*H188,2)</f>
        <v>0</v>
      </c>
      <c r="K188" s="199" t="s">
        <v>149</v>
      </c>
      <c r="L188" s="42"/>
      <c r="M188" s="204" t="s">
        <v>1</v>
      </c>
      <c r="N188" s="205" t="s">
        <v>43</v>
      </c>
      <c r="O188" s="89"/>
      <c r="P188" s="206">
        <f>O188*H188</f>
        <v>0</v>
      </c>
      <c r="Q188" s="206">
        <v>0</v>
      </c>
      <c r="R188" s="206">
        <f>Q188*H188</f>
        <v>0</v>
      </c>
      <c r="S188" s="206">
        <v>0</v>
      </c>
      <c r="T188" s="207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08" t="s">
        <v>150</v>
      </c>
      <c r="AT188" s="208" t="s">
        <v>145</v>
      </c>
      <c r="AU188" s="208" t="s">
        <v>78</v>
      </c>
      <c r="AY188" s="15" t="s">
        <v>151</v>
      </c>
      <c r="BE188" s="209">
        <f>IF(N188="základní",J188,0)</f>
        <v>0</v>
      </c>
      <c r="BF188" s="209">
        <f>IF(N188="snížená",J188,0)</f>
        <v>0</v>
      </c>
      <c r="BG188" s="209">
        <f>IF(N188="zákl. přenesená",J188,0)</f>
        <v>0</v>
      </c>
      <c r="BH188" s="209">
        <f>IF(N188="sníž. přenesená",J188,0)</f>
        <v>0</v>
      </c>
      <c r="BI188" s="209">
        <f>IF(N188="nulová",J188,0)</f>
        <v>0</v>
      </c>
      <c r="BJ188" s="15" t="s">
        <v>85</v>
      </c>
      <c r="BK188" s="209">
        <f>ROUND(I188*H188,2)</f>
        <v>0</v>
      </c>
      <c r="BL188" s="15" t="s">
        <v>150</v>
      </c>
      <c r="BM188" s="208" t="s">
        <v>383</v>
      </c>
    </row>
    <row r="189" s="2" customFormat="1">
      <c r="A189" s="36"/>
      <c r="B189" s="37"/>
      <c r="C189" s="38"/>
      <c r="D189" s="210" t="s">
        <v>153</v>
      </c>
      <c r="E189" s="38"/>
      <c r="F189" s="211" t="s">
        <v>282</v>
      </c>
      <c r="G189" s="38"/>
      <c r="H189" s="38"/>
      <c r="I189" s="212"/>
      <c r="J189" s="38"/>
      <c r="K189" s="38"/>
      <c r="L189" s="42"/>
      <c r="M189" s="213"/>
      <c r="N189" s="214"/>
      <c r="O189" s="89"/>
      <c r="P189" s="89"/>
      <c r="Q189" s="89"/>
      <c r="R189" s="89"/>
      <c r="S189" s="89"/>
      <c r="T189" s="90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5" t="s">
        <v>153</v>
      </c>
      <c r="AU189" s="15" t="s">
        <v>78</v>
      </c>
    </row>
    <row r="190" s="2" customFormat="1">
      <c r="A190" s="36"/>
      <c r="B190" s="37"/>
      <c r="C190" s="38"/>
      <c r="D190" s="210" t="s">
        <v>155</v>
      </c>
      <c r="E190" s="38"/>
      <c r="F190" s="215" t="s">
        <v>384</v>
      </c>
      <c r="G190" s="38"/>
      <c r="H190" s="38"/>
      <c r="I190" s="212"/>
      <c r="J190" s="38"/>
      <c r="K190" s="38"/>
      <c r="L190" s="42"/>
      <c r="M190" s="213"/>
      <c r="N190" s="214"/>
      <c r="O190" s="89"/>
      <c r="P190" s="89"/>
      <c r="Q190" s="89"/>
      <c r="R190" s="89"/>
      <c r="S190" s="89"/>
      <c r="T190" s="90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5" t="s">
        <v>155</v>
      </c>
      <c r="AU190" s="15" t="s">
        <v>78</v>
      </c>
    </row>
    <row r="191" s="2" customFormat="1" ht="24.15" customHeight="1">
      <c r="A191" s="36"/>
      <c r="B191" s="37"/>
      <c r="C191" s="197" t="s">
        <v>144</v>
      </c>
      <c r="D191" s="197" t="s">
        <v>145</v>
      </c>
      <c r="E191" s="198" t="s">
        <v>284</v>
      </c>
      <c r="F191" s="199" t="s">
        <v>285</v>
      </c>
      <c r="G191" s="200" t="s">
        <v>275</v>
      </c>
      <c r="H191" s="201">
        <v>4</v>
      </c>
      <c r="I191" s="202"/>
      <c r="J191" s="203">
        <f>ROUND(I191*H191,2)</f>
        <v>0</v>
      </c>
      <c r="K191" s="199" t="s">
        <v>149</v>
      </c>
      <c r="L191" s="42"/>
      <c r="M191" s="204" t="s">
        <v>1</v>
      </c>
      <c r="N191" s="205" t="s">
        <v>43</v>
      </c>
      <c r="O191" s="89"/>
      <c r="P191" s="206">
        <f>O191*H191</f>
        <v>0</v>
      </c>
      <c r="Q191" s="206">
        <v>0</v>
      </c>
      <c r="R191" s="206">
        <f>Q191*H191</f>
        <v>0</v>
      </c>
      <c r="S191" s="206">
        <v>0</v>
      </c>
      <c r="T191" s="207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08" t="s">
        <v>150</v>
      </c>
      <c r="AT191" s="208" t="s">
        <v>145</v>
      </c>
      <c r="AU191" s="208" t="s">
        <v>78</v>
      </c>
      <c r="AY191" s="15" t="s">
        <v>151</v>
      </c>
      <c r="BE191" s="209">
        <f>IF(N191="základní",J191,0)</f>
        <v>0</v>
      </c>
      <c r="BF191" s="209">
        <f>IF(N191="snížená",J191,0)</f>
        <v>0</v>
      </c>
      <c r="BG191" s="209">
        <f>IF(N191="zákl. přenesená",J191,0)</f>
        <v>0</v>
      </c>
      <c r="BH191" s="209">
        <f>IF(N191="sníž. přenesená",J191,0)</f>
        <v>0</v>
      </c>
      <c r="BI191" s="209">
        <f>IF(N191="nulová",J191,0)</f>
        <v>0</v>
      </c>
      <c r="BJ191" s="15" t="s">
        <v>85</v>
      </c>
      <c r="BK191" s="209">
        <f>ROUND(I191*H191,2)</f>
        <v>0</v>
      </c>
      <c r="BL191" s="15" t="s">
        <v>150</v>
      </c>
      <c r="BM191" s="208" t="s">
        <v>385</v>
      </c>
    </row>
    <row r="192" s="2" customFormat="1">
      <c r="A192" s="36"/>
      <c r="B192" s="37"/>
      <c r="C192" s="38"/>
      <c r="D192" s="210" t="s">
        <v>153</v>
      </c>
      <c r="E192" s="38"/>
      <c r="F192" s="211" t="s">
        <v>287</v>
      </c>
      <c r="G192" s="38"/>
      <c r="H192" s="38"/>
      <c r="I192" s="212"/>
      <c r="J192" s="38"/>
      <c r="K192" s="38"/>
      <c r="L192" s="42"/>
      <c r="M192" s="213"/>
      <c r="N192" s="214"/>
      <c r="O192" s="89"/>
      <c r="P192" s="89"/>
      <c r="Q192" s="89"/>
      <c r="R192" s="89"/>
      <c r="S192" s="89"/>
      <c r="T192" s="90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5" t="s">
        <v>153</v>
      </c>
      <c r="AU192" s="15" t="s">
        <v>78</v>
      </c>
    </row>
    <row r="193" s="2" customFormat="1" ht="24.15" customHeight="1">
      <c r="A193" s="36"/>
      <c r="B193" s="37"/>
      <c r="C193" s="197" t="s">
        <v>7</v>
      </c>
      <c r="D193" s="197" t="s">
        <v>145</v>
      </c>
      <c r="E193" s="198" t="s">
        <v>386</v>
      </c>
      <c r="F193" s="199" t="s">
        <v>387</v>
      </c>
      <c r="G193" s="200" t="s">
        <v>215</v>
      </c>
      <c r="H193" s="201">
        <v>3</v>
      </c>
      <c r="I193" s="202"/>
      <c r="J193" s="203">
        <f>ROUND(I193*H193,2)</f>
        <v>0</v>
      </c>
      <c r="K193" s="199" t="s">
        <v>149</v>
      </c>
      <c r="L193" s="42"/>
      <c r="M193" s="204" t="s">
        <v>1</v>
      </c>
      <c r="N193" s="205" t="s">
        <v>43</v>
      </c>
      <c r="O193" s="89"/>
      <c r="P193" s="206">
        <f>O193*H193</f>
        <v>0</v>
      </c>
      <c r="Q193" s="206">
        <v>0</v>
      </c>
      <c r="R193" s="206">
        <f>Q193*H193</f>
        <v>0</v>
      </c>
      <c r="S193" s="206">
        <v>0</v>
      </c>
      <c r="T193" s="207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08" t="s">
        <v>150</v>
      </c>
      <c r="AT193" s="208" t="s">
        <v>145</v>
      </c>
      <c r="AU193" s="208" t="s">
        <v>78</v>
      </c>
      <c r="AY193" s="15" t="s">
        <v>151</v>
      </c>
      <c r="BE193" s="209">
        <f>IF(N193="základní",J193,0)</f>
        <v>0</v>
      </c>
      <c r="BF193" s="209">
        <f>IF(N193="snížená",J193,0)</f>
        <v>0</v>
      </c>
      <c r="BG193" s="209">
        <f>IF(N193="zákl. přenesená",J193,0)</f>
        <v>0</v>
      </c>
      <c r="BH193" s="209">
        <f>IF(N193="sníž. přenesená",J193,0)</f>
        <v>0</v>
      </c>
      <c r="BI193" s="209">
        <f>IF(N193="nulová",J193,0)</f>
        <v>0</v>
      </c>
      <c r="BJ193" s="15" t="s">
        <v>85</v>
      </c>
      <c r="BK193" s="209">
        <f>ROUND(I193*H193,2)</f>
        <v>0</v>
      </c>
      <c r="BL193" s="15" t="s">
        <v>150</v>
      </c>
      <c r="BM193" s="208" t="s">
        <v>388</v>
      </c>
    </row>
    <row r="194" s="2" customFormat="1">
      <c r="A194" s="36"/>
      <c r="B194" s="37"/>
      <c r="C194" s="38"/>
      <c r="D194" s="210" t="s">
        <v>153</v>
      </c>
      <c r="E194" s="38"/>
      <c r="F194" s="211" t="s">
        <v>389</v>
      </c>
      <c r="G194" s="38"/>
      <c r="H194" s="38"/>
      <c r="I194" s="212"/>
      <c r="J194" s="38"/>
      <c r="K194" s="38"/>
      <c r="L194" s="42"/>
      <c r="M194" s="213"/>
      <c r="N194" s="214"/>
      <c r="O194" s="89"/>
      <c r="P194" s="89"/>
      <c r="Q194" s="89"/>
      <c r="R194" s="89"/>
      <c r="S194" s="89"/>
      <c r="T194" s="90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5" t="s">
        <v>153</v>
      </c>
      <c r="AU194" s="15" t="s">
        <v>78</v>
      </c>
    </row>
    <row r="195" s="2" customFormat="1">
      <c r="A195" s="36"/>
      <c r="B195" s="37"/>
      <c r="C195" s="38"/>
      <c r="D195" s="210" t="s">
        <v>155</v>
      </c>
      <c r="E195" s="38"/>
      <c r="F195" s="215" t="s">
        <v>390</v>
      </c>
      <c r="G195" s="38"/>
      <c r="H195" s="38"/>
      <c r="I195" s="212"/>
      <c r="J195" s="38"/>
      <c r="K195" s="38"/>
      <c r="L195" s="42"/>
      <c r="M195" s="213"/>
      <c r="N195" s="214"/>
      <c r="O195" s="89"/>
      <c r="P195" s="89"/>
      <c r="Q195" s="89"/>
      <c r="R195" s="89"/>
      <c r="S195" s="89"/>
      <c r="T195" s="90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5" t="s">
        <v>155</v>
      </c>
      <c r="AU195" s="15" t="s">
        <v>78</v>
      </c>
    </row>
    <row r="196" s="2" customFormat="1" ht="24.15" customHeight="1">
      <c r="A196" s="36"/>
      <c r="B196" s="37"/>
      <c r="C196" s="248" t="s">
        <v>182</v>
      </c>
      <c r="D196" s="248" t="s">
        <v>289</v>
      </c>
      <c r="E196" s="249" t="s">
        <v>290</v>
      </c>
      <c r="F196" s="250" t="s">
        <v>291</v>
      </c>
      <c r="G196" s="251" t="s">
        <v>171</v>
      </c>
      <c r="H196" s="252">
        <v>352.964</v>
      </c>
      <c r="I196" s="253"/>
      <c r="J196" s="254">
        <f>ROUND(I196*H196,2)</f>
        <v>0</v>
      </c>
      <c r="K196" s="250" t="s">
        <v>149</v>
      </c>
      <c r="L196" s="255"/>
      <c r="M196" s="256" t="s">
        <v>1</v>
      </c>
      <c r="N196" s="257" t="s">
        <v>43</v>
      </c>
      <c r="O196" s="89"/>
      <c r="P196" s="206">
        <f>O196*H196</f>
        <v>0</v>
      </c>
      <c r="Q196" s="206">
        <v>1</v>
      </c>
      <c r="R196" s="206">
        <f>Q196*H196</f>
        <v>352.964</v>
      </c>
      <c r="S196" s="206">
        <v>0</v>
      </c>
      <c r="T196" s="207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08" t="s">
        <v>172</v>
      </c>
      <c r="AT196" s="208" t="s">
        <v>289</v>
      </c>
      <c r="AU196" s="208" t="s">
        <v>78</v>
      </c>
      <c r="AY196" s="15" t="s">
        <v>151</v>
      </c>
      <c r="BE196" s="209">
        <f>IF(N196="základní",J196,0)</f>
        <v>0</v>
      </c>
      <c r="BF196" s="209">
        <f>IF(N196="snížená",J196,0)</f>
        <v>0</v>
      </c>
      <c r="BG196" s="209">
        <f>IF(N196="zákl. přenesená",J196,0)</f>
        <v>0</v>
      </c>
      <c r="BH196" s="209">
        <f>IF(N196="sníž. přenesená",J196,0)</f>
        <v>0</v>
      </c>
      <c r="BI196" s="209">
        <f>IF(N196="nulová",J196,0)</f>
        <v>0</v>
      </c>
      <c r="BJ196" s="15" t="s">
        <v>85</v>
      </c>
      <c r="BK196" s="209">
        <f>ROUND(I196*H196,2)</f>
        <v>0</v>
      </c>
      <c r="BL196" s="15" t="s">
        <v>172</v>
      </c>
      <c r="BM196" s="208" t="s">
        <v>391</v>
      </c>
    </row>
    <row r="197" s="2" customFormat="1">
      <c r="A197" s="36"/>
      <c r="B197" s="37"/>
      <c r="C197" s="38"/>
      <c r="D197" s="210" t="s">
        <v>153</v>
      </c>
      <c r="E197" s="38"/>
      <c r="F197" s="211" t="s">
        <v>291</v>
      </c>
      <c r="G197" s="38"/>
      <c r="H197" s="38"/>
      <c r="I197" s="212"/>
      <c r="J197" s="38"/>
      <c r="K197" s="38"/>
      <c r="L197" s="42"/>
      <c r="M197" s="258"/>
      <c r="N197" s="259"/>
      <c r="O197" s="260"/>
      <c r="P197" s="260"/>
      <c r="Q197" s="260"/>
      <c r="R197" s="260"/>
      <c r="S197" s="260"/>
      <c r="T197" s="261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153</v>
      </c>
      <c r="AU197" s="15" t="s">
        <v>78</v>
      </c>
    </row>
    <row r="198" s="2" customFormat="1" ht="6.96" customHeight="1">
      <c r="A198" s="36"/>
      <c r="B198" s="64"/>
      <c r="C198" s="65"/>
      <c r="D198" s="65"/>
      <c r="E198" s="65"/>
      <c r="F198" s="65"/>
      <c r="G198" s="65"/>
      <c r="H198" s="65"/>
      <c r="I198" s="65"/>
      <c r="J198" s="65"/>
      <c r="K198" s="65"/>
      <c r="L198" s="42"/>
      <c r="M198" s="36"/>
      <c r="O198" s="36"/>
      <c r="P198" s="36"/>
      <c r="Q198" s="36"/>
      <c r="R198" s="36"/>
      <c r="S198" s="36"/>
      <c r="T198" s="36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</row>
  </sheetData>
  <sheetProtection sheet="1" autoFilter="0" formatColumns="0" formatRows="0" objects="1" scenarios="1" spinCount="100000" saltValue="gna107jjY2F4i792kwlfKU0y7K7LKK1Q4h2NeiFl5GiXo8hm1O4CVqgldZ4yJajcTx2Oi5DrB/eFEymZgESdMw==" hashValue="dpm6pk4C2o+wf75FbUHv6CA8gVMiWWttjIQkyatjmeSJQR7HqFhpWoUj/WNytCPIVEpNQ0gXe+oO8Rq+tg+ImQ==" algorithmName="SHA-512" password="CC35"/>
  <autoFilter ref="C119:K19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106</v>
      </c>
    </row>
    <row r="3" hidden="1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87</v>
      </c>
    </row>
    <row r="4" hidden="1" s="1" customFormat="1" ht="24.96" customHeight="1">
      <c r="B4" s="18"/>
      <c r="D4" s="146" t="s">
        <v>121</v>
      </c>
      <c r="L4" s="18"/>
      <c r="M4" s="147" t="s">
        <v>10</v>
      </c>
      <c r="AT4" s="15" t="s">
        <v>4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148" t="s">
        <v>16</v>
      </c>
      <c r="L6" s="18"/>
    </row>
    <row r="7" hidden="1" s="1" customFormat="1" ht="16.5" customHeight="1">
      <c r="B7" s="18"/>
      <c r="E7" s="149" t="str">
        <f>'Rekapitulace stavby'!K6</f>
        <v>Oprava trati v úseku Nejdek – Nové Hamry (1. Etapa)</v>
      </c>
      <c r="F7" s="148"/>
      <c r="G7" s="148"/>
      <c r="H7" s="148"/>
      <c r="L7" s="18"/>
    </row>
    <row r="8" hidden="1" s="1" customFormat="1" ht="12" customHeight="1">
      <c r="B8" s="18"/>
      <c r="D8" s="148" t="s">
        <v>122</v>
      </c>
      <c r="L8" s="18"/>
    </row>
    <row r="9" hidden="1" s="2" customFormat="1" ht="16.5" customHeight="1">
      <c r="A9" s="36"/>
      <c r="B9" s="42"/>
      <c r="C9" s="36"/>
      <c r="D9" s="36"/>
      <c r="E9" s="149" t="s">
        <v>332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hidden="1" s="2" customFormat="1" ht="12" customHeight="1">
      <c r="A10" s="36"/>
      <c r="B10" s="42"/>
      <c r="C10" s="36"/>
      <c r="D10" s="148" t="s">
        <v>124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hidden="1" s="2" customFormat="1" ht="16.5" customHeight="1">
      <c r="A11" s="36"/>
      <c r="B11" s="42"/>
      <c r="C11" s="36"/>
      <c r="D11" s="36"/>
      <c r="E11" s="150" t="s">
        <v>392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hidden="1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hidden="1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hidden="1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7. 8. 2020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hidden="1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hidden="1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">
        <v>26</v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hidden="1" s="2" customFormat="1" ht="18" customHeight="1">
      <c r="A17" s="36"/>
      <c r="B17" s="42"/>
      <c r="C17" s="36"/>
      <c r="D17" s="36"/>
      <c r="E17" s="139" t="s">
        <v>27</v>
      </c>
      <c r="F17" s="36"/>
      <c r="G17" s="36"/>
      <c r="H17" s="36"/>
      <c r="I17" s="148" t="s">
        <v>28</v>
      </c>
      <c r="J17" s="139" t="s">
        <v>29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hidden="1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hidden="1" s="2" customFormat="1" ht="12" customHeight="1">
      <c r="A19" s="36"/>
      <c r="B19" s="42"/>
      <c r="C19" s="36"/>
      <c r="D19" s="148" t="s">
        <v>30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hidden="1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28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hidden="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hidden="1" s="2" customFormat="1" ht="12" customHeight="1">
      <c r="A22" s="36"/>
      <c r="B22" s="42"/>
      <c r="C22" s="36"/>
      <c r="D22" s="148" t="s">
        <v>32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hidden="1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28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hidden="1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hidden="1" s="2" customFormat="1" ht="12" customHeight="1">
      <c r="A25" s="36"/>
      <c r="B25" s="42"/>
      <c r="C25" s="36"/>
      <c r="D25" s="148" t="s">
        <v>35</v>
      </c>
      <c r="E25" s="36"/>
      <c r="F25" s="36"/>
      <c r="G25" s="36"/>
      <c r="H25" s="36"/>
      <c r="I25" s="148" t="s">
        <v>25</v>
      </c>
      <c r="J25" s="139" t="s">
        <v>1</v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hidden="1" s="2" customFormat="1" ht="18" customHeight="1">
      <c r="A26" s="36"/>
      <c r="B26" s="42"/>
      <c r="C26" s="36"/>
      <c r="D26" s="36"/>
      <c r="E26" s="139" t="s">
        <v>36</v>
      </c>
      <c r="F26" s="36"/>
      <c r="G26" s="36"/>
      <c r="H26" s="36"/>
      <c r="I26" s="148" t="s">
        <v>28</v>
      </c>
      <c r="J26" s="139" t="s">
        <v>1</v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hidden="1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hidden="1" s="2" customFormat="1" ht="12" customHeight="1">
      <c r="A28" s="36"/>
      <c r="B28" s="42"/>
      <c r="C28" s="36"/>
      <c r="D28" s="148" t="s">
        <v>37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hidden="1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hidden="1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hidden="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hidden="1" s="2" customFormat="1" ht="25.44" customHeight="1">
      <c r="A32" s="36"/>
      <c r="B32" s="42"/>
      <c r="C32" s="36"/>
      <c r="D32" s="157" t="s">
        <v>38</v>
      </c>
      <c r="E32" s="36"/>
      <c r="F32" s="36"/>
      <c r="G32" s="36"/>
      <c r="H32" s="36"/>
      <c r="I32" s="36"/>
      <c r="J32" s="158">
        <f>ROUND(J120,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36"/>
      <c r="F34" s="159" t="s">
        <v>40</v>
      </c>
      <c r="G34" s="36"/>
      <c r="H34" s="36"/>
      <c r="I34" s="159" t="s">
        <v>39</v>
      </c>
      <c r="J34" s="159" t="s">
        <v>41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160" t="s">
        <v>42</v>
      </c>
      <c r="E35" s="148" t="s">
        <v>43</v>
      </c>
      <c r="F35" s="161">
        <f>ROUND((SUM(BE120:BE124)),  2)</f>
        <v>0</v>
      </c>
      <c r="G35" s="36"/>
      <c r="H35" s="36"/>
      <c r="I35" s="162">
        <v>0.20999999999999999</v>
      </c>
      <c r="J35" s="161">
        <f>ROUND(((SUM(BE120:BE124))*I35),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48" t="s">
        <v>44</v>
      </c>
      <c r="F36" s="161">
        <f>ROUND((SUM(BF120:BF124)),  2)</f>
        <v>0</v>
      </c>
      <c r="G36" s="36"/>
      <c r="H36" s="36"/>
      <c r="I36" s="162">
        <v>0.14999999999999999</v>
      </c>
      <c r="J36" s="161">
        <f>ROUND(((SUM(BF120:BF124))*I36),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45</v>
      </c>
      <c r="F37" s="161">
        <f>ROUND((SUM(BG120:BG124)),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46</v>
      </c>
      <c r="F38" s="161">
        <f>ROUND((SUM(BH120:BH124)),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47</v>
      </c>
      <c r="F39" s="161">
        <f>ROUND((SUM(BI120:BI124)),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 s="2" customFormat="1" ht="25.44" customHeight="1">
      <c r="A41" s="36"/>
      <c r="B41" s="42"/>
      <c r="C41" s="163"/>
      <c r="D41" s="164" t="s">
        <v>48</v>
      </c>
      <c r="E41" s="165"/>
      <c r="F41" s="165"/>
      <c r="G41" s="166" t="s">
        <v>49</v>
      </c>
      <c r="H41" s="167" t="s">
        <v>50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hidden="1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61"/>
      <c r="D50" s="170" t="s">
        <v>51</v>
      </c>
      <c r="E50" s="171"/>
      <c r="F50" s="171"/>
      <c r="G50" s="170" t="s">
        <v>52</v>
      </c>
      <c r="H50" s="171"/>
      <c r="I50" s="171"/>
      <c r="J50" s="171"/>
      <c r="K50" s="171"/>
      <c r="L50" s="61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36"/>
      <c r="B61" s="42"/>
      <c r="C61" s="36"/>
      <c r="D61" s="172" t="s">
        <v>53</v>
      </c>
      <c r="E61" s="173"/>
      <c r="F61" s="174" t="s">
        <v>54</v>
      </c>
      <c r="G61" s="172" t="s">
        <v>53</v>
      </c>
      <c r="H61" s="173"/>
      <c r="I61" s="173"/>
      <c r="J61" s="175" t="s">
        <v>54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36"/>
      <c r="B65" s="42"/>
      <c r="C65" s="36"/>
      <c r="D65" s="170" t="s">
        <v>55</v>
      </c>
      <c r="E65" s="176"/>
      <c r="F65" s="176"/>
      <c r="G65" s="170" t="s">
        <v>56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36"/>
      <c r="B76" s="42"/>
      <c r="C76" s="36"/>
      <c r="D76" s="172" t="s">
        <v>53</v>
      </c>
      <c r="E76" s="173"/>
      <c r="F76" s="174" t="s">
        <v>54</v>
      </c>
      <c r="G76" s="172" t="s">
        <v>53</v>
      </c>
      <c r="H76" s="173"/>
      <c r="I76" s="173"/>
      <c r="J76" s="175" t="s">
        <v>54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hidden="1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hidden="1"/>
    <row r="79" hidden="1"/>
    <row r="80" hidden="1"/>
    <row r="81" hidden="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hidden="1" s="2" customFormat="1" ht="24.96" customHeight="1">
      <c r="A82" s="36"/>
      <c r="B82" s="37"/>
      <c r="C82" s="21" t="s">
        <v>126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hidden="1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hidden="1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hidden="1" s="2" customFormat="1" ht="16.5" customHeight="1">
      <c r="A85" s="36"/>
      <c r="B85" s="37"/>
      <c r="C85" s="38"/>
      <c r="D85" s="38"/>
      <c r="E85" s="181" t="str">
        <f>E7</f>
        <v>Oprava trati v úseku Nejdek – Nové Hamry (1. Etapa)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hidden="1" s="1" customFormat="1" ht="12" customHeight="1">
      <c r="B86" s="19"/>
      <c r="C86" s="30" t="s">
        <v>122</v>
      </c>
      <c r="D86" s="20"/>
      <c r="E86" s="20"/>
      <c r="F86" s="20"/>
      <c r="G86" s="20"/>
      <c r="H86" s="20"/>
      <c r="I86" s="20"/>
      <c r="J86" s="20"/>
      <c r="K86" s="20"/>
      <c r="L86" s="18"/>
    </row>
    <row r="87" hidden="1" s="2" customFormat="1" ht="16.5" customHeight="1">
      <c r="A87" s="36"/>
      <c r="B87" s="37"/>
      <c r="C87" s="38"/>
      <c r="D87" s="38"/>
      <c r="E87" s="181" t="s">
        <v>332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hidden="1" s="2" customFormat="1" ht="12" customHeight="1">
      <c r="A88" s="36"/>
      <c r="B88" s="37"/>
      <c r="C88" s="30" t="s">
        <v>124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hidden="1" s="2" customFormat="1" ht="16.5" customHeight="1">
      <c r="A89" s="36"/>
      <c r="B89" s="37"/>
      <c r="C89" s="38"/>
      <c r="D89" s="38"/>
      <c r="E89" s="74" t="str">
        <f>E11</f>
        <v>A.2.2 - Materiál zajištný objednatelem - NEOCEŇOVAT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hidden="1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hidden="1" s="2" customFormat="1" ht="12" customHeight="1">
      <c r="A91" s="36"/>
      <c r="B91" s="37"/>
      <c r="C91" s="30" t="s">
        <v>20</v>
      </c>
      <c r="D91" s="38"/>
      <c r="E91" s="38"/>
      <c r="F91" s="25" t="str">
        <f>F14</f>
        <v>Dopr. Pernink, dopr. N. Hamry</v>
      </c>
      <c r="G91" s="38"/>
      <c r="H91" s="38"/>
      <c r="I91" s="30" t="s">
        <v>22</v>
      </c>
      <c r="J91" s="77" t="str">
        <f>IF(J14="","",J14)</f>
        <v>7. 8. 2020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hidden="1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hidden="1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Správa železnic,s.o.; OŘ ÚNL - ST K. Vary </v>
      </c>
      <c r="G93" s="38"/>
      <c r="H93" s="38"/>
      <c r="I93" s="30" t="s">
        <v>32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hidden="1" s="2" customFormat="1" ht="15.15" customHeight="1">
      <c r="A94" s="36"/>
      <c r="B94" s="37"/>
      <c r="C94" s="30" t="s">
        <v>30</v>
      </c>
      <c r="D94" s="38"/>
      <c r="E94" s="38"/>
      <c r="F94" s="25" t="str">
        <f>IF(E20="","",E20)</f>
        <v>Vyplň údaj</v>
      </c>
      <c r="G94" s="38"/>
      <c r="H94" s="38"/>
      <c r="I94" s="30" t="s">
        <v>35</v>
      </c>
      <c r="J94" s="34" t="str">
        <f>E26</f>
        <v>Monika Roztočilová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hidden="1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hidden="1" s="2" customFormat="1" ht="29.28" customHeight="1">
      <c r="A96" s="36"/>
      <c r="B96" s="37"/>
      <c r="C96" s="182" t="s">
        <v>127</v>
      </c>
      <c r="D96" s="183"/>
      <c r="E96" s="183"/>
      <c r="F96" s="183"/>
      <c r="G96" s="183"/>
      <c r="H96" s="183"/>
      <c r="I96" s="183"/>
      <c r="J96" s="184" t="s">
        <v>128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hidden="1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hidden="1" s="2" customFormat="1" ht="22.8" customHeight="1">
      <c r="A98" s="36"/>
      <c r="B98" s="37"/>
      <c r="C98" s="185" t="s">
        <v>129</v>
      </c>
      <c r="D98" s="38"/>
      <c r="E98" s="38"/>
      <c r="F98" s="38"/>
      <c r="G98" s="38"/>
      <c r="H98" s="38"/>
      <c r="I98" s="38"/>
      <c r="J98" s="108">
        <f>J120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130</v>
      </c>
    </row>
    <row r="99" hidden="1" s="2" customFormat="1" ht="21.84" customHeight="1">
      <c r="A99" s="36"/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hidden="1" s="2" customFormat="1" ht="6.96" customHeight="1">
      <c r="A100" s="36"/>
      <c r="B100" s="64"/>
      <c r="C100" s="65"/>
      <c r="D100" s="65"/>
      <c r="E100" s="65"/>
      <c r="F100" s="65"/>
      <c r="G100" s="65"/>
      <c r="H100" s="65"/>
      <c r="I100" s="65"/>
      <c r="J100" s="65"/>
      <c r="K100" s="65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hidden="1"/>
    <row r="102" hidden="1"/>
    <row r="103" hidden="1"/>
    <row r="104" s="2" customFormat="1" ht="6.96" customHeight="1">
      <c r="A104" s="36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24.96" customHeight="1">
      <c r="A105" s="36"/>
      <c r="B105" s="37"/>
      <c r="C105" s="21" t="s">
        <v>131</v>
      </c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16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6.5" customHeight="1">
      <c r="A108" s="36"/>
      <c r="B108" s="37"/>
      <c r="C108" s="38"/>
      <c r="D108" s="38"/>
      <c r="E108" s="181" t="str">
        <f>E7</f>
        <v>Oprava trati v úseku Nejdek – Nové Hamry (1. Etapa)</v>
      </c>
      <c r="F108" s="30"/>
      <c r="G108" s="30"/>
      <c r="H108" s="30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1" customFormat="1" ht="12" customHeight="1">
      <c r="B109" s="19"/>
      <c r="C109" s="30" t="s">
        <v>122</v>
      </c>
      <c r="D109" s="20"/>
      <c r="E109" s="20"/>
      <c r="F109" s="20"/>
      <c r="G109" s="20"/>
      <c r="H109" s="20"/>
      <c r="I109" s="20"/>
      <c r="J109" s="20"/>
      <c r="K109" s="20"/>
      <c r="L109" s="18"/>
    </row>
    <row r="110" s="2" customFormat="1" ht="16.5" customHeight="1">
      <c r="A110" s="36"/>
      <c r="B110" s="37"/>
      <c r="C110" s="38"/>
      <c r="D110" s="38"/>
      <c r="E110" s="181" t="s">
        <v>332</v>
      </c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124</v>
      </c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8"/>
      <c r="D112" s="38"/>
      <c r="E112" s="74" t="str">
        <f>E11</f>
        <v>A.2.2 - Materiál zajištný objednatelem - NEOCEŇOVAT</v>
      </c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20</v>
      </c>
      <c r="D114" s="38"/>
      <c r="E114" s="38"/>
      <c r="F114" s="25" t="str">
        <f>F14</f>
        <v>Dopr. Pernink, dopr. N. Hamry</v>
      </c>
      <c r="G114" s="38"/>
      <c r="H114" s="38"/>
      <c r="I114" s="30" t="s">
        <v>22</v>
      </c>
      <c r="J114" s="77" t="str">
        <f>IF(J14="","",J14)</f>
        <v>7. 8. 2020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5.15" customHeight="1">
      <c r="A116" s="36"/>
      <c r="B116" s="37"/>
      <c r="C116" s="30" t="s">
        <v>24</v>
      </c>
      <c r="D116" s="38"/>
      <c r="E116" s="38"/>
      <c r="F116" s="25" t="str">
        <f>E17</f>
        <v xml:space="preserve">Správa železnic,s.o.; OŘ ÚNL - ST K. Vary </v>
      </c>
      <c r="G116" s="38"/>
      <c r="H116" s="38"/>
      <c r="I116" s="30" t="s">
        <v>32</v>
      </c>
      <c r="J116" s="34" t="str">
        <f>E23</f>
        <v xml:space="preserve"> 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30</v>
      </c>
      <c r="D117" s="38"/>
      <c r="E117" s="38"/>
      <c r="F117" s="25" t="str">
        <f>IF(E20="","",E20)</f>
        <v>Vyplň údaj</v>
      </c>
      <c r="G117" s="38"/>
      <c r="H117" s="38"/>
      <c r="I117" s="30" t="s">
        <v>35</v>
      </c>
      <c r="J117" s="34" t="str">
        <f>E26</f>
        <v>Monika Roztočilová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0.32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9" customFormat="1" ht="29.28" customHeight="1">
      <c r="A119" s="186"/>
      <c r="B119" s="187"/>
      <c r="C119" s="188" t="s">
        <v>132</v>
      </c>
      <c r="D119" s="189" t="s">
        <v>63</v>
      </c>
      <c r="E119" s="189" t="s">
        <v>59</v>
      </c>
      <c r="F119" s="189" t="s">
        <v>60</v>
      </c>
      <c r="G119" s="189" t="s">
        <v>133</v>
      </c>
      <c r="H119" s="189" t="s">
        <v>134</v>
      </c>
      <c r="I119" s="189" t="s">
        <v>135</v>
      </c>
      <c r="J119" s="189" t="s">
        <v>128</v>
      </c>
      <c r="K119" s="190" t="s">
        <v>136</v>
      </c>
      <c r="L119" s="191"/>
      <c r="M119" s="98" t="s">
        <v>1</v>
      </c>
      <c r="N119" s="99" t="s">
        <v>42</v>
      </c>
      <c r="O119" s="99" t="s">
        <v>137</v>
      </c>
      <c r="P119" s="99" t="s">
        <v>138</v>
      </c>
      <c r="Q119" s="99" t="s">
        <v>139</v>
      </c>
      <c r="R119" s="99" t="s">
        <v>140</v>
      </c>
      <c r="S119" s="99" t="s">
        <v>141</v>
      </c>
      <c r="T119" s="100" t="s">
        <v>142</v>
      </c>
      <c r="U119" s="186"/>
      <c r="V119" s="186"/>
      <c r="W119" s="186"/>
      <c r="X119" s="186"/>
      <c r="Y119" s="186"/>
      <c r="Z119" s="186"/>
      <c r="AA119" s="186"/>
      <c r="AB119" s="186"/>
      <c r="AC119" s="186"/>
      <c r="AD119" s="186"/>
      <c r="AE119" s="186"/>
    </row>
    <row r="120" s="2" customFormat="1" ht="22.8" customHeight="1">
      <c r="A120" s="36"/>
      <c r="B120" s="37"/>
      <c r="C120" s="105" t="s">
        <v>143</v>
      </c>
      <c r="D120" s="38"/>
      <c r="E120" s="38"/>
      <c r="F120" s="38"/>
      <c r="G120" s="38"/>
      <c r="H120" s="38"/>
      <c r="I120" s="38"/>
      <c r="J120" s="192">
        <f>BK120</f>
        <v>0</v>
      </c>
      <c r="K120" s="38"/>
      <c r="L120" s="42"/>
      <c r="M120" s="101"/>
      <c r="N120" s="193"/>
      <c r="O120" s="102"/>
      <c r="P120" s="194">
        <f>SUM(P121:P124)</f>
        <v>0</v>
      </c>
      <c r="Q120" s="102"/>
      <c r="R120" s="194">
        <f>SUM(R121:R124)</f>
        <v>137.15899999999999</v>
      </c>
      <c r="S120" s="102"/>
      <c r="T120" s="195">
        <f>SUM(T121:T124)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77</v>
      </c>
      <c r="AU120" s="15" t="s">
        <v>130</v>
      </c>
      <c r="BK120" s="196">
        <f>SUM(BK121:BK124)</f>
        <v>0</v>
      </c>
    </row>
    <row r="121" s="2" customFormat="1" ht="24.15" customHeight="1">
      <c r="A121" s="36"/>
      <c r="B121" s="37"/>
      <c r="C121" s="248" t="s">
        <v>85</v>
      </c>
      <c r="D121" s="248" t="s">
        <v>289</v>
      </c>
      <c r="E121" s="249" t="s">
        <v>302</v>
      </c>
      <c r="F121" s="250" t="s">
        <v>303</v>
      </c>
      <c r="G121" s="251" t="s">
        <v>159</v>
      </c>
      <c r="H121" s="252">
        <v>391</v>
      </c>
      <c r="I121" s="253"/>
      <c r="J121" s="254">
        <f>ROUND(I121*H121,2)</f>
        <v>0</v>
      </c>
      <c r="K121" s="250" t="s">
        <v>149</v>
      </c>
      <c r="L121" s="255"/>
      <c r="M121" s="256" t="s">
        <v>1</v>
      </c>
      <c r="N121" s="257" t="s">
        <v>43</v>
      </c>
      <c r="O121" s="89"/>
      <c r="P121" s="206">
        <f>O121*H121</f>
        <v>0</v>
      </c>
      <c r="Q121" s="206">
        <v>0.27500000000000002</v>
      </c>
      <c r="R121" s="206">
        <f>Q121*H121</f>
        <v>107.52500000000001</v>
      </c>
      <c r="S121" s="206">
        <v>0</v>
      </c>
      <c r="T121" s="207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8" t="s">
        <v>172</v>
      </c>
      <c r="AT121" s="208" t="s">
        <v>289</v>
      </c>
      <c r="AU121" s="208" t="s">
        <v>78</v>
      </c>
      <c r="AY121" s="15" t="s">
        <v>151</v>
      </c>
      <c r="BE121" s="209">
        <f>IF(N121="základní",J121,0)</f>
        <v>0</v>
      </c>
      <c r="BF121" s="209">
        <f>IF(N121="snížená",J121,0)</f>
        <v>0</v>
      </c>
      <c r="BG121" s="209">
        <f>IF(N121="zákl. přenesená",J121,0)</f>
        <v>0</v>
      </c>
      <c r="BH121" s="209">
        <f>IF(N121="sníž. přenesená",J121,0)</f>
        <v>0</v>
      </c>
      <c r="BI121" s="209">
        <f>IF(N121="nulová",J121,0)</f>
        <v>0</v>
      </c>
      <c r="BJ121" s="15" t="s">
        <v>85</v>
      </c>
      <c r="BK121" s="209">
        <f>ROUND(I121*H121,2)</f>
        <v>0</v>
      </c>
      <c r="BL121" s="15" t="s">
        <v>172</v>
      </c>
      <c r="BM121" s="208" t="s">
        <v>393</v>
      </c>
    </row>
    <row r="122" s="2" customFormat="1">
      <c r="A122" s="36"/>
      <c r="B122" s="37"/>
      <c r="C122" s="38"/>
      <c r="D122" s="210" t="s">
        <v>153</v>
      </c>
      <c r="E122" s="38"/>
      <c r="F122" s="211" t="s">
        <v>303</v>
      </c>
      <c r="G122" s="38"/>
      <c r="H122" s="38"/>
      <c r="I122" s="212"/>
      <c r="J122" s="38"/>
      <c r="K122" s="38"/>
      <c r="L122" s="42"/>
      <c r="M122" s="213"/>
      <c r="N122" s="214"/>
      <c r="O122" s="89"/>
      <c r="P122" s="89"/>
      <c r="Q122" s="89"/>
      <c r="R122" s="89"/>
      <c r="S122" s="89"/>
      <c r="T122" s="90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153</v>
      </c>
      <c r="AU122" s="15" t="s">
        <v>78</v>
      </c>
    </row>
    <row r="123" s="2" customFormat="1" ht="24.15" customHeight="1">
      <c r="A123" s="36"/>
      <c r="B123" s="37"/>
      <c r="C123" s="248" t="s">
        <v>87</v>
      </c>
      <c r="D123" s="248" t="s">
        <v>289</v>
      </c>
      <c r="E123" s="249" t="s">
        <v>305</v>
      </c>
      <c r="F123" s="250" t="s">
        <v>306</v>
      </c>
      <c r="G123" s="251" t="s">
        <v>159</v>
      </c>
      <c r="H123" s="252">
        <v>8</v>
      </c>
      <c r="I123" s="253"/>
      <c r="J123" s="254">
        <f>ROUND(I123*H123,2)</f>
        <v>0</v>
      </c>
      <c r="K123" s="250" t="s">
        <v>149</v>
      </c>
      <c r="L123" s="255"/>
      <c r="M123" s="256" t="s">
        <v>1</v>
      </c>
      <c r="N123" s="257" t="s">
        <v>43</v>
      </c>
      <c r="O123" s="89"/>
      <c r="P123" s="206">
        <f>O123*H123</f>
        <v>0</v>
      </c>
      <c r="Q123" s="206">
        <v>3.70425</v>
      </c>
      <c r="R123" s="206">
        <f>Q123*H123</f>
        <v>29.634</v>
      </c>
      <c r="S123" s="206">
        <v>0</v>
      </c>
      <c r="T123" s="207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08" t="s">
        <v>172</v>
      </c>
      <c r="AT123" s="208" t="s">
        <v>289</v>
      </c>
      <c r="AU123" s="208" t="s">
        <v>78</v>
      </c>
      <c r="AY123" s="15" t="s">
        <v>151</v>
      </c>
      <c r="BE123" s="209">
        <f>IF(N123="základní",J123,0)</f>
        <v>0</v>
      </c>
      <c r="BF123" s="209">
        <f>IF(N123="snížená",J123,0)</f>
        <v>0</v>
      </c>
      <c r="BG123" s="209">
        <f>IF(N123="zákl. přenesená",J123,0)</f>
        <v>0</v>
      </c>
      <c r="BH123" s="209">
        <f>IF(N123="sníž. přenesená",J123,0)</f>
        <v>0</v>
      </c>
      <c r="BI123" s="209">
        <f>IF(N123="nulová",J123,0)</f>
        <v>0</v>
      </c>
      <c r="BJ123" s="15" t="s">
        <v>85</v>
      </c>
      <c r="BK123" s="209">
        <f>ROUND(I123*H123,2)</f>
        <v>0</v>
      </c>
      <c r="BL123" s="15" t="s">
        <v>172</v>
      </c>
      <c r="BM123" s="208" t="s">
        <v>394</v>
      </c>
    </row>
    <row r="124" s="2" customFormat="1">
      <c r="A124" s="36"/>
      <c r="B124" s="37"/>
      <c r="C124" s="38"/>
      <c r="D124" s="210" t="s">
        <v>153</v>
      </c>
      <c r="E124" s="38"/>
      <c r="F124" s="211" t="s">
        <v>306</v>
      </c>
      <c r="G124" s="38"/>
      <c r="H124" s="38"/>
      <c r="I124" s="212"/>
      <c r="J124" s="38"/>
      <c r="K124" s="38"/>
      <c r="L124" s="42"/>
      <c r="M124" s="258"/>
      <c r="N124" s="259"/>
      <c r="O124" s="260"/>
      <c r="P124" s="260"/>
      <c r="Q124" s="260"/>
      <c r="R124" s="260"/>
      <c r="S124" s="260"/>
      <c r="T124" s="261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153</v>
      </c>
      <c r="AU124" s="15" t="s">
        <v>78</v>
      </c>
    </row>
    <row r="125" s="2" customFormat="1" ht="6.96" customHeight="1">
      <c r="A125" s="36"/>
      <c r="B125" s="64"/>
      <c r="C125" s="65"/>
      <c r="D125" s="65"/>
      <c r="E125" s="65"/>
      <c r="F125" s="65"/>
      <c r="G125" s="65"/>
      <c r="H125" s="65"/>
      <c r="I125" s="65"/>
      <c r="J125" s="65"/>
      <c r="K125" s="65"/>
      <c r="L125" s="42"/>
      <c r="M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</sheetData>
  <sheetProtection sheet="1" autoFilter="0" formatColumns="0" formatRows="0" objects="1" scenarios="1" spinCount="100000" saltValue="G0LTwJxpSMwPjSrWuxoFGZwBNmA4gNTkP0P8XTArzbs8HjVJzLlHZ7d1p1zUK85sRuP7DOdBu/ujS/KzgKGlVA==" hashValue="weGcjFHO46g7KJpJd2K9M3KDjTjHZGNyMnI5/O9I2OrODmZ7yl4mvio0EPVBYK88eauXBDpCp4SEnY5BYKxInQ==" algorithmName="SHA-512" password="CC35"/>
  <autoFilter ref="C119:K12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111</v>
      </c>
    </row>
    <row r="3" hidden="1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87</v>
      </c>
    </row>
    <row r="4" hidden="1" s="1" customFormat="1" ht="24.96" customHeight="1">
      <c r="B4" s="18"/>
      <c r="D4" s="146" t="s">
        <v>121</v>
      </c>
      <c r="L4" s="18"/>
      <c r="M4" s="147" t="s">
        <v>10</v>
      </c>
      <c r="AT4" s="15" t="s">
        <v>4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148" t="s">
        <v>16</v>
      </c>
      <c r="L6" s="18"/>
    </row>
    <row r="7" hidden="1" s="1" customFormat="1" ht="16.5" customHeight="1">
      <c r="B7" s="18"/>
      <c r="E7" s="149" t="str">
        <f>'Rekapitulace stavby'!K6</f>
        <v>Oprava trati v úseku Nejdek – Nové Hamry (1. Etapa)</v>
      </c>
      <c r="F7" s="148"/>
      <c r="G7" s="148"/>
      <c r="H7" s="148"/>
      <c r="L7" s="18"/>
    </row>
    <row r="8" hidden="1" s="1" customFormat="1" ht="12" customHeight="1">
      <c r="B8" s="18"/>
      <c r="D8" s="148" t="s">
        <v>122</v>
      </c>
      <c r="L8" s="18"/>
    </row>
    <row r="9" hidden="1" s="2" customFormat="1" ht="16.5" customHeight="1">
      <c r="A9" s="36"/>
      <c r="B9" s="42"/>
      <c r="C9" s="36"/>
      <c r="D9" s="36"/>
      <c r="E9" s="149" t="s">
        <v>395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hidden="1" s="2" customFormat="1" ht="12" customHeight="1">
      <c r="A10" s="36"/>
      <c r="B10" s="42"/>
      <c r="C10" s="36"/>
      <c r="D10" s="148" t="s">
        <v>124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hidden="1" s="2" customFormat="1" ht="16.5" customHeight="1">
      <c r="A11" s="36"/>
      <c r="B11" s="42"/>
      <c r="C11" s="36"/>
      <c r="D11" s="36"/>
      <c r="E11" s="150" t="s">
        <v>396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hidden="1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hidden="1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hidden="1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7. 8. 2020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hidden="1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hidden="1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">
        <v>26</v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hidden="1" s="2" customFormat="1" ht="18" customHeight="1">
      <c r="A17" s="36"/>
      <c r="B17" s="42"/>
      <c r="C17" s="36"/>
      <c r="D17" s="36"/>
      <c r="E17" s="139" t="s">
        <v>27</v>
      </c>
      <c r="F17" s="36"/>
      <c r="G17" s="36"/>
      <c r="H17" s="36"/>
      <c r="I17" s="148" t="s">
        <v>28</v>
      </c>
      <c r="J17" s="139" t="s">
        <v>29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hidden="1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hidden="1" s="2" customFormat="1" ht="12" customHeight="1">
      <c r="A19" s="36"/>
      <c r="B19" s="42"/>
      <c r="C19" s="36"/>
      <c r="D19" s="148" t="s">
        <v>30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hidden="1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28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hidden="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hidden="1" s="2" customFormat="1" ht="12" customHeight="1">
      <c r="A22" s="36"/>
      <c r="B22" s="42"/>
      <c r="C22" s="36"/>
      <c r="D22" s="148" t="s">
        <v>32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hidden="1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28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hidden="1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hidden="1" s="2" customFormat="1" ht="12" customHeight="1">
      <c r="A25" s="36"/>
      <c r="B25" s="42"/>
      <c r="C25" s="36"/>
      <c r="D25" s="148" t="s">
        <v>35</v>
      </c>
      <c r="E25" s="36"/>
      <c r="F25" s="36"/>
      <c r="G25" s="36"/>
      <c r="H25" s="36"/>
      <c r="I25" s="148" t="s">
        <v>25</v>
      </c>
      <c r="J25" s="139" t="s">
        <v>1</v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hidden="1" s="2" customFormat="1" ht="18" customHeight="1">
      <c r="A26" s="36"/>
      <c r="B26" s="42"/>
      <c r="C26" s="36"/>
      <c r="D26" s="36"/>
      <c r="E26" s="139" t="s">
        <v>36</v>
      </c>
      <c r="F26" s="36"/>
      <c r="G26" s="36"/>
      <c r="H26" s="36"/>
      <c r="I26" s="148" t="s">
        <v>28</v>
      </c>
      <c r="J26" s="139" t="s">
        <v>1</v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hidden="1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hidden="1" s="2" customFormat="1" ht="12" customHeight="1">
      <c r="A28" s="36"/>
      <c r="B28" s="42"/>
      <c r="C28" s="36"/>
      <c r="D28" s="148" t="s">
        <v>37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hidden="1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hidden="1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hidden="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hidden="1" s="2" customFormat="1" ht="25.44" customHeight="1">
      <c r="A32" s="36"/>
      <c r="B32" s="42"/>
      <c r="C32" s="36"/>
      <c r="D32" s="157" t="s">
        <v>38</v>
      </c>
      <c r="E32" s="36"/>
      <c r="F32" s="36"/>
      <c r="G32" s="36"/>
      <c r="H32" s="36"/>
      <c r="I32" s="36"/>
      <c r="J32" s="158">
        <f>ROUND(J120,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36"/>
      <c r="F34" s="159" t="s">
        <v>40</v>
      </c>
      <c r="G34" s="36"/>
      <c r="H34" s="36"/>
      <c r="I34" s="159" t="s">
        <v>39</v>
      </c>
      <c r="J34" s="159" t="s">
        <v>41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160" t="s">
        <v>42</v>
      </c>
      <c r="E35" s="148" t="s">
        <v>43</v>
      </c>
      <c r="F35" s="161">
        <f>ROUND((SUM(BE120:BE187)),  2)</f>
        <v>0</v>
      </c>
      <c r="G35" s="36"/>
      <c r="H35" s="36"/>
      <c r="I35" s="162">
        <v>0.20999999999999999</v>
      </c>
      <c r="J35" s="161">
        <f>ROUND(((SUM(BE120:BE187))*I35),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48" t="s">
        <v>44</v>
      </c>
      <c r="F36" s="161">
        <f>ROUND((SUM(BF120:BF187)),  2)</f>
        <v>0</v>
      </c>
      <c r="G36" s="36"/>
      <c r="H36" s="36"/>
      <c r="I36" s="162">
        <v>0.14999999999999999</v>
      </c>
      <c r="J36" s="161">
        <f>ROUND(((SUM(BF120:BF187))*I36),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45</v>
      </c>
      <c r="F37" s="161">
        <f>ROUND((SUM(BG120:BG187)),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46</v>
      </c>
      <c r="F38" s="161">
        <f>ROUND((SUM(BH120:BH187)),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47</v>
      </c>
      <c r="F39" s="161">
        <f>ROUND((SUM(BI120:BI187)),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 s="2" customFormat="1" ht="25.44" customHeight="1">
      <c r="A41" s="36"/>
      <c r="B41" s="42"/>
      <c r="C41" s="163"/>
      <c r="D41" s="164" t="s">
        <v>48</v>
      </c>
      <c r="E41" s="165"/>
      <c r="F41" s="165"/>
      <c r="G41" s="166" t="s">
        <v>49</v>
      </c>
      <c r="H41" s="167" t="s">
        <v>50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hidden="1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61"/>
      <c r="D50" s="170" t="s">
        <v>51</v>
      </c>
      <c r="E50" s="171"/>
      <c r="F50" s="171"/>
      <c r="G50" s="170" t="s">
        <v>52</v>
      </c>
      <c r="H50" s="171"/>
      <c r="I50" s="171"/>
      <c r="J50" s="171"/>
      <c r="K50" s="171"/>
      <c r="L50" s="61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36"/>
      <c r="B61" s="42"/>
      <c r="C61" s="36"/>
      <c r="D61" s="172" t="s">
        <v>53</v>
      </c>
      <c r="E61" s="173"/>
      <c r="F61" s="174" t="s">
        <v>54</v>
      </c>
      <c r="G61" s="172" t="s">
        <v>53</v>
      </c>
      <c r="H61" s="173"/>
      <c r="I61" s="173"/>
      <c r="J61" s="175" t="s">
        <v>54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36"/>
      <c r="B65" s="42"/>
      <c r="C65" s="36"/>
      <c r="D65" s="170" t="s">
        <v>55</v>
      </c>
      <c r="E65" s="176"/>
      <c r="F65" s="176"/>
      <c r="G65" s="170" t="s">
        <v>56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36"/>
      <c r="B76" s="42"/>
      <c r="C76" s="36"/>
      <c r="D76" s="172" t="s">
        <v>53</v>
      </c>
      <c r="E76" s="173"/>
      <c r="F76" s="174" t="s">
        <v>54</v>
      </c>
      <c r="G76" s="172" t="s">
        <v>53</v>
      </c>
      <c r="H76" s="173"/>
      <c r="I76" s="173"/>
      <c r="J76" s="175" t="s">
        <v>54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hidden="1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hidden="1"/>
    <row r="79" hidden="1"/>
    <row r="80" hidden="1"/>
    <row r="81" hidden="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hidden="1" s="2" customFormat="1" ht="24.96" customHeight="1">
      <c r="A82" s="36"/>
      <c r="B82" s="37"/>
      <c r="C82" s="21" t="s">
        <v>126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hidden="1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hidden="1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hidden="1" s="2" customFormat="1" ht="16.5" customHeight="1">
      <c r="A85" s="36"/>
      <c r="B85" s="37"/>
      <c r="C85" s="38"/>
      <c r="D85" s="38"/>
      <c r="E85" s="181" t="str">
        <f>E7</f>
        <v>Oprava trati v úseku Nejdek – Nové Hamry (1. Etapa)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hidden="1" s="1" customFormat="1" ht="12" customHeight="1">
      <c r="B86" s="19"/>
      <c r="C86" s="30" t="s">
        <v>122</v>
      </c>
      <c r="D86" s="20"/>
      <c r="E86" s="20"/>
      <c r="F86" s="20"/>
      <c r="G86" s="20"/>
      <c r="H86" s="20"/>
      <c r="I86" s="20"/>
      <c r="J86" s="20"/>
      <c r="K86" s="20"/>
      <c r="L86" s="18"/>
    </row>
    <row r="87" hidden="1" s="2" customFormat="1" ht="16.5" customHeight="1">
      <c r="A87" s="36"/>
      <c r="B87" s="37"/>
      <c r="C87" s="38"/>
      <c r="D87" s="38"/>
      <c r="E87" s="181" t="s">
        <v>395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hidden="1" s="2" customFormat="1" ht="12" customHeight="1">
      <c r="A88" s="36"/>
      <c r="B88" s="37"/>
      <c r="C88" s="30" t="s">
        <v>124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hidden="1" s="2" customFormat="1" ht="16.5" customHeight="1">
      <c r="A89" s="36"/>
      <c r="B89" s="37"/>
      <c r="C89" s="38"/>
      <c r="D89" s="38"/>
      <c r="E89" s="74" t="str">
        <f>E11</f>
        <v>A.3.1 - Práce na ŽSv (Sborník SŽDC 2020)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hidden="1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hidden="1" s="2" customFormat="1" ht="12" customHeight="1">
      <c r="A91" s="36"/>
      <c r="B91" s="37"/>
      <c r="C91" s="30" t="s">
        <v>20</v>
      </c>
      <c r="D91" s="38"/>
      <c r="E91" s="38"/>
      <c r="F91" s="25" t="str">
        <f>F14</f>
        <v>Dopr. Pernink, dopr. N. Hamry</v>
      </c>
      <c r="G91" s="38"/>
      <c r="H91" s="38"/>
      <c r="I91" s="30" t="s">
        <v>22</v>
      </c>
      <c r="J91" s="77" t="str">
        <f>IF(J14="","",J14)</f>
        <v>7. 8. 2020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hidden="1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hidden="1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Správa železnic,s.o.; OŘ ÚNL - ST K. Vary </v>
      </c>
      <c r="G93" s="38"/>
      <c r="H93" s="38"/>
      <c r="I93" s="30" t="s">
        <v>32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hidden="1" s="2" customFormat="1" ht="15.15" customHeight="1">
      <c r="A94" s="36"/>
      <c r="B94" s="37"/>
      <c r="C94" s="30" t="s">
        <v>30</v>
      </c>
      <c r="D94" s="38"/>
      <c r="E94" s="38"/>
      <c r="F94" s="25" t="str">
        <f>IF(E20="","",E20)</f>
        <v>Vyplň údaj</v>
      </c>
      <c r="G94" s="38"/>
      <c r="H94" s="38"/>
      <c r="I94" s="30" t="s">
        <v>35</v>
      </c>
      <c r="J94" s="34" t="str">
        <f>E26</f>
        <v>Monika Roztočilová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hidden="1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hidden="1" s="2" customFormat="1" ht="29.28" customHeight="1">
      <c r="A96" s="36"/>
      <c r="B96" s="37"/>
      <c r="C96" s="182" t="s">
        <v>127</v>
      </c>
      <c r="D96" s="183"/>
      <c r="E96" s="183"/>
      <c r="F96" s="183"/>
      <c r="G96" s="183"/>
      <c r="H96" s="183"/>
      <c r="I96" s="183"/>
      <c r="J96" s="184" t="s">
        <v>128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hidden="1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hidden="1" s="2" customFormat="1" ht="22.8" customHeight="1">
      <c r="A98" s="36"/>
      <c r="B98" s="37"/>
      <c r="C98" s="185" t="s">
        <v>129</v>
      </c>
      <c r="D98" s="38"/>
      <c r="E98" s="38"/>
      <c r="F98" s="38"/>
      <c r="G98" s="38"/>
      <c r="H98" s="38"/>
      <c r="I98" s="38"/>
      <c r="J98" s="108">
        <f>J120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130</v>
      </c>
    </row>
    <row r="99" hidden="1" s="2" customFormat="1" ht="21.84" customHeight="1">
      <c r="A99" s="36"/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hidden="1" s="2" customFormat="1" ht="6.96" customHeight="1">
      <c r="A100" s="36"/>
      <c r="B100" s="64"/>
      <c r="C100" s="65"/>
      <c r="D100" s="65"/>
      <c r="E100" s="65"/>
      <c r="F100" s="65"/>
      <c r="G100" s="65"/>
      <c r="H100" s="65"/>
      <c r="I100" s="65"/>
      <c r="J100" s="65"/>
      <c r="K100" s="65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hidden="1"/>
    <row r="102" hidden="1"/>
    <row r="103" hidden="1"/>
    <row r="104" s="2" customFormat="1" ht="6.96" customHeight="1">
      <c r="A104" s="36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24.96" customHeight="1">
      <c r="A105" s="36"/>
      <c r="B105" s="37"/>
      <c r="C105" s="21" t="s">
        <v>131</v>
      </c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16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6.5" customHeight="1">
      <c r="A108" s="36"/>
      <c r="B108" s="37"/>
      <c r="C108" s="38"/>
      <c r="D108" s="38"/>
      <c r="E108" s="181" t="str">
        <f>E7</f>
        <v>Oprava trati v úseku Nejdek – Nové Hamry (1. Etapa)</v>
      </c>
      <c r="F108" s="30"/>
      <c r="G108" s="30"/>
      <c r="H108" s="30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1" customFormat="1" ht="12" customHeight="1">
      <c r="B109" s="19"/>
      <c r="C109" s="30" t="s">
        <v>122</v>
      </c>
      <c r="D109" s="20"/>
      <c r="E109" s="20"/>
      <c r="F109" s="20"/>
      <c r="G109" s="20"/>
      <c r="H109" s="20"/>
      <c r="I109" s="20"/>
      <c r="J109" s="20"/>
      <c r="K109" s="20"/>
      <c r="L109" s="18"/>
    </row>
    <row r="110" s="2" customFormat="1" ht="16.5" customHeight="1">
      <c r="A110" s="36"/>
      <c r="B110" s="37"/>
      <c r="C110" s="38"/>
      <c r="D110" s="38"/>
      <c r="E110" s="181" t="s">
        <v>395</v>
      </c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124</v>
      </c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8"/>
      <c r="D112" s="38"/>
      <c r="E112" s="74" t="str">
        <f>E11</f>
        <v>A.3.1 - Práce na ŽSv (Sborník SŽDC 2020)</v>
      </c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20</v>
      </c>
      <c r="D114" s="38"/>
      <c r="E114" s="38"/>
      <c r="F114" s="25" t="str">
        <f>F14</f>
        <v>Dopr. Pernink, dopr. N. Hamry</v>
      </c>
      <c r="G114" s="38"/>
      <c r="H114" s="38"/>
      <c r="I114" s="30" t="s">
        <v>22</v>
      </c>
      <c r="J114" s="77" t="str">
        <f>IF(J14="","",J14)</f>
        <v>7. 8. 2020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5.15" customHeight="1">
      <c r="A116" s="36"/>
      <c r="B116" s="37"/>
      <c r="C116" s="30" t="s">
        <v>24</v>
      </c>
      <c r="D116" s="38"/>
      <c r="E116" s="38"/>
      <c r="F116" s="25" t="str">
        <f>E17</f>
        <v xml:space="preserve">Správa železnic,s.o.; OŘ ÚNL - ST K. Vary </v>
      </c>
      <c r="G116" s="38"/>
      <c r="H116" s="38"/>
      <c r="I116" s="30" t="s">
        <v>32</v>
      </c>
      <c r="J116" s="34" t="str">
        <f>E23</f>
        <v xml:space="preserve"> 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30</v>
      </c>
      <c r="D117" s="38"/>
      <c r="E117" s="38"/>
      <c r="F117" s="25" t="str">
        <f>IF(E20="","",E20)</f>
        <v>Vyplň údaj</v>
      </c>
      <c r="G117" s="38"/>
      <c r="H117" s="38"/>
      <c r="I117" s="30" t="s">
        <v>35</v>
      </c>
      <c r="J117" s="34" t="str">
        <f>E26</f>
        <v>Monika Roztočilová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0.32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9" customFormat="1" ht="29.28" customHeight="1">
      <c r="A119" s="186"/>
      <c r="B119" s="187"/>
      <c r="C119" s="188" t="s">
        <v>132</v>
      </c>
      <c r="D119" s="189" t="s">
        <v>63</v>
      </c>
      <c r="E119" s="189" t="s">
        <v>59</v>
      </c>
      <c r="F119" s="189" t="s">
        <v>60</v>
      </c>
      <c r="G119" s="189" t="s">
        <v>133</v>
      </c>
      <c r="H119" s="189" t="s">
        <v>134</v>
      </c>
      <c r="I119" s="189" t="s">
        <v>135</v>
      </c>
      <c r="J119" s="189" t="s">
        <v>128</v>
      </c>
      <c r="K119" s="190" t="s">
        <v>136</v>
      </c>
      <c r="L119" s="191"/>
      <c r="M119" s="98" t="s">
        <v>1</v>
      </c>
      <c r="N119" s="99" t="s">
        <v>42</v>
      </c>
      <c r="O119" s="99" t="s">
        <v>137</v>
      </c>
      <c r="P119" s="99" t="s">
        <v>138</v>
      </c>
      <c r="Q119" s="99" t="s">
        <v>139</v>
      </c>
      <c r="R119" s="99" t="s">
        <v>140</v>
      </c>
      <c r="S119" s="99" t="s">
        <v>141</v>
      </c>
      <c r="T119" s="100" t="s">
        <v>142</v>
      </c>
      <c r="U119" s="186"/>
      <c r="V119" s="186"/>
      <c r="W119" s="186"/>
      <c r="X119" s="186"/>
      <c r="Y119" s="186"/>
      <c r="Z119" s="186"/>
      <c r="AA119" s="186"/>
      <c r="AB119" s="186"/>
      <c r="AC119" s="186"/>
      <c r="AD119" s="186"/>
      <c r="AE119" s="186"/>
    </row>
    <row r="120" s="2" customFormat="1" ht="22.8" customHeight="1">
      <c r="A120" s="36"/>
      <c r="B120" s="37"/>
      <c r="C120" s="105" t="s">
        <v>143</v>
      </c>
      <c r="D120" s="38"/>
      <c r="E120" s="38"/>
      <c r="F120" s="38"/>
      <c r="G120" s="38"/>
      <c r="H120" s="38"/>
      <c r="I120" s="38"/>
      <c r="J120" s="192">
        <f>BK120</f>
        <v>0</v>
      </c>
      <c r="K120" s="38"/>
      <c r="L120" s="42"/>
      <c r="M120" s="101"/>
      <c r="N120" s="193"/>
      <c r="O120" s="102"/>
      <c r="P120" s="194">
        <f>SUM(P121:P187)</f>
        <v>0</v>
      </c>
      <c r="Q120" s="102"/>
      <c r="R120" s="194">
        <f>SUM(R121:R187)</f>
        <v>0</v>
      </c>
      <c r="S120" s="102"/>
      <c r="T120" s="195">
        <f>SUM(T121:T187)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77</v>
      </c>
      <c r="AU120" s="15" t="s">
        <v>130</v>
      </c>
      <c r="BK120" s="196">
        <f>SUM(BK121:BK187)</f>
        <v>0</v>
      </c>
    </row>
    <row r="121" s="2" customFormat="1" ht="24.15" customHeight="1">
      <c r="A121" s="36"/>
      <c r="B121" s="37"/>
      <c r="C121" s="197" t="s">
        <v>85</v>
      </c>
      <c r="D121" s="197" t="s">
        <v>145</v>
      </c>
      <c r="E121" s="198" t="s">
        <v>334</v>
      </c>
      <c r="F121" s="199" t="s">
        <v>335</v>
      </c>
      <c r="G121" s="200" t="s">
        <v>215</v>
      </c>
      <c r="H121" s="201">
        <v>3</v>
      </c>
      <c r="I121" s="202"/>
      <c r="J121" s="203">
        <f>ROUND(I121*H121,2)</f>
        <v>0</v>
      </c>
      <c r="K121" s="199" t="s">
        <v>149</v>
      </c>
      <c r="L121" s="42"/>
      <c r="M121" s="204" t="s">
        <v>1</v>
      </c>
      <c r="N121" s="205" t="s">
        <v>43</v>
      </c>
      <c r="O121" s="89"/>
      <c r="P121" s="206">
        <f>O121*H121</f>
        <v>0</v>
      </c>
      <c r="Q121" s="206">
        <v>0</v>
      </c>
      <c r="R121" s="206">
        <f>Q121*H121</f>
        <v>0</v>
      </c>
      <c r="S121" s="206">
        <v>0</v>
      </c>
      <c r="T121" s="207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8" t="s">
        <v>150</v>
      </c>
      <c r="AT121" s="208" t="s">
        <v>145</v>
      </c>
      <c r="AU121" s="208" t="s">
        <v>78</v>
      </c>
      <c r="AY121" s="15" t="s">
        <v>151</v>
      </c>
      <c r="BE121" s="209">
        <f>IF(N121="základní",J121,0)</f>
        <v>0</v>
      </c>
      <c r="BF121" s="209">
        <f>IF(N121="snížená",J121,0)</f>
        <v>0</v>
      </c>
      <c r="BG121" s="209">
        <f>IF(N121="zákl. přenesená",J121,0)</f>
        <v>0</v>
      </c>
      <c r="BH121" s="209">
        <f>IF(N121="sníž. přenesená",J121,0)</f>
        <v>0</v>
      </c>
      <c r="BI121" s="209">
        <f>IF(N121="nulová",J121,0)</f>
        <v>0</v>
      </c>
      <c r="BJ121" s="15" t="s">
        <v>85</v>
      </c>
      <c r="BK121" s="209">
        <f>ROUND(I121*H121,2)</f>
        <v>0</v>
      </c>
      <c r="BL121" s="15" t="s">
        <v>150</v>
      </c>
      <c r="BM121" s="208" t="s">
        <v>397</v>
      </c>
    </row>
    <row r="122" s="2" customFormat="1">
      <c r="A122" s="36"/>
      <c r="B122" s="37"/>
      <c r="C122" s="38"/>
      <c r="D122" s="210" t="s">
        <v>153</v>
      </c>
      <c r="E122" s="38"/>
      <c r="F122" s="211" t="s">
        <v>337</v>
      </c>
      <c r="G122" s="38"/>
      <c r="H122" s="38"/>
      <c r="I122" s="212"/>
      <c r="J122" s="38"/>
      <c r="K122" s="38"/>
      <c r="L122" s="42"/>
      <c r="M122" s="213"/>
      <c r="N122" s="214"/>
      <c r="O122" s="89"/>
      <c r="P122" s="89"/>
      <c r="Q122" s="89"/>
      <c r="R122" s="89"/>
      <c r="S122" s="89"/>
      <c r="T122" s="90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153</v>
      </c>
      <c r="AU122" s="15" t="s">
        <v>78</v>
      </c>
    </row>
    <row r="123" s="2" customFormat="1">
      <c r="A123" s="36"/>
      <c r="B123" s="37"/>
      <c r="C123" s="38"/>
      <c r="D123" s="210" t="s">
        <v>155</v>
      </c>
      <c r="E123" s="38"/>
      <c r="F123" s="215" t="s">
        <v>338</v>
      </c>
      <c r="G123" s="38"/>
      <c r="H123" s="38"/>
      <c r="I123" s="212"/>
      <c r="J123" s="38"/>
      <c r="K123" s="38"/>
      <c r="L123" s="42"/>
      <c r="M123" s="213"/>
      <c r="N123" s="214"/>
      <c r="O123" s="89"/>
      <c r="P123" s="89"/>
      <c r="Q123" s="89"/>
      <c r="R123" s="89"/>
      <c r="S123" s="89"/>
      <c r="T123" s="90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155</v>
      </c>
      <c r="AU123" s="15" t="s">
        <v>78</v>
      </c>
    </row>
    <row r="124" s="2" customFormat="1" ht="24.15" customHeight="1">
      <c r="A124" s="36"/>
      <c r="B124" s="37"/>
      <c r="C124" s="197" t="s">
        <v>398</v>
      </c>
      <c r="D124" s="197" t="s">
        <v>145</v>
      </c>
      <c r="E124" s="198" t="s">
        <v>399</v>
      </c>
      <c r="F124" s="199" t="s">
        <v>400</v>
      </c>
      <c r="G124" s="200" t="s">
        <v>159</v>
      </c>
      <c r="H124" s="201">
        <v>1</v>
      </c>
      <c r="I124" s="202"/>
      <c r="J124" s="203">
        <f>ROUND(I124*H124,2)</f>
        <v>0</v>
      </c>
      <c r="K124" s="199" t="s">
        <v>149</v>
      </c>
      <c r="L124" s="42"/>
      <c r="M124" s="204" t="s">
        <v>1</v>
      </c>
      <c r="N124" s="205" t="s">
        <v>43</v>
      </c>
      <c r="O124" s="89"/>
      <c r="P124" s="206">
        <f>O124*H124</f>
        <v>0</v>
      </c>
      <c r="Q124" s="206">
        <v>0</v>
      </c>
      <c r="R124" s="206">
        <f>Q124*H124</f>
        <v>0</v>
      </c>
      <c r="S124" s="206">
        <v>0</v>
      </c>
      <c r="T124" s="207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08" t="s">
        <v>150</v>
      </c>
      <c r="AT124" s="208" t="s">
        <v>145</v>
      </c>
      <c r="AU124" s="208" t="s">
        <v>78</v>
      </c>
      <c r="AY124" s="15" t="s">
        <v>151</v>
      </c>
      <c r="BE124" s="209">
        <f>IF(N124="základní",J124,0)</f>
        <v>0</v>
      </c>
      <c r="BF124" s="209">
        <f>IF(N124="snížená",J124,0)</f>
        <v>0</v>
      </c>
      <c r="BG124" s="209">
        <f>IF(N124="zákl. přenesená",J124,0)</f>
        <v>0</v>
      </c>
      <c r="BH124" s="209">
        <f>IF(N124="sníž. přenesená",J124,0)</f>
        <v>0</v>
      </c>
      <c r="BI124" s="209">
        <f>IF(N124="nulová",J124,0)</f>
        <v>0</v>
      </c>
      <c r="BJ124" s="15" t="s">
        <v>85</v>
      </c>
      <c r="BK124" s="209">
        <f>ROUND(I124*H124,2)</f>
        <v>0</v>
      </c>
      <c r="BL124" s="15" t="s">
        <v>150</v>
      </c>
      <c r="BM124" s="208" t="s">
        <v>401</v>
      </c>
    </row>
    <row r="125" s="2" customFormat="1">
      <c r="A125" s="36"/>
      <c r="B125" s="37"/>
      <c r="C125" s="38"/>
      <c r="D125" s="210" t="s">
        <v>153</v>
      </c>
      <c r="E125" s="38"/>
      <c r="F125" s="211" t="s">
        <v>402</v>
      </c>
      <c r="G125" s="38"/>
      <c r="H125" s="38"/>
      <c r="I125" s="212"/>
      <c r="J125" s="38"/>
      <c r="K125" s="38"/>
      <c r="L125" s="42"/>
      <c r="M125" s="213"/>
      <c r="N125" s="214"/>
      <c r="O125" s="89"/>
      <c r="P125" s="89"/>
      <c r="Q125" s="89"/>
      <c r="R125" s="89"/>
      <c r="S125" s="89"/>
      <c r="T125" s="90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153</v>
      </c>
      <c r="AU125" s="15" t="s">
        <v>78</v>
      </c>
    </row>
    <row r="126" s="2" customFormat="1">
      <c r="A126" s="36"/>
      <c r="B126" s="37"/>
      <c r="C126" s="38"/>
      <c r="D126" s="210" t="s">
        <v>155</v>
      </c>
      <c r="E126" s="38"/>
      <c r="F126" s="215" t="s">
        <v>403</v>
      </c>
      <c r="G126" s="38"/>
      <c r="H126" s="38"/>
      <c r="I126" s="212"/>
      <c r="J126" s="38"/>
      <c r="K126" s="38"/>
      <c r="L126" s="42"/>
      <c r="M126" s="213"/>
      <c r="N126" s="214"/>
      <c r="O126" s="89"/>
      <c r="P126" s="89"/>
      <c r="Q126" s="89"/>
      <c r="R126" s="89"/>
      <c r="S126" s="89"/>
      <c r="T126" s="90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155</v>
      </c>
      <c r="AU126" s="15" t="s">
        <v>78</v>
      </c>
    </row>
    <row r="127" s="2" customFormat="1" ht="24.15" customHeight="1">
      <c r="A127" s="36"/>
      <c r="B127" s="37"/>
      <c r="C127" s="197" t="s">
        <v>404</v>
      </c>
      <c r="D127" s="197" t="s">
        <v>145</v>
      </c>
      <c r="E127" s="198" t="s">
        <v>405</v>
      </c>
      <c r="F127" s="199" t="s">
        <v>406</v>
      </c>
      <c r="G127" s="200" t="s">
        <v>148</v>
      </c>
      <c r="H127" s="201">
        <v>0.28100000000000003</v>
      </c>
      <c r="I127" s="202"/>
      <c r="J127" s="203">
        <f>ROUND(I127*H127,2)</f>
        <v>0</v>
      </c>
      <c r="K127" s="199" t="s">
        <v>149</v>
      </c>
      <c r="L127" s="42"/>
      <c r="M127" s="204" t="s">
        <v>1</v>
      </c>
      <c r="N127" s="205" t="s">
        <v>43</v>
      </c>
      <c r="O127" s="89"/>
      <c r="P127" s="206">
        <f>O127*H127</f>
        <v>0</v>
      </c>
      <c r="Q127" s="206">
        <v>0</v>
      </c>
      <c r="R127" s="206">
        <f>Q127*H127</f>
        <v>0</v>
      </c>
      <c r="S127" s="206">
        <v>0</v>
      </c>
      <c r="T127" s="207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08" t="s">
        <v>150</v>
      </c>
      <c r="AT127" s="208" t="s">
        <v>145</v>
      </c>
      <c r="AU127" s="208" t="s">
        <v>78</v>
      </c>
      <c r="AY127" s="15" t="s">
        <v>151</v>
      </c>
      <c r="BE127" s="209">
        <f>IF(N127="základní",J127,0)</f>
        <v>0</v>
      </c>
      <c r="BF127" s="209">
        <f>IF(N127="snížená",J127,0)</f>
        <v>0</v>
      </c>
      <c r="BG127" s="209">
        <f>IF(N127="zákl. přenesená",J127,0)</f>
        <v>0</v>
      </c>
      <c r="BH127" s="209">
        <f>IF(N127="sníž. přenesená",J127,0)</f>
        <v>0</v>
      </c>
      <c r="BI127" s="209">
        <f>IF(N127="nulová",J127,0)</f>
        <v>0</v>
      </c>
      <c r="BJ127" s="15" t="s">
        <v>85</v>
      </c>
      <c r="BK127" s="209">
        <f>ROUND(I127*H127,2)</f>
        <v>0</v>
      </c>
      <c r="BL127" s="15" t="s">
        <v>150</v>
      </c>
      <c r="BM127" s="208" t="s">
        <v>407</v>
      </c>
    </row>
    <row r="128" s="2" customFormat="1">
      <c r="A128" s="36"/>
      <c r="B128" s="37"/>
      <c r="C128" s="38"/>
      <c r="D128" s="210" t="s">
        <v>153</v>
      </c>
      <c r="E128" s="38"/>
      <c r="F128" s="211" t="s">
        <v>408</v>
      </c>
      <c r="G128" s="38"/>
      <c r="H128" s="38"/>
      <c r="I128" s="212"/>
      <c r="J128" s="38"/>
      <c r="K128" s="38"/>
      <c r="L128" s="42"/>
      <c r="M128" s="213"/>
      <c r="N128" s="214"/>
      <c r="O128" s="89"/>
      <c r="P128" s="89"/>
      <c r="Q128" s="89"/>
      <c r="R128" s="89"/>
      <c r="S128" s="89"/>
      <c r="T128" s="90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153</v>
      </c>
      <c r="AU128" s="15" t="s">
        <v>78</v>
      </c>
    </row>
    <row r="129" s="2" customFormat="1">
      <c r="A129" s="36"/>
      <c r="B129" s="37"/>
      <c r="C129" s="38"/>
      <c r="D129" s="210" t="s">
        <v>155</v>
      </c>
      <c r="E129" s="38"/>
      <c r="F129" s="215" t="s">
        <v>409</v>
      </c>
      <c r="G129" s="38"/>
      <c r="H129" s="38"/>
      <c r="I129" s="212"/>
      <c r="J129" s="38"/>
      <c r="K129" s="38"/>
      <c r="L129" s="42"/>
      <c r="M129" s="213"/>
      <c r="N129" s="214"/>
      <c r="O129" s="89"/>
      <c r="P129" s="89"/>
      <c r="Q129" s="89"/>
      <c r="R129" s="89"/>
      <c r="S129" s="89"/>
      <c r="T129" s="90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155</v>
      </c>
      <c r="AU129" s="15" t="s">
        <v>78</v>
      </c>
    </row>
    <row r="130" s="2" customFormat="1" ht="24.15" customHeight="1">
      <c r="A130" s="36"/>
      <c r="B130" s="37"/>
      <c r="C130" s="197" t="s">
        <v>293</v>
      </c>
      <c r="D130" s="197" t="s">
        <v>145</v>
      </c>
      <c r="E130" s="198" t="s">
        <v>410</v>
      </c>
      <c r="F130" s="199" t="s">
        <v>411</v>
      </c>
      <c r="G130" s="200" t="s">
        <v>194</v>
      </c>
      <c r="H130" s="201">
        <v>955.39999999999998</v>
      </c>
      <c r="I130" s="202"/>
      <c r="J130" s="203">
        <f>ROUND(I130*H130,2)</f>
        <v>0</v>
      </c>
      <c r="K130" s="199" t="s">
        <v>149</v>
      </c>
      <c r="L130" s="42"/>
      <c r="M130" s="204" t="s">
        <v>1</v>
      </c>
      <c r="N130" s="205" t="s">
        <v>43</v>
      </c>
      <c r="O130" s="89"/>
      <c r="P130" s="206">
        <f>O130*H130</f>
        <v>0</v>
      </c>
      <c r="Q130" s="206">
        <v>0</v>
      </c>
      <c r="R130" s="206">
        <f>Q130*H130</f>
        <v>0</v>
      </c>
      <c r="S130" s="206">
        <v>0</v>
      </c>
      <c r="T130" s="207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08" t="s">
        <v>150</v>
      </c>
      <c r="AT130" s="208" t="s">
        <v>145</v>
      </c>
      <c r="AU130" s="208" t="s">
        <v>78</v>
      </c>
      <c r="AY130" s="15" t="s">
        <v>151</v>
      </c>
      <c r="BE130" s="209">
        <f>IF(N130="základní",J130,0)</f>
        <v>0</v>
      </c>
      <c r="BF130" s="209">
        <f>IF(N130="snížená",J130,0)</f>
        <v>0</v>
      </c>
      <c r="BG130" s="209">
        <f>IF(N130="zákl. přenesená",J130,0)</f>
        <v>0</v>
      </c>
      <c r="BH130" s="209">
        <f>IF(N130="sníž. přenesená",J130,0)</f>
        <v>0</v>
      </c>
      <c r="BI130" s="209">
        <f>IF(N130="nulová",J130,0)</f>
        <v>0</v>
      </c>
      <c r="BJ130" s="15" t="s">
        <v>85</v>
      </c>
      <c r="BK130" s="209">
        <f>ROUND(I130*H130,2)</f>
        <v>0</v>
      </c>
      <c r="BL130" s="15" t="s">
        <v>150</v>
      </c>
      <c r="BM130" s="208" t="s">
        <v>412</v>
      </c>
    </row>
    <row r="131" s="2" customFormat="1">
      <c r="A131" s="36"/>
      <c r="B131" s="37"/>
      <c r="C131" s="38"/>
      <c r="D131" s="210" t="s">
        <v>153</v>
      </c>
      <c r="E131" s="38"/>
      <c r="F131" s="211" t="s">
        <v>413</v>
      </c>
      <c r="G131" s="38"/>
      <c r="H131" s="38"/>
      <c r="I131" s="212"/>
      <c r="J131" s="38"/>
      <c r="K131" s="38"/>
      <c r="L131" s="42"/>
      <c r="M131" s="213"/>
      <c r="N131" s="214"/>
      <c r="O131" s="89"/>
      <c r="P131" s="89"/>
      <c r="Q131" s="89"/>
      <c r="R131" s="89"/>
      <c r="S131" s="89"/>
      <c r="T131" s="90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153</v>
      </c>
      <c r="AU131" s="15" t="s">
        <v>78</v>
      </c>
    </row>
    <row r="132" s="10" customFormat="1">
      <c r="A132" s="10"/>
      <c r="B132" s="216"/>
      <c r="C132" s="217"/>
      <c r="D132" s="210" t="s">
        <v>180</v>
      </c>
      <c r="E132" s="218" t="s">
        <v>1</v>
      </c>
      <c r="F132" s="219" t="s">
        <v>414</v>
      </c>
      <c r="G132" s="217"/>
      <c r="H132" s="220">
        <v>955.39999999999998</v>
      </c>
      <c r="I132" s="221"/>
      <c r="J132" s="217"/>
      <c r="K132" s="217"/>
      <c r="L132" s="222"/>
      <c r="M132" s="223"/>
      <c r="N132" s="224"/>
      <c r="O132" s="224"/>
      <c r="P132" s="224"/>
      <c r="Q132" s="224"/>
      <c r="R132" s="224"/>
      <c r="S132" s="224"/>
      <c r="T132" s="225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T132" s="226" t="s">
        <v>180</v>
      </c>
      <c r="AU132" s="226" t="s">
        <v>78</v>
      </c>
      <c r="AV132" s="10" t="s">
        <v>87</v>
      </c>
      <c r="AW132" s="10" t="s">
        <v>34</v>
      </c>
      <c r="AX132" s="10" t="s">
        <v>85</v>
      </c>
      <c r="AY132" s="226" t="s">
        <v>151</v>
      </c>
    </row>
    <row r="133" s="2" customFormat="1" ht="24.15" customHeight="1">
      <c r="A133" s="36"/>
      <c r="B133" s="37"/>
      <c r="C133" s="197" t="s">
        <v>297</v>
      </c>
      <c r="D133" s="197" t="s">
        <v>145</v>
      </c>
      <c r="E133" s="198" t="s">
        <v>415</v>
      </c>
      <c r="F133" s="199" t="s">
        <v>416</v>
      </c>
      <c r="G133" s="200" t="s">
        <v>417</v>
      </c>
      <c r="H133" s="201">
        <v>24</v>
      </c>
      <c r="I133" s="202"/>
      <c r="J133" s="203">
        <f>ROUND(I133*H133,2)</f>
        <v>0</v>
      </c>
      <c r="K133" s="199" t="s">
        <v>149</v>
      </c>
      <c r="L133" s="42"/>
      <c r="M133" s="204" t="s">
        <v>1</v>
      </c>
      <c r="N133" s="205" t="s">
        <v>43</v>
      </c>
      <c r="O133" s="89"/>
      <c r="P133" s="206">
        <f>O133*H133</f>
        <v>0</v>
      </c>
      <c r="Q133" s="206">
        <v>0</v>
      </c>
      <c r="R133" s="206">
        <f>Q133*H133</f>
        <v>0</v>
      </c>
      <c r="S133" s="206">
        <v>0</v>
      </c>
      <c r="T133" s="207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08" t="s">
        <v>150</v>
      </c>
      <c r="AT133" s="208" t="s">
        <v>145</v>
      </c>
      <c r="AU133" s="208" t="s">
        <v>78</v>
      </c>
      <c r="AY133" s="15" t="s">
        <v>151</v>
      </c>
      <c r="BE133" s="209">
        <f>IF(N133="základní",J133,0)</f>
        <v>0</v>
      </c>
      <c r="BF133" s="209">
        <f>IF(N133="snížená",J133,0)</f>
        <v>0</v>
      </c>
      <c r="BG133" s="209">
        <f>IF(N133="zákl. přenesená",J133,0)</f>
        <v>0</v>
      </c>
      <c r="BH133" s="209">
        <f>IF(N133="sníž. přenesená",J133,0)</f>
        <v>0</v>
      </c>
      <c r="BI133" s="209">
        <f>IF(N133="nulová",J133,0)</f>
        <v>0</v>
      </c>
      <c r="BJ133" s="15" t="s">
        <v>85</v>
      </c>
      <c r="BK133" s="209">
        <f>ROUND(I133*H133,2)</f>
        <v>0</v>
      </c>
      <c r="BL133" s="15" t="s">
        <v>150</v>
      </c>
      <c r="BM133" s="208" t="s">
        <v>418</v>
      </c>
    </row>
    <row r="134" s="2" customFormat="1">
      <c r="A134" s="36"/>
      <c r="B134" s="37"/>
      <c r="C134" s="38"/>
      <c r="D134" s="210" t="s">
        <v>153</v>
      </c>
      <c r="E134" s="38"/>
      <c r="F134" s="211" t="s">
        <v>419</v>
      </c>
      <c r="G134" s="38"/>
      <c r="H134" s="38"/>
      <c r="I134" s="212"/>
      <c r="J134" s="38"/>
      <c r="K134" s="38"/>
      <c r="L134" s="42"/>
      <c r="M134" s="213"/>
      <c r="N134" s="214"/>
      <c r="O134" s="89"/>
      <c r="P134" s="89"/>
      <c r="Q134" s="89"/>
      <c r="R134" s="89"/>
      <c r="S134" s="89"/>
      <c r="T134" s="90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153</v>
      </c>
      <c r="AU134" s="15" t="s">
        <v>78</v>
      </c>
    </row>
    <row r="135" s="2" customFormat="1">
      <c r="A135" s="36"/>
      <c r="B135" s="37"/>
      <c r="C135" s="38"/>
      <c r="D135" s="210" t="s">
        <v>155</v>
      </c>
      <c r="E135" s="38"/>
      <c r="F135" s="215" t="s">
        <v>420</v>
      </c>
      <c r="G135" s="38"/>
      <c r="H135" s="38"/>
      <c r="I135" s="212"/>
      <c r="J135" s="38"/>
      <c r="K135" s="38"/>
      <c r="L135" s="42"/>
      <c r="M135" s="213"/>
      <c r="N135" s="214"/>
      <c r="O135" s="89"/>
      <c r="P135" s="89"/>
      <c r="Q135" s="89"/>
      <c r="R135" s="89"/>
      <c r="S135" s="89"/>
      <c r="T135" s="90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155</v>
      </c>
      <c r="AU135" s="15" t="s">
        <v>78</v>
      </c>
    </row>
    <row r="136" s="2" customFormat="1" ht="24.15" customHeight="1">
      <c r="A136" s="36"/>
      <c r="B136" s="37"/>
      <c r="C136" s="197" t="s">
        <v>191</v>
      </c>
      <c r="D136" s="197" t="s">
        <v>145</v>
      </c>
      <c r="E136" s="198" t="s">
        <v>164</v>
      </c>
      <c r="F136" s="199" t="s">
        <v>165</v>
      </c>
      <c r="G136" s="200" t="s">
        <v>159</v>
      </c>
      <c r="H136" s="201">
        <v>427</v>
      </c>
      <c r="I136" s="202"/>
      <c r="J136" s="203">
        <f>ROUND(I136*H136,2)</f>
        <v>0</v>
      </c>
      <c r="K136" s="199" t="s">
        <v>149</v>
      </c>
      <c r="L136" s="42"/>
      <c r="M136" s="204" t="s">
        <v>1</v>
      </c>
      <c r="N136" s="205" t="s">
        <v>43</v>
      </c>
      <c r="O136" s="89"/>
      <c r="P136" s="206">
        <f>O136*H136</f>
        <v>0</v>
      </c>
      <c r="Q136" s="206">
        <v>0</v>
      </c>
      <c r="R136" s="206">
        <f>Q136*H136</f>
        <v>0</v>
      </c>
      <c r="S136" s="206">
        <v>0</v>
      </c>
      <c r="T136" s="207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08" t="s">
        <v>150</v>
      </c>
      <c r="AT136" s="208" t="s">
        <v>145</v>
      </c>
      <c r="AU136" s="208" t="s">
        <v>78</v>
      </c>
      <c r="AY136" s="15" t="s">
        <v>151</v>
      </c>
      <c r="BE136" s="209">
        <f>IF(N136="základní",J136,0)</f>
        <v>0</v>
      </c>
      <c r="BF136" s="209">
        <f>IF(N136="snížená",J136,0)</f>
        <v>0</v>
      </c>
      <c r="BG136" s="209">
        <f>IF(N136="zákl. přenesená",J136,0)</f>
        <v>0</v>
      </c>
      <c r="BH136" s="209">
        <f>IF(N136="sníž. přenesená",J136,0)</f>
        <v>0</v>
      </c>
      <c r="BI136" s="209">
        <f>IF(N136="nulová",J136,0)</f>
        <v>0</v>
      </c>
      <c r="BJ136" s="15" t="s">
        <v>85</v>
      </c>
      <c r="BK136" s="209">
        <f>ROUND(I136*H136,2)</f>
        <v>0</v>
      </c>
      <c r="BL136" s="15" t="s">
        <v>150</v>
      </c>
      <c r="BM136" s="208" t="s">
        <v>421</v>
      </c>
    </row>
    <row r="137" s="2" customFormat="1">
      <c r="A137" s="36"/>
      <c r="B137" s="37"/>
      <c r="C137" s="38"/>
      <c r="D137" s="210" t="s">
        <v>153</v>
      </c>
      <c r="E137" s="38"/>
      <c r="F137" s="211" t="s">
        <v>167</v>
      </c>
      <c r="G137" s="38"/>
      <c r="H137" s="38"/>
      <c r="I137" s="212"/>
      <c r="J137" s="38"/>
      <c r="K137" s="38"/>
      <c r="L137" s="42"/>
      <c r="M137" s="213"/>
      <c r="N137" s="214"/>
      <c r="O137" s="89"/>
      <c r="P137" s="89"/>
      <c r="Q137" s="89"/>
      <c r="R137" s="89"/>
      <c r="S137" s="89"/>
      <c r="T137" s="90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153</v>
      </c>
      <c r="AU137" s="15" t="s">
        <v>78</v>
      </c>
    </row>
    <row r="138" s="2" customFormat="1">
      <c r="A138" s="36"/>
      <c r="B138" s="37"/>
      <c r="C138" s="38"/>
      <c r="D138" s="210" t="s">
        <v>155</v>
      </c>
      <c r="E138" s="38"/>
      <c r="F138" s="215" t="s">
        <v>348</v>
      </c>
      <c r="G138" s="38"/>
      <c r="H138" s="38"/>
      <c r="I138" s="212"/>
      <c r="J138" s="38"/>
      <c r="K138" s="38"/>
      <c r="L138" s="42"/>
      <c r="M138" s="213"/>
      <c r="N138" s="214"/>
      <c r="O138" s="89"/>
      <c r="P138" s="89"/>
      <c r="Q138" s="89"/>
      <c r="R138" s="89"/>
      <c r="S138" s="89"/>
      <c r="T138" s="90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155</v>
      </c>
      <c r="AU138" s="15" t="s">
        <v>78</v>
      </c>
    </row>
    <row r="139" s="2" customFormat="1" ht="24.15" customHeight="1">
      <c r="A139" s="36"/>
      <c r="B139" s="37"/>
      <c r="C139" s="197" t="s">
        <v>200</v>
      </c>
      <c r="D139" s="197" t="s">
        <v>145</v>
      </c>
      <c r="E139" s="198" t="s">
        <v>169</v>
      </c>
      <c r="F139" s="199" t="s">
        <v>170</v>
      </c>
      <c r="G139" s="200" t="s">
        <v>171</v>
      </c>
      <c r="H139" s="201">
        <v>0.14999999999999999</v>
      </c>
      <c r="I139" s="202"/>
      <c r="J139" s="203">
        <f>ROUND(I139*H139,2)</f>
        <v>0</v>
      </c>
      <c r="K139" s="199" t="s">
        <v>149</v>
      </c>
      <c r="L139" s="42"/>
      <c r="M139" s="204" t="s">
        <v>1</v>
      </c>
      <c r="N139" s="205" t="s">
        <v>43</v>
      </c>
      <c r="O139" s="89"/>
      <c r="P139" s="206">
        <f>O139*H139</f>
        <v>0</v>
      </c>
      <c r="Q139" s="206">
        <v>0</v>
      </c>
      <c r="R139" s="206">
        <f>Q139*H139</f>
        <v>0</v>
      </c>
      <c r="S139" s="206">
        <v>0</v>
      </c>
      <c r="T139" s="207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08" t="s">
        <v>172</v>
      </c>
      <c r="AT139" s="208" t="s">
        <v>145</v>
      </c>
      <c r="AU139" s="208" t="s">
        <v>78</v>
      </c>
      <c r="AY139" s="15" t="s">
        <v>151</v>
      </c>
      <c r="BE139" s="209">
        <f>IF(N139="základní",J139,0)</f>
        <v>0</v>
      </c>
      <c r="BF139" s="209">
        <f>IF(N139="snížená",J139,0)</f>
        <v>0</v>
      </c>
      <c r="BG139" s="209">
        <f>IF(N139="zákl. přenesená",J139,0)</f>
        <v>0</v>
      </c>
      <c r="BH139" s="209">
        <f>IF(N139="sníž. přenesená",J139,0)</f>
        <v>0</v>
      </c>
      <c r="BI139" s="209">
        <f>IF(N139="nulová",J139,0)</f>
        <v>0</v>
      </c>
      <c r="BJ139" s="15" t="s">
        <v>85</v>
      </c>
      <c r="BK139" s="209">
        <f>ROUND(I139*H139,2)</f>
        <v>0</v>
      </c>
      <c r="BL139" s="15" t="s">
        <v>172</v>
      </c>
      <c r="BM139" s="208" t="s">
        <v>422</v>
      </c>
    </row>
    <row r="140" s="2" customFormat="1">
      <c r="A140" s="36"/>
      <c r="B140" s="37"/>
      <c r="C140" s="38"/>
      <c r="D140" s="210" t="s">
        <v>153</v>
      </c>
      <c r="E140" s="38"/>
      <c r="F140" s="211" t="s">
        <v>174</v>
      </c>
      <c r="G140" s="38"/>
      <c r="H140" s="38"/>
      <c r="I140" s="212"/>
      <c r="J140" s="38"/>
      <c r="K140" s="38"/>
      <c r="L140" s="42"/>
      <c r="M140" s="213"/>
      <c r="N140" s="214"/>
      <c r="O140" s="89"/>
      <c r="P140" s="89"/>
      <c r="Q140" s="89"/>
      <c r="R140" s="89"/>
      <c r="S140" s="89"/>
      <c r="T140" s="90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153</v>
      </c>
      <c r="AU140" s="15" t="s">
        <v>78</v>
      </c>
    </row>
    <row r="141" s="2" customFormat="1" ht="24.15" customHeight="1">
      <c r="A141" s="36"/>
      <c r="B141" s="37"/>
      <c r="C141" s="197" t="s">
        <v>232</v>
      </c>
      <c r="D141" s="197" t="s">
        <v>145</v>
      </c>
      <c r="E141" s="198" t="s">
        <v>175</v>
      </c>
      <c r="F141" s="199" t="s">
        <v>176</v>
      </c>
      <c r="G141" s="200" t="s">
        <v>177</v>
      </c>
      <c r="H141" s="201">
        <v>161.29599999999999</v>
      </c>
      <c r="I141" s="202"/>
      <c r="J141" s="203">
        <f>ROUND(I141*H141,2)</f>
        <v>0</v>
      </c>
      <c r="K141" s="199" t="s">
        <v>149</v>
      </c>
      <c r="L141" s="42"/>
      <c r="M141" s="204" t="s">
        <v>1</v>
      </c>
      <c r="N141" s="205" t="s">
        <v>43</v>
      </c>
      <c r="O141" s="89"/>
      <c r="P141" s="206">
        <f>O141*H141</f>
        <v>0</v>
      </c>
      <c r="Q141" s="206">
        <v>0</v>
      </c>
      <c r="R141" s="206">
        <f>Q141*H141</f>
        <v>0</v>
      </c>
      <c r="S141" s="206">
        <v>0</v>
      </c>
      <c r="T141" s="207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08" t="s">
        <v>150</v>
      </c>
      <c r="AT141" s="208" t="s">
        <v>145</v>
      </c>
      <c r="AU141" s="208" t="s">
        <v>78</v>
      </c>
      <c r="AY141" s="15" t="s">
        <v>151</v>
      </c>
      <c r="BE141" s="209">
        <f>IF(N141="základní",J141,0)</f>
        <v>0</v>
      </c>
      <c r="BF141" s="209">
        <f>IF(N141="snížená",J141,0)</f>
        <v>0</v>
      </c>
      <c r="BG141" s="209">
        <f>IF(N141="zákl. přenesená",J141,0)</f>
        <v>0</v>
      </c>
      <c r="BH141" s="209">
        <f>IF(N141="sníž. přenesená",J141,0)</f>
        <v>0</v>
      </c>
      <c r="BI141" s="209">
        <f>IF(N141="nulová",J141,0)</f>
        <v>0</v>
      </c>
      <c r="BJ141" s="15" t="s">
        <v>85</v>
      </c>
      <c r="BK141" s="209">
        <f>ROUND(I141*H141,2)</f>
        <v>0</v>
      </c>
      <c r="BL141" s="15" t="s">
        <v>150</v>
      </c>
      <c r="BM141" s="208" t="s">
        <v>423</v>
      </c>
    </row>
    <row r="142" s="2" customFormat="1">
      <c r="A142" s="36"/>
      <c r="B142" s="37"/>
      <c r="C142" s="38"/>
      <c r="D142" s="210" t="s">
        <v>153</v>
      </c>
      <c r="E142" s="38"/>
      <c r="F142" s="211" t="s">
        <v>179</v>
      </c>
      <c r="G142" s="38"/>
      <c r="H142" s="38"/>
      <c r="I142" s="212"/>
      <c r="J142" s="38"/>
      <c r="K142" s="38"/>
      <c r="L142" s="42"/>
      <c r="M142" s="213"/>
      <c r="N142" s="214"/>
      <c r="O142" s="89"/>
      <c r="P142" s="89"/>
      <c r="Q142" s="89"/>
      <c r="R142" s="89"/>
      <c r="S142" s="89"/>
      <c r="T142" s="90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153</v>
      </c>
      <c r="AU142" s="15" t="s">
        <v>78</v>
      </c>
    </row>
    <row r="143" s="10" customFormat="1">
      <c r="A143" s="10"/>
      <c r="B143" s="216"/>
      <c r="C143" s="217"/>
      <c r="D143" s="210" t="s">
        <v>180</v>
      </c>
      <c r="E143" s="218" t="s">
        <v>1</v>
      </c>
      <c r="F143" s="219" t="s">
        <v>424</v>
      </c>
      <c r="G143" s="217"/>
      <c r="H143" s="220">
        <v>161.29599999999999</v>
      </c>
      <c r="I143" s="221"/>
      <c r="J143" s="217"/>
      <c r="K143" s="217"/>
      <c r="L143" s="222"/>
      <c r="M143" s="223"/>
      <c r="N143" s="224"/>
      <c r="O143" s="224"/>
      <c r="P143" s="224"/>
      <c r="Q143" s="224"/>
      <c r="R143" s="224"/>
      <c r="S143" s="224"/>
      <c r="T143" s="225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T143" s="226" t="s">
        <v>180</v>
      </c>
      <c r="AU143" s="226" t="s">
        <v>78</v>
      </c>
      <c r="AV143" s="10" t="s">
        <v>87</v>
      </c>
      <c r="AW143" s="10" t="s">
        <v>34</v>
      </c>
      <c r="AX143" s="10" t="s">
        <v>85</v>
      </c>
      <c r="AY143" s="226" t="s">
        <v>151</v>
      </c>
    </row>
    <row r="144" s="2" customFormat="1" ht="24.15" customHeight="1">
      <c r="A144" s="36"/>
      <c r="B144" s="37"/>
      <c r="C144" s="197" t="s">
        <v>242</v>
      </c>
      <c r="D144" s="197" t="s">
        <v>145</v>
      </c>
      <c r="E144" s="198" t="s">
        <v>192</v>
      </c>
      <c r="F144" s="199" t="s">
        <v>193</v>
      </c>
      <c r="G144" s="200" t="s">
        <v>194</v>
      </c>
      <c r="H144" s="201">
        <v>915.39999999999998</v>
      </c>
      <c r="I144" s="202"/>
      <c r="J144" s="203">
        <f>ROUND(I144*H144,2)</f>
        <v>0</v>
      </c>
      <c r="K144" s="199" t="s">
        <v>149</v>
      </c>
      <c r="L144" s="42"/>
      <c r="M144" s="204" t="s">
        <v>1</v>
      </c>
      <c r="N144" s="205" t="s">
        <v>43</v>
      </c>
      <c r="O144" s="89"/>
      <c r="P144" s="206">
        <f>O144*H144</f>
        <v>0</v>
      </c>
      <c r="Q144" s="206">
        <v>0</v>
      </c>
      <c r="R144" s="206">
        <f>Q144*H144</f>
        <v>0</v>
      </c>
      <c r="S144" s="206">
        <v>0</v>
      </c>
      <c r="T144" s="207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08" t="s">
        <v>150</v>
      </c>
      <c r="AT144" s="208" t="s">
        <v>145</v>
      </c>
      <c r="AU144" s="208" t="s">
        <v>78</v>
      </c>
      <c r="AY144" s="15" t="s">
        <v>151</v>
      </c>
      <c r="BE144" s="209">
        <f>IF(N144="základní",J144,0)</f>
        <v>0</v>
      </c>
      <c r="BF144" s="209">
        <f>IF(N144="snížená",J144,0)</f>
        <v>0</v>
      </c>
      <c r="BG144" s="209">
        <f>IF(N144="zákl. přenesená",J144,0)</f>
        <v>0</v>
      </c>
      <c r="BH144" s="209">
        <f>IF(N144="sníž. přenesená",J144,0)</f>
        <v>0</v>
      </c>
      <c r="BI144" s="209">
        <f>IF(N144="nulová",J144,0)</f>
        <v>0</v>
      </c>
      <c r="BJ144" s="15" t="s">
        <v>85</v>
      </c>
      <c r="BK144" s="209">
        <f>ROUND(I144*H144,2)</f>
        <v>0</v>
      </c>
      <c r="BL144" s="15" t="s">
        <v>150</v>
      </c>
      <c r="BM144" s="208" t="s">
        <v>425</v>
      </c>
    </row>
    <row r="145" s="2" customFormat="1">
      <c r="A145" s="36"/>
      <c r="B145" s="37"/>
      <c r="C145" s="38"/>
      <c r="D145" s="210" t="s">
        <v>153</v>
      </c>
      <c r="E145" s="38"/>
      <c r="F145" s="211" t="s">
        <v>196</v>
      </c>
      <c r="G145" s="38"/>
      <c r="H145" s="38"/>
      <c r="I145" s="212"/>
      <c r="J145" s="38"/>
      <c r="K145" s="38"/>
      <c r="L145" s="42"/>
      <c r="M145" s="213"/>
      <c r="N145" s="214"/>
      <c r="O145" s="89"/>
      <c r="P145" s="89"/>
      <c r="Q145" s="89"/>
      <c r="R145" s="89"/>
      <c r="S145" s="89"/>
      <c r="T145" s="90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153</v>
      </c>
      <c r="AU145" s="15" t="s">
        <v>78</v>
      </c>
    </row>
    <row r="146" s="10" customFormat="1">
      <c r="A146" s="10"/>
      <c r="B146" s="216"/>
      <c r="C146" s="217"/>
      <c r="D146" s="210" t="s">
        <v>180</v>
      </c>
      <c r="E146" s="218" t="s">
        <v>1</v>
      </c>
      <c r="F146" s="219" t="s">
        <v>426</v>
      </c>
      <c r="G146" s="217"/>
      <c r="H146" s="220">
        <v>640</v>
      </c>
      <c r="I146" s="221"/>
      <c r="J146" s="217"/>
      <c r="K146" s="217"/>
      <c r="L146" s="222"/>
      <c r="M146" s="223"/>
      <c r="N146" s="224"/>
      <c r="O146" s="224"/>
      <c r="P146" s="224"/>
      <c r="Q146" s="224"/>
      <c r="R146" s="224"/>
      <c r="S146" s="224"/>
      <c r="T146" s="225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T146" s="226" t="s">
        <v>180</v>
      </c>
      <c r="AU146" s="226" t="s">
        <v>78</v>
      </c>
      <c r="AV146" s="10" t="s">
        <v>87</v>
      </c>
      <c r="AW146" s="10" t="s">
        <v>34</v>
      </c>
      <c r="AX146" s="10" t="s">
        <v>78</v>
      </c>
      <c r="AY146" s="226" t="s">
        <v>151</v>
      </c>
    </row>
    <row r="147" s="10" customFormat="1">
      <c r="A147" s="10"/>
      <c r="B147" s="216"/>
      <c r="C147" s="217"/>
      <c r="D147" s="210" t="s">
        <v>180</v>
      </c>
      <c r="E147" s="218" t="s">
        <v>1</v>
      </c>
      <c r="F147" s="219" t="s">
        <v>427</v>
      </c>
      <c r="G147" s="217"/>
      <c r="H147" s="220">
        <v>275.39999999999998</v>
      </c>
      <c r="I147" s="221"/>
      <c r="J147" s="217"/>
      <c r="K147" s="217"/>
      <c r="L147" s="222"/>
      <c r="M147" s="223"/>
      <c r="N147" s="224"/>
      <c r="O147" s="224"/>
      <c r="P147" s="224"/>
      <c r="Q147" s="224"/>
      <c r="R147" s="224"/>
      <c r="S147" s="224"/>
      <c r="T147" s="225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T147" s="226" t="s">
        <v>180</v>
      </c>
      <c r="AU147" s="226" t="s">
        <v>78</v>
      </c>
      <c r="AV147" s="10" t="s">
        <v>87</v>
      </c>
      <c r="AW147" s="10" t="s">
        <v>34</v>
      </c>
      <c r="AX147" s="10" t="s">
        <v>78</v>
      </c>
      <c r="AY147" s="226" t="s">
        <v>151</v>
      </c>
    </row>
    <row r="148" s="12" customFormat="1">
      <c r="A148" s="12"/>
      <c r="B148" s="237"/>
      <c r="C148" s="238"/>
      <c r="D148" s="210" t="s">
        <v>180</v>
      </c>
      <c r="E148" s="239" t="s">
        <v>1</v>
      </c>
      <c r="F148" s="240" t="s">
        <v>190</v>
      </c>
      <c r="G148" s="238"/>
      <c r="H148" s="241">
        <v>915.39999999999998</v>
      </c>
      <c r="I148" s="242"/>
      <c r="J148" s="238"/>
      <c r="K148" s="238"/>
      <c r="L148" s="243"/>
      <c r="M148" s="244"/>
      <c r="N148" s="245"/>
      <c r="O148" s="245"/>
      <c r="P148" s="245"/>
      <c r="Q148" s="245"/>
      <c r="R148" s="245"/>
      <c r="S148" s="245"/>
      <c r="T148" s="246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47" t="s">
        <v>180</v>
      </c>
      <c r="AU148" s="247" t="s">
        <v>78</v>
      </c>
      <c r="AV148" s="12" t="s">
        <v>150</v>
      </c>
      <c r="AW148" s="12" t="s">
        <v>34</v>
      </c>
      <c r="AX148" s="12" t="s">
        <v>85</v>
      </c>
      <c r="AY148" s="247" t="s">
        <v>151</v>
      </c>
    </row>
    <row r="149" s="2" customFormat="1" ht="24.15" customHeight="1">
      <c r="A149" s="36"/>
      <c r="B149" s="37"/>
      <c r="C149" s="197" t="s">
        <v>260</v>
      </c>
      <c r="D149" s="197" t="s">
        <v>145</v>
      </c>
      <c r="E149" s="198" t="s">
        <v>233</v>
      </c>
      <c r="F149" s="199" t="s">
        <v>234</v>
      </c>
      <c r="G149" s="200" t="s">
        <v>171</v>
      </c>
      <c r="H149" s="201">
        <v>338.10300000000001</v>
      </c>
      <c r="I149" s="202"/>
      <c r="J149" s="203">
        <f>ROUND(I149*H149,2)</f>
        <v>0</v>
      </c>
      <c r="K149" s="199" t="s">
        <v>149</v>
      </c>
      <c r="L149" s="42"/>
      <c r="M149" s="204" t="s">
        <v>1</v>
      </c>
      <c r="N149" s="205" t="s">
        <v>43</v>
      </c>
      <c r="O149" s="89"/>
      <c r="P149" s="206">
        <f>O149*H149</f>
        <v>0</v>
      </c>
      <c r="Q149" s="206">
        <v>0</v>
      </c>
      <c r="R149" s="206">
        <f>Q149*H149</f>
        <v>0</v>
      </c>
      <c r="S149" s="206">
        <v>0</v>
      </c>
      <c r="T149" s="207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08" t="s">
        <v>172</v>
      </c>
      <c r="AT149" s="208" t="s">
        <v>145</v>
      </c>
      <c r="AU149" s="208" t="s">
        <v>78</v>
      </c>
      <c r="AY149" s="15" t="s">
        <v>151</v>
      </c>
      <c r="BE149" s="209">
        <f>IF(N149="základní",J149,0)</f>
        <v>0</v>
      </c>
      <c r="BF149" s="209">
        <f>IF(N149="snížená",J149,0)</f>
        <v>0</v>
      </c>
      <c r="BG149" s="209">
        <f>IF(N149="zákl. přenesená",J149,0)</f>
        <v>0</v>
      </c>
      <c r="BH149" s="209">
        <f>IF(N149="sníž. přenesená",J149,0)</f>
        <v>0</v>
      </c>
      <c r="BI149" s="209">
        <f>IF(N149="nulová",J149,0)</f>
        <v>0</v>
      </c>
      <c r="BJ149" s="15" t="s">
        <v>85</v>
      </c>
      <c r="BK149" s="209">
        <f>ROUND(I149*H149,2)</f>
        <v>0</v>
      </c>
      <c r="BL149" s="15" t="s">
        <v>172</v>
      </c>
      <c r="BM149" s="208" t="s">
        <v>428</v>
      </c>
    </row>
    <row r="150" s="2" customFormat="1">
      <c r="A150" s="36"/>
      <c r="B150" s="37"/>
      <c r="C150" s="38"/>
      <c r="D150" s="210" t="s">
        <v>153</v>
      </c>
      <c r="E150" s="38"/>
      <c r="F150" s="211" t="s">
        <v>236</v>
      </c>
      <c r="G150" s="38"/>
      <c r="H150" s="38"/>
      <c r="I150" s="212"/>
      <c r="J150" s="38"/>
      <c r="K150" s="38"/>
      <c r="L150" s="42"/>
      <c r="M150" s="213"/>
      <c r="N150" s="214"/>
      <c r="O150" s="89"/>
      <c r="P150" s="89"/>
      <c r="Q150" s="89"/>
      <c r="R150" s="89"/>
      <c r="S150" s="89"/>
      <c r="T150" s="90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153</v>
      </c>
      <c r="AU150" s="15" t="s">
        <v>78</v>
      </c>
    </row>
    <row r="151" s="10" customFormat="1">
      <c r="A151" s="10"/>
      <c r="B151" s="216"/>
      <c r="C151" s="217"/>
      <c r="D151" s="210" t="s">
        <v>180</v>
      </c>
      <c r="E151" s="218" t="s">
        <v>1</v>
      </c>
      <c r="F151" s="219" t="s">
        <v>429</v>
      </c>
      <c r="G151" s="217"/>
      <c r="H151" s="220">
        <v>290.33300000000003</v>
      </c>
      <c r="I151" s="221"/>
      <c r="J151" s="217"/>
      <c r="K151" s="217"/>
      <c r="L151" s="222"/>
      <c r="M151" s="223"/>
      <c r="N151" s="224"/>
      <c r="O151" s="224"/>
      <c r="P151" s="224"/>
      <c r="Q151" s="224"/>
      <c r="R151" s="224"/>
      <c r="S151" s="224"/>
      <c r="T151" s="225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T151" s="226" t="s">
        <v>180</v>
      </c>
      <c r="AU151" s="226" t="s">
        <v>78</v>
      </c>
      <c r="AV151" s="10" t="s">
        <v>87</v>
      </c>
      <c r="AW151" s="10" t="s">
        <v>34</v>
      </c>
      <c r="AX151" s="10" t="s">
        <v>78</v>
      </c>
      <c r="AY151" s="226" t="s">
        <v>151</v>
      </c>
    </row>
    <row r="152" s="10" customFormat="1">
      <c r="A152" s="10"/>
      <c r="B152" s="216"/>
      <c r="C152" s="217"/>
      <c r="D152" s="210" t="s">
        <v>180</v>
      </c>
      <c r="E152" s="218" t="s">
        <v>1</v>
      </c>
      <c r="F152" s="219" t="s">
        <v>430</v>
      </c>
      <c r="G152" s="217"/>
      <c r="H152" s="220">
        <v>47.770000000000003</v>
      </c>
      <c r="I152" s="221"/>
      <c r="J152" s="217"/>
      <c r="K152" s="217"/>
      <c r="L152" s="222"/>
      <c r="M152" s="223"/>
      <c r="N152" s="224"/>
      <c r="O152" s="224"/>
      <c r="P152" s="224"/>
      <c r="Q152" s="224"/>
      <c r="R152" s="224"/>
      <c r="S152" s="224"/>
      <c r="T152" s="225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T152" s="226" t="s">
        <v>180</v>
      </c>
      <c r="AU152" s="226" t="s">
        <v>78</v>
      </c>
      <c r="AV152" s="10" t="s">
        <v>87</v>
      </c>
      <c r="AW152" s="10" t="s">
        <v>34</v>
      </c>
      <c r="AX152" s="10" t="s">
        <v>78</v>
      </c>
      <c r="AY152" s="226" t="s">
        <v>151</v>
      </c>
    </row>
    <row r="153" s="12" customFormat="1">
      <c r="A153" s="12"/>
      <c r="B153" s="237"/>
      <c r="C153" s="238"/>
      <c r="D153" s="210" t="s">
        <v>180</v>
      </c>
      <c r="E153" s="239" t="s">
        <v>1</v>
      </c>
      <c r="F153" s="240" t="s">
        <v>190</v>
      </c>
      <c r="G153" s="238"/>
      <c r="H153" s="241">
        <v>338.10300000000001</v>
      </c>
      <c r="I153" s="242"/>
      <c r="J153" s="238"/>
      <c r="K153" s="238"/>
      <c r="L153" s="243"/>
      <c r="M153" s="244"/>
      <c r="N153" s="245"/>
      <c r="O153" s="245"/>
      <c r="P153" s="245"/>
      <c r="Q153" s="245"/>
      <c r="R153" s="245"/>
      <c r="S153" s="245"/>
      <c r="T153" s="246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47" t="s">
        <v>180</v>
      </c>
      <c r="AU153" s="247" t="s">
        <v>78</v>
      </c>
      <c r="AV153" s="12" t="s">
        <v>150</v>
      </c>
      <c r="AW153" s="12" t="s">
        <v>34</v>
      </c>
      <c r="AX153" s="12" t="s">
        <v>85</v>
      </c>
      <c r="AY153" s="247" t="s">
        <v>151</v>
      </c>
    </row>
    <row r="154" s="2" customFormat="1" ht="24.15" customHeight="1">
      <c r="A154" s="36"/>
      <c r="B154" s="37"/>
      <c r="C154" s="197" t="s">
        <v>266</v>
      </c>
      <c r="D154" s="197" t="s">
        <v>145</v>
      </c>
      <c r="E154" s="198" t="s">
        <v>243</v>
      </c>
      <c r="F154" s="199" t="s">
        <v>244</v>
      </c>
      <c r="G154" s="200" t="s">
        <v>177</v>
      </c>
      <c r="H154" s="201">
        <v>112.907</v>
      </c>
      <c r="I154" s="202"/>
      <c r="J154" s="203">
        <f>ROUND(I154*H154,2)</f>
        <v>0</v>
      </c>
      <c r="K154" s="199" t="s">
        <v>149</v>
      </c>
      <c r="L154" s="42"/>
      <c r="M154" s="204" t="s">
        <v>1</v>
      </c>
      <c r="N154" s="205" t="s">
        <v>43</v>
      </c>
      <c r="O154" s="89"/>
      <c r="P154" s="206">
        <f>O154*H154</f>
        <v>0</v>
      </c>
      <c r="Q154" s="206">
        <v>0</v>
      </c>
      <c r="R154" s="206">
        <f>Q154*H154</f>
        <v>0</v>
      </c>
      <c r="S154" s="206">
        <v>0</v>
      </c>
      <c r="T154" s="207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08" t="s">
        <v>150</v>
      </c>
      <c r="AT154" s="208" t="s">
        <v>145</v>
      </c>
      <c r="AU154" s="208" t="s">
        <v>78</v>
      </c>
      <c r="AY154" s="15" t="s">
        <v>151</v>
      </c>
      <c r="BE154" s="209">
        <f>IF(N154="základní",J154,0)</f>
        <v>0</v>
      </c>
      <c r="BF154" s="209">
        <f>IF(N154="snížená",J154,0)</f>
        <v>0</v>
      </c>
      <c r="BG154" s="209">
        <f>IF(N154="zákl. přenesená",J154,0)</f>
        <v>0</v>
      </c>
      <c r="BH154" s="209">
        <f>IF(N154="sníž. přenesená",J154,0)</f>
        <v>0</v>
      </c>
      <c r="BI154" s="209">
        <f>IF(N154="nulová",J154,0)</f>
        <v>0</v>
      </c>
      <c r="BJ154" s="15" t="s">
        <v>85</v>
      </c>
      <c r="BK154" s="209">
        <f>ROUND(I154*H154,2)</f>
        <v>0</v>
      </c>
      <c r="BL154" s="15" t="s">
        <v>150</v>
      </c>
      <c r="BM154" s="208" t="s">
        <v>431</v>
      </c>
    </row>
    <row r="155" s="2" customFormat="1">
      <c r="A155" s="36"/>
      <c r="B155" s="37"/>
      <c r="C155" s="38"/>
      <c r="D155" s="210" t="s">
        <v>153</v>
      </c>
      <c r="E155" s="38"/>
      <c r="F155" s="211" t="s">
        <v>246</v>
      </c>
      <c r="G155" s="38"/>
      <c r="H155" s="38"/>
      <c r="I155" s="212"/>
      <c r="J155" s="38"/>
      <c r="K155" s="38"/>
      <c r="L155" s="42"/>
      <c r="M155" s="213"/>
      <c r="N155" s="214"/>
      <c r="O155" s="89"/>
      <c r="P155" s="89"/>
      <c r="Q155" s="89"/>
      <c r="R155" s="89"/>
      <c r="S155" s="89"/>
      <c r="T155" s="90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153</v>
      </c>
      <c r="AU155" s="15" t="s">
        <v>78</v>
      </c>
    </row>
    <row r="156" s="2" customFormat="1">
      <c r="A156" s="36"/>
      <c r="B156" s="37"/>
      <c r="C156" s="38"/>
      <c r="D156" s="210" t="s">
        <v>155</v>
      </c>
      <c r="E156" s="38"/>
      <c r="F156" s="215" t="s">
        <v>432</v>
      </c>
      <c r="G156" s="38"/>
      <c r="H156" s="38"/>
      <c r="I156" s="212"/>
      <c r="J156" s="38"/>
      <c r="K156" s="38"/>
      <c r="L156" s="42"/>
      <c r="M156" s="213"/>
      <c r="N156" s="214"/>
      <c r="O156" s="89"/>
      <c r="P156" s="89"/>
      <c r="Q156" s="89"/>
      <c r="R156" s="89"/>
      <c r="S156" s="89"/>
      <c r="T156" s="90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155</v>
      </c>
      <c r="AU156" s="15" t="s">
        <v>78</v>
      </c>
    </row>
    <row r="157" s="10" customFormat="1">
      <c r="A157" s="10"/>
      <c r="B157" s="216"/>
      <c r="C157" s="217"/>
      <c r="D157" s="210" t="s">
        <v>180</v>
      </c>
      <c r="E157" s="218" t="s">
        <v>1</v>
      </c>
      <c r="F157" s="219" t="s">
        <v>433</v>
      </c>
      <c r="G157" s="217"/>
      <c r="H157" s="220">
        <v>112.907</v>
      </c>
      <c r="I157" s="221"/>
      <c r="J157" s="217"/>
      <c r="K157" s="217"/>
      <c r="L157" s="222"/>
      <c r="M157" s="223"/>
      <c r="N157" s="224"/>
      <c r="O157" s="224"/>
      <c r="P157" s="224"/>
      <c r="Q157" s="224"/>
      <c r="R157" s="224"/>
      <c r="S157" s="224"/>
      <c r="T157" s="225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T157" s="226" t="s">
        <v>180</v>
      </c>
      <c r="AU157" s="226" t="s">
        <v>78</v>
      </c>
      <c r="AV157" s="10" t="s">
        <v>87</v>
      </c>
      <c r="AW157" s="10" t="s">
        <v>34</v>
      </c>
      <c r="AX157" s="10" t="s">
        <v>85</v>
      </c>
      <c r="AY157" s="226" t="s">
        <v>151</v>
      </c>
    </row>
    <row r="158" s="2" customFormat="1" ht="24.15" customHeight="1">
      <c r="A158" s="36"/>
      <c r="B158" s="37"/>
      <c r="C158" s="197" t="s">
        <v>434</v>
      </c>
      <c r="D158" s="197" t="s">
        <v>145</v>
      </c>
      <c r="E158" s="198" t="s">
        <v>249</v>
      </c>
      <c r="F158" s="199" t="s">
        <v>250</v>
      </c>
      <c r="G158" s="200" t="s">
        <v>148</v>
      </c>
      <c r="H158" s="201">
        <v>0.20000000000000001</v>
      </c>
      <c r="I158" s="202"/>
      <c r="J158" s="203">
        <f>ROUND(I158*H158,2)</f>
        <v>0</v>
      </c>
      <c r="K158" s="199" t="s">
        <v>149</v>
      </c>
      <c r="L158" s="42"/>
      <c r="M158" s="204" t="s">
        <v>1</v>
      </c>
      <c r="N158" s="205" t="s">
        <v>43</v>
      </c>
      <c r="O158" s="89"/>
      <c r="P158" s="206">
        <f>O158*H158</f>
        <v>0</v>
      </c>
      <c r="Q158" s="206">
        <v>0</v>
      </c>
      <c r="R158" s="206">
        <f>Q158*H158</f>
        <v>0</v>
      </c>
      <c r="S158" s="206">
        <v>0</v>
      </c>
      <c r="T158" s="207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08" t="s">
        <v>150</v>
      </c>
      <c r="AT158" s="208" t="s">
        <v>145</v>
      </c>
      <c r="AU158" s="208" t="s">
        <v>78</v>
      </c>
      <c r="AY158" s="15" t="s">
        <v>151</v>
      </c>
      <c r="BE158" s="209">
        <f>IF(N158="základní",J158,0)</f>
        <v>0</v>
      </c>
      <c r="BF158" s="209">
        <f>IF(N158="snížená",J158,0)</f>
        <v>0</v>
      </c>
      <c r="BG158" s="209">
        <f>IF(N158="zákl. přenesená",J158,0)</f>
        <v>0</v>
      </c>
      <c r="BH158" s="209">
        <f>IF(N158="sníž. přenesená",J158,0)</f>
        <v>0</v>
      </c>
      <c r="BI158" s="209">
        <f>IF(N158="nulová",J158,0)</f>
        <v>0</v>
      </c>
      <c r="BJ158" s="15" t="s">
        <v>85</v>
      </c>
      <c r="BK158" s="209">
        <f>ROUND(I158*H158,2)</f>
        <v>0</v>
      </c>
      <c r="BL158" s="15" t="s">
        <v>150</v>
      </c>
      <c r="BM158" s="208" t="s">
        <v>435</v>
      </c>
    </row>
    <row r="159" s="2" customFormat="1">
      <c r="A159" s="36"/>
      <c r="B159" s="37"/>
      <c r="C159" s="38"/>
      <c r="D159" s="210" t="s">
        <v>153</v>
      </c>
      <c r="E159" s="38"/>
      <c r="F159" s="211" t="s">
        <v>252</v>
      </c>
      <c r="G159" s="38"/>
      <c r="H159" s="38"/>
      <c r="I159" s="212"/>
      <c r="J159" s="38"/>
      <c r="K159" s="38"/>
      <c r="L159" s="42"/>
      <c r="M159" s="213"/>
      <c r="N159" s="214"/>
      <c r="O159" s="89"/>
      <c r="P159" s="89"/>
      <c r="Q159" s="89"/>
      <c r="R159" s="89"/>
      <c r="S159" s="89"/>
      <c r="T159" s="90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153</v>
      </c>
      <c r="AU159" s="15" t="s">
        <v>78</v>
      </c>
    </row>
    <row r="160" s="2" customFormat="1">
      <c r="A160" s="36"/>
      <c r="B160" s="37"/>
      <c r="C160" s="38"/>
      <c r="D160" s="210" t="s">
        <v>155</v>
      </c>
      <c r="E160" s="38"/>
      <c r="F160" s="215" t="s">
        <v>436</v>
      </c>
      <c r="G160" s="38"/>
      <c r="H160" s="38"/>
      <c r="I160" s="212"/>
      <c r="J160" s="38"/>
      <c r="K160" s="38"/>
      <c r="L160" s="42"/>
      <c r="M160" s="213"/>
      <c r="N160" s="214"/>
      <c r="O160" s="89"/>
      <c r="P160" s="89"/>
      <c r="Q160" s="89"/>
      <c r="R160" s="89"/>
      <c r="S160" s="89"/>
      <c r="T160" s="90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155</v>
      </c>
      <c r="AU160" s="15" t="s">
        <v>78</v>
      </c>
    </row>
    <row r="161" s="2" customFormat="1" ht="24.15" customHeight="1">
      <c r="A161" s="36"/>
      <c r="B161" s="37"/>
      <c r="C161" s="197" t="s">
        <v>437</v>
      </c>
      <c r="D161" s="197" t="s">
        <v>145</v>
      </c>
      <c r="E161" s="198" t="s">
        <v>438</v>
      </c>
      <c r="F161" s="199" t="s">
        <v>439</v>
      </c>
      <c r="G161" s="200" t="s">
        <v>440</v>
      </c>
      <c r="H161" s="201">
        <v>320</v>
      </c>
      <c r="I161" s="202"/>
      <c r="J161" s="203">
        <f>ROUND(I161*H161,2)</f>
        <v>0</v>
      </c>
      <c r="K161" s="199" t="s">
        <v>149</v>
      </c>
      <c r="L161" s="42"/>
      <c r="M161" s="204" t="s">
        <v>1</v>
      </c>
      <c r="N161" s="205" t="s">
        <v>43</v>
      </c>
      <c r="O161" s="89"/>
      <c r="P161" s="206">
        <f>O161*H161</f>
        <v>0</v>
      </c>
      <c r="Q161" s="206">
        <v>0</v>
      </c>
      <c r="R161" s="206">
        <f>Q161*H161</f>
        <v>0</v>
      </c>
      <c r="S161" s="206">
        <v>0</v>
      </c>
      <c r="T161" s="207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08" t="s">
        <v>150</v>
      </c>
      <c r="AT161" s="208" t="s">
        <v>145</v>
      </c>
      <c r="AU161" s="208" t="s">
        <v>78</v>
      </c>
      <c r="AY161" s="15" t="s">
        <v>151</v>
      </c>
      <c r="BE161" s="209">
        <f>IF(N161="základní",J161,0)</f>
        <v>0</v>
      </c>
      <c r="BF161" s="209">
        <f>IF(N161="snížená",J161,0)</f>
        <v>0</v>
      </c>
      <c r="BG161" s="209">
        <f>IF(N161="zákl. přenesená",J161,0)</f>
        <v>0</v>
      </c>
      <c r="BH161" s="209">
        <f>IF(N161="sníž. přenesená",J161,0)</f>
        <v>0</v>
      </c>
      <c r="BI161" s="209">
        <f>IF(N161="nulová",J161,0)</f>
        <v>0</v>
      </c>
      <c r="BJ161" s="15" t="s">
        <v>85</v>
      </c>
      <c r="BK161" s="209">
        <f>ROUND(I161*H161,2)</f>
        <v>0</v>
      </c>
      <c r="BL161" s="15" t="s">
        <v>150</v>
      </c>
      <c r="BM161" s="208" t="s">
        <v>441</v>
      </c>
    </row>
    <row r="162" s="2" customFormat="1">
      <c r="A162" s="36"/>
      <c r="B162" s="37"/>
      <c r="C162" s="38"/>
      <c r="D162" s="210" t="s">
        <v>153</v>
      </c>
      <c r="E162" s="38"/>
      <c r="F162" s="211" t="s">
        <v>442</v>
      </c>
      <c r="G162" s="38"/>
      <c r="H162" s="38"/>
      <c r="I162" s="212"/>
      <c r="J162" s="38"/>
      <c r="K162" s="38"/>
      <c r="L162" s="42"/>
      <c r="M162" s="213"/>
      <c r="N162" s="214"/>
      <c r="O162" s="89"/>
      <c r="P162" s="89"/>
      <c r="Q162" s="89"/>
      <c r="R162" s="89"/>
      <c r="S162" s="89"/>
      <c r="T162" s="90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153</v>
      </c>
      <c r="AU162" s="15" t="s">
        <v>78</v>
      </c>
    </row>
    <row r="163" s="2" customFormat="1" ht="24.15" customHeight="1">
      <c r="A163" s="36"/>
      <c r="B163" s="37"/>
      <c r="C163" s="197" t="s">
        <v>443</v>
      </c>
      <c r="D163" s="197" t="s">
        <v>145</v>
      </c>
      <c r="E163" s="198" t="s">
        <v>255</v>
      </c>
      <c r="F163" s="199" t="s">
        <v>256</v>
      </c>
      <c r="G163" s="200" t="s">
        <v>215</v>
      </c>
      <c r="H163" s="201">
        <v>60</v>
      </c>
      <c r="I163" s="202"/>
      <c r="J163" s="203">
        <f>ROUND(I163*H163,2)</f>
        <v>0</v>
      </c>
      <c r="K163" s="199" t="s">
        <v>149</v>
      </c>
      <c r="L163" s="42"/>
      <c r="M163" s="204" t="s">
        <v>1</v>
      </c>
      <c r="N163" s="205" t="s">
        <v>43</v>
      </c>
      <c r="O163" s="89"/>
      <c r="P163" s="206">
        <f>O163*H163</f>
        <v>0</v>
      </c>
      <c r="Q163" s="206">
        <v>0</v>
      </c>
      <c r="R163" s="206">
        <f>Q163*H163</f>
        <v>0</v>
      </c>
      <c r="S163" s="206">
        <v>0</v>
      </c>
      <c r="T163" s="207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08" t="s">
        <v>150</v>
      </c>
      <c r="AT163" s="208" t="s">
        <v>145</v>
      </c>
      <c r="AU163" s="208" t="s">
        <v>78</v>
      </c>
      <c r="AY163" s="15" t="s">
        <v>151</v>
      </c>
      <c r="BE163" s="209">
        <f>IF(N163="základní",J163,0)</f>
        <v>0</v>
      </c>
      <c r="BF163" s="209">
        <f>IF(N163="snížená",J163,0)</f>
        <v>0</v>
      </c>
      <c r="BG163" s="209">
        <f>IF(N163="zákl. přenesená",J163,0)</f>
        <v>0</v>
      </c>
      <c r="BH163" s="209">
        <f>IF(N163="sníž. přenesená",J163,0)</f>
        <v>0</v>
      </c>
      <c r="BI163" s="209">
        <f>IF(N163="nulová",J163,0)</f>
        <v>0</v>
      </c>
      <c r="BJ163" s="15" t="s">
        <v>85</v>
      </c>
      <c r="BK163" s="209">
        <f>ROUND(I163*H163,2)</f>
        <v>0</v>
      </c>
      <c r="BL163" s="15" t="s">
        <v>150</v>
      </c>
      <c r="BM163" s="208" t="s">
        <v>444</v>
      </c>
    </row>
    <row r="164" s="2" customFormat="1">
      <c r="A164" s="36"/>
      <c r="B164" s="37"/>
      <c r="C164" s="38"/>
      <c r="D164" s="210" t="s">
        <v>153</v>
      </c>
      <c r="E164" s="38"/>
      <c r="F164" s="211" t="s">
        <v>258</v>
      </c>
      <c r="G164" s="38"/>
      <c r="H164" s="38"/>
      <c r="I164" s="212"/>
      <c r="J164" s="38"/>
      <c r="K164" s="38"/>
      <c r="L164" s="42"/>
      <c r="M164" s="213"/>
      <c r="N164" s="214"/>
      <c r="O164" s="89"/>
      <c r="P164" s="89"/>
      <c r="Q164" s="89"/>
      <c r="R164" s="89"/>
      <c r="S164" s="89"/>
      <c r="T164" s="90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153</v>
      </c>
      <c r="AU164" s="15" t="s">
        <v>78</v>
      </c>
    </row>
    <row r="165" s="2" customFormat="1">
      <c r="A165" s="36"/>
      <c r="B165" s="37"/>
      <c r="C165" s="38"/>
      <c r="D165" s="210" t="s">
        <v>155</v>
      </c>
      <c r="E165" s="38"/>
      <c r="F165" s="215" t="s">
        <v>445</v>
      </c>
      <c r="G165" s="38"/>
      <c r="H165" s="38"/>
      <c r="I165" s="212"/>
      <c r="J165" s="38"/>
      <c r="K165" s="38"/>
      <c r="L165" s="42"/>
      <c r="M165" s="213"/>
      <c r="N165" s="214"/>
      <c r="O165" s="89"/>
      <c r="P165" s="89"/>
      <c r="Q165" s="89"/>
      <c r="R165" s="89"/>
      <c r="S165" s="89"/>
      <c r="T165" s="90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155</v>
      </c>
      <c r="AU165" s="15" t="s">
        <v>78</v>
      </c>
    </row>
    <row r="166" s="2" customFormat="1" ht="24.15" customHeight="1">
      <c r="A166" s="36"/>
      <c r="B166" s="37"/>
      <c r="C166" s="197" t="s">
        <v>8</v>
      </c>
      <c r="D166" s="197" t="s">
        <v>145</v>
      </c>
      <c r="E166" s="198" t="s">
        <v>261</v>
      </c>
      <c r="F166" s="199" t="s">
        <v>262</v>
      </c>
      <c r="G166" s="200" t="s">
        <v>177</v>
      </c>
      <c r="H166" s="201">
        <v>48.389000000000003</v>
      </c>
      <c r="I166" s="202"/>
      <c r="J166" s="203">
        <f>ROUND(I166*H166,2)</f>
        <v>0</v>
      </c>
      <c r="K166" s="199" t="s">
        <v>149</v>
      </c>
      <c r="L166" s="42"/>
      <c r="M166" s="204" t="s">
        <v>1</v>
      </c>
      <c r="N166" s="205" t="s">
        <v>43</v>
      </c>
      <c r="O166" s="89"/>
      <c r="P166" s="206">
        <f>O166*H166</f>
        <v>0</v>
      </c>
      <c r="Q166" s="206">
        <v>0</v>
      </c>
      <c r="R166" s="206">
        <f>Q166*H166</f>
        <v>0</v>
      </c>
      <c r="S166" s="206">
        <v>0</v>
      </c>
      <c r="T166" s="207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08" t="s">
        <v>150</v>
      </c>
      <c r="AT166" s="208" t="s">
        <v>145</v>
      </c>
      <c r="AU166" s="208" t="s">
        <v>78</v>
      </c>
      <c r="AY166" s="15" t="s">
        <v>151</v>
      </c>
      <c r="BE166" s="209">
        <f>IF(N166="základní",J166,0)</f>
        <v>0</v>
      </c>
      <c r="BF166" s="209">
        <f>IF(N166="snížená",J166,0)</f>
        <v>0</v>
      </c>
      <c r="BG166" s="209">
        <f>IF(N166="zákl. přenesená",J166,0)</f>
        <v>0</v>
      </c>
      <c r="BH166" s="209">
        <f>IF(N166="sníž. přenesená",J166,0)</f>
        <v>0</v>
      </c>
      <c r="BI166" s="209">
        <f>IF(N166="nulová",J166,0)</f>
        <v>0</v>
      </c>
      <c r="BJ166" s="15" t="s">
        <v>85</v>
      </c>
      <c r="BK166" s="209">
        <f>ROUND(I166*H166,2)</f>
        <v>0</v>
      </c>
      <c r="BL166" s="15" t="s">
        <v>150</v>
      </c>
      <c r="BM166" s="208" t="s">
        <v>446</v>
      </c>
    </row>
    <row r="167" s="2" customFormat="1">
      <c r="A167" s="36"/>
      <c r="B167" s="37"/>
      <c r="C167" s="38"/>
      <c r="D167" s="210" t="s">
        <v>153</v>
      </c>
      <c r="E167" s="38"/>
      <c r="F167" s="211" t="s">
        <v>264</v>
      </c>
      <c r="G167" s="38"/>
      <c r="H167" s="38"/>
      <c r="I167" s="212"/>
      <c r="J167" s="38"/>
      <c r="K167" s="38"/>
      <c r="L167" s="42"/>
      <c r="M167" s="213"/>
      <c r="N167" s="214"/>
      <c r="O167" s="89"/>
      <c r="P167" s="89"/>
      <c r="Q167" s="89"/>
      <c r="R167" s="89"/>
      <c r="S167" s="89"/>
      <c r="T167" s="90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153</v>
      </c>
      <c r="AU167" s="15" t="s">
        <v>78</v>
      </c>
    </row>
    <row r="168" s="2" customFormat="1">
      <c r="A168" s="36"/>
      <c r="B168" s="37"/>
      <c r="C168" s="38"/>
      <c r="D168" s="210" t="s">
        <v>155</v>
      </c>
      <c r="E168" s="38"/>
      <c r="F168" s="215" t="s">
        <v>432</v>
      </c>
      <c r="G168" s="38"/>
      <c r="H168" s="38"/>
      <c r="I168" s="212"/>
      <c r="J168" s="38"/>
      <c r="K168" s="38"/>
      <c r="L168" s="42"/>
      <c r="M168" s="213"/>
      <c r="N168" s="214"/>
      <c r="O168" s="89"/>
      <c r="P168" s="89"/>
      <c r="Q168" s="89"/>
      <c r="R168" s="89"/>
      <c r="S168" s="89"/>
      <c r="T168" s="90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5" t="s">
        <v>155</v>
      </c>
      <c r="AU168" s="15" t="s">
        <v>78</v>
      </c>
    </row>
    <row r="169" s="10" customFormat="1">
      <c r="A169" s="10"/>
      <c r="B169" s="216"/>
      <c r="C169" s="217"/>
      <c r="D169" s="210" t="s">
        <v>180</v>
      </c>
      <c r="E169" s="218" t="s">
        <v>1</v>
      </c>
      <c r="F169" s="219" t="s">
        <v>447</v>
      </c>
      <c r="G169" s="217"/>
      <c r="H169" s="220">
        <v>48.389000000000003</v>
      </c>
      <c r="I169" s="221"/>
      <c r="J169" s="217"/>
      <c r="K169" s="217"/>
      <c r="L169" s="222"/>
      <c r="M169" s="223"/>
      <c r="N169" s="224"/>
      <c r="O169" s="224"/>
      <c r="P169" s="224"/>
      <c r="Q169" s="224"/>
      <c r="R169" s="224"/>
      <c r="S169" s="224"/>
      <c r="T169" s="225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T169" s="226" t="s">
        <v>180</v>
      </c>
      <c r="AU169" s="226" t="s">
        <v>78</v>
      </c>
      <c r="AV169" s="10" t="s">
        <v>87</v>
      </c>
      <c r="AW169" s="10" t="s">
        <v>34</v>
      </c>
      <c r="AX169" s="10" t="s">
        <v>85</v>
      </c>
      <c r="AY169" s="226" t="s">
        <v>151</v>
      </c>
    </row>
    <row r="170" s="2" customFormat="1" ht="24.15" customHeight="1">
      <c r="A170" s="36"/>
      <c r="B170" s="37"/>
      <c r="C170" s="197" t="s">
        <v>144</v>
      </c>
      <c r="D170" s="197" t="s">
        <v>145</v>
      </c>
      <c r="E170" s="198" t="s">
        <v>267</v>
      </c>
      <c r="F170" s="199" t="s">
        <v>268</v>
      </c>
      <c r="G170" s="200" t="s">
        <v>148</v>
      </c>
      <c r="H170" s="201">
        <v>0.40000000000000002</v>
      </c>
      <c r="I170" s="202"/>
      <c r="J170" s="203">
        <f>ROUND(I170*H170,2)</f>
        <v>0</v>
      </c>
      <c r="K170" s="199" t="s">
        <v>149</v>
      </c>
      <c r="L170" s="42"/>
      <c r="M170" s="204" t="s">
        <v>1</v>
      </c>
      <c r="N170" s="205" t="s">
        <v>43</v>
      </c>
      <c r="O170" s="89"/>
      <c r="P170" s="206">
        <f>O170*H170</f>
        <v>0</v>
      </c>
      <c r="Q170" s="206">
        <v>0</v>
      </c>
      <c r="R170" s="206">
        <f>Q170*H170</f>
        <v>0</v>
      </c>
      <c r="S170" s="206">
        <v>0</v>
      </c>
      <c r="T170" s="207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08" t="s">
        <v>150</v>
      </c>
      <c r="AT170" s="208" t="s">
        <v>145</v>
      </c>
      <c r="AU170" s="208" t="s">
        <v>78</v>
      </c>
      <c r="AY170" s="15" t="s">
        <v>151</v>
      </c>
      <c r="BE170" s="209">
        <f>IF(N170="základní",J170,0)</f>
        <v>0</v>
      </c>
      <c r="BF170" s="209">
        <f>IF(N170="snížená",J170,0)</f>
        <v>0</v>
      </c>
      <c r="BG170" s="209">
        <f>IF(N170="zákl. přenesená",J170,0)</f>
        <v>0</v>
      </c>
      <c r="BH170" s="209">
        <f>IF(N170="sníž. přenesená",J170,0)</f>
        <v>0</v>
      </c>
      <c r="BI170" s="209">
        <f>IF(N170="nulová",J170,0)</f>
        <v>0</v>
      </c>
      <c r="BJ170" s="15" t="s">
        <v>85</v>
      </c>
      <c r="BK170" s="209">
        <f>ROUND(I170*H170,2)</f>
        <v>0</v>
      </c>
      <c r="BL170" s="15" t="s">
        <v>150</v>
      </c>
      <c r="BM170" s="208" t="s">
        <v>448</v>
      </c>
    </row>
    <row r="171" s="2" customFormat="1">
      <c r="A171" s="36"/>
      <c r="B171" s="37"/>
      <c r="C171" s="38"/>
      <c r="D171" s="210" t="s">
        <v>153</v>
      </c>
      <c r="E171" s="38"/>
      <c r="F171" s="211" t="s">
        <v>270</v>
      </c>
      <c r="G171" s="38"/>
      <c r="H171" s="38"/>
      <c r="I171" s="212"/>
      <c r="J171" s="38"/>
      <c r="K171" s="38"/>
      <c r="L171" s="42"/>
      <c r="M171" s="213"/>
      <c r="N171" s="214"/>
      <c r="O171" s="89"/>
      <c r="P171" s="89"/>
      <c r="Q171" s="89"/>
      <c r="R171" s="89"/>
      <c r="S171" s="89"/>
      <c r="T171" s="90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5" t="s">
        <v>153</v>
      </c>
      <c r="AU171" s="15" t="s">
        <v>78</v>
      </c>
    </row>
    <row r="172" s="2" customFormat="1">
      <c r="A172" s="36"/>
      <c r="B172" s="37"/>
      <c r="C172" s="38"/>
      <c r="D172" s="210" t="s">
        <v>155</v>
      </c>
      <c r="E172" s="38"/>
      <c r="F172" s="215" t="s">
        <v>449</v>
      </c>
      <c r="G172" s="38"/>
      <c r="H172" s="38"/>
      <c r="I172" s="212"/>
      <c r="J172" s="38"/>
      <c r="K172" s="38"/>
      <c r="L172" s="42"/>
      <c r="M172" s="213"/>
      <c r="N172" s="214"/>
      <c r="O172" s="89"/>
      <c r="P172" s="89"/>
      <c r="Q172" s="89"/>
      <c r="R172" s="89"/>
      <c r="S172" s="89"/>
      <c r="T172" s="90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5" t="s">
        <v>155</v>
      </c>
      <c r="AU172" s="15" t="s">
        <v>78</v>
      </c>
    </row>
    <row r="173" s="2" customFormat="1" ht="24.15" customHeight="1">
      <c r="A173" s="36"/>
      <c r="B173" s="37"/>
      <c r="C173" s="197" t="s">
        <v>150</v>
      </c>
      <c r="D173" s="197" t="s">
        <v>145</v>
      </c>
      <c r="E173" s="198" t="s">
        <v>157</v>
      </c>
      <c r="F173" s="199" t="s">
        <v>158</v>
      </c>
      <c r="G173" s="200" t="s">
        <v>159</v>
      </c>
      <c r="H173" s="201">
        <v>36</v>
      </c>
      <c r="I173" s="202"/>
      <c r="J173" s="203">
        <f>ROUND(I173*H173,2)</f>
        <v>0</v>
      </c>
      <c r="K173" s="199" t="s">
        <v>149</v>
      </c>
      <c r="L173" s="42"/>
      <c r="M173" s="204" t="s">
        <v>1</v>
      </c>
      <c r="N173" s="205" t="s">
        <v>43</v>
      </c>
      <c r="O173" s="89"/>
      <c r="P173" s="206">
        <f>O173*H173</f>
        <v>0</v>
      </c>
      <c r="Q173" s="206">
        <v>0</v>
      </c>
      <c r="R173" s="206">
        <f>Q173*H173</f>
        <v>0</v>
      </c>
      <c r="S173" s="206">
        <v>0</v>
      </c>
      <c r="T173" s="207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08" t="s">
        <v>150</v>
      </c>
      <c r="AT173" s="208" t="s">
        <v>145</v>
      </c>
      <c r="AU173" s="208" t="s">
        <v>78</v>
      </c>
      <c r="AY173" s="15" t="s">
        <v>151</v>
      </c>
      <c r="BE173" s="209">
        <f>IF(N173="základní",J173,0)</f>
        <v>0</v>
      </c>
      <c r="BF173" s="209">
        <f>IF(N173="snížená",J173,0)</f>
        <v>0</v>
      </c>
      <c r="BG173" s="209">
        <f>IF(N173="zákl. přenesená",J173,0)</f>
        <v>0</v>
      </c>
      <c r="BH173" s="209">
        <f>IF(N173="sníž. přenesená",J173,0)</f>
        <v>0</v>
      </c>
      <c r="BI173" s="209">
        <f>IF(N173="nulová",J173,0)</f>
        <v>0</v>
      </c>
      <c r="BJ173" s="15" t="s">
        <v>85</v>
      </c>
      <c r="BK173" s="209">
        <f>ROUND(I173*H173,2)</f>
        <v>0</v>
      </c>
      <c r="BL173" s="15" t="s">
        <v>150</v>
      </c>
      <c r="BM173" s="208" t="s">
        <v>450</v>
      </c>
    </row>
    <row r="174" s="2" customFormat="1">
      <c r="A174" s="36"/>
      <c r="B174" s="37"/>
      <c r="C174" s="38"/>
      <c r="D174" s="210" t="s">
        <v>153</v>
      </c>
      <c r="E174" s="38"/>
      <c r="F174" s="211" t="s">
        <v>161</v>
      </c>
      <c r="G174" s="38"/>
      <c r="H174" s="38"/>
      <c r="I174" s="212"/>
      <c r="J174" s="38"/>
      <c r="K174" s="38"/>
      <c r="L174" s="42"/>
      <c r="M174" s="213"/>
      <c r="N174" s="214"/>
      <c r="O174" s="89"/>
      <c r="P174" s="89"/>
      <c r="Q174" s="89"/>
      <c r="R174" s="89"/>
      <c r="S174" s="89"/>
      <c r="T174" s="90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5" t="s">
        <v>153</v>
      </c>
      <c r="AU174" s="15" t="s">
        <v>78</v>
      </c>
    </row>
    <row r="175" s="2" customFormat="1">
      <c r="A175" s="36"/>
      <c r="B175" s="37"/>
      <c r="C175" s="38"/>
      <c r="D175" s="210" t="s">
        <v>155</v>
      </c>
      <c r="E175" s="38"/>
      <c r="F175" s="215" t="s">
        <v>162</v>
      </c>
      <c r="G175" s="38"/>
      <c r="H175" s="38"/>
      <c r="I175" s="212"/>
      <c r="J175" s="38"/>
      <c r="K175" s="38"/>
      <c r="L175" s="42"/>
      <c r="M175" s="213"/>
      <c r="N175" s="214"/>
      <c r="O175" s="89"/>
      <c r="P175" s="89"/>
      <c r="Q175" s="89"/>
      <c r="R175" s="89"/>
      <c r="S175" s="89"/>
      <c r="T175" s="90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5" t="s">
        <v>155</v>
      </c>
      <c r="AU175" s="15" t="s">
        <v>78</v>
      </c>
    </row>
    <row r="176" s="2" customFormat="1" ht="24.15" customHeight="1">
      <c r="A176" s="36"/>
      <c r="B176" s="37"/>
      <c r="C176" s="197" t="s">
        <v>451</v>
      </c>
      <c r="D176" s="197" t="s">
        <v>145</v>
      </c>
      <c r="E176" s="198" t="s">
        <v>452</v>
      </c>
      <c r="F176" s="199" t="s">
        <v>453</v>
      </c>
      <c r="G176" s="200" t="s">
        <v>159</v>
      </c>
      <c r="H176" s="201">
        <v>72</v>
      </c>
      <c r="I176" s="202"/>
      <c r="J176" s="203">
        <f>ROUND(I176*H176,2)</f>
        <v>0</v>
      </c>
      <c r="K176" s="199" t="s">
        <v>149</v>
      </c>
      <c r="L176" s="42"/>
      <c r="M176" s="204" t="s">
        <v>1</v>
      </c>
      <c r="N176" s="205" t="s">
        <v>43</v>
      </c>
      <c r="O176" s="89"/>
      <c r="P176" s="206">
        <f>O176*H176</f>
        <v>0</v>
      </c>
      <c r="Q176" s="206">
        <v>0</v>
      </c>
      <c r="R176" s="206">
        <f>Q176*H176</f>
        <v>0</v>
      </c>
      <c r="S176" s="206">
        <v>0</v>
      </c>
      <c r="T176" s="207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08" t="s">
        <v>150</v>
      </c>
      <c r="AT176" s="208" t="s">
        <v>145</v>
      </c>
      <c r="AU176" s="208" t="s">
        <v>78</v>
      </c>
      <c r="AY176" s="15" t="s">
        <v>151</v>
      </c>
      <c r="BE176" s="209">
        <f>IF(N176="základní",J176,0)</f>
        <v>0</v>
      </c>
      <c r="BF176" s="209">
        <f>IF(N176="snížená",J176,0)</f>
        <v>0</v>
      </c>
      <c r="BG176" s="209">
        <f>IF(N176="zákl. přenesená",J176,0)</f>
        <v>0</v>
      </c>
      <c r="BH176" s="209">
        <f>IF(N176="sníž. přenesená",J176,0)</f>
        <v>0</v>
      </c>
      <c r="BI176" s="209">
        <f>IF(N176="nulová",J176,0)</f>
        <v>0</v>
      </c>
      <c r="BJ176" s="15" t="s">
        <v>85</v>
      </c>
      <c r="BK176" s="209">
        <f>ROUND(I176*H176,2)</f>
        <v>0</v>
      </c>
      <c r="BL176" s="15" t="s">
        <v>150</v>
      </c>
      <c r="BM176" s="208" t="s">
        <v>454</v>
      </c>
    </row>
    <row r="177" s="2" customFormat="1">
      <c r="A177" s="36"/>
      <c r="B177" s="37"/>
      <c r="C177" s="38"/>
      <c r="D177" s="210" t="s">
        <v>153</v>
      </c>
      <c r="E177" s="38"/>
      <c r="F177" s="211" t="s">
        <v>455</v>
      </c>
      <c r="G177" s="38"/>
      <c r="H177" s="38"/>
      <c r="I177" s="212"/>
      <c r="J177" s="38"/>
      <c r="K177" s="38"/>
      <c r="L177" s="42"/>
      <c r="M177" s="213"/>
      <c r="N177" s="214"/>
      <c r="O177" s="89"/>
      <c r="P177" s="89"/>
      <c r="Q177" s="89"/>
      <c r="R177" s="89"/>
      <c r="S177" s="89"/>
      <c r="T177" s="90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5" t="s">
        <v>153</v>
      </c>
      <c r="AU177" s="15" t="s">
        <v>78</v>
      </c>
    </row>
    <row r="178" s="2" customFormat="1">
      <c r="A178" s="36"/>
      <c r="B178" s="37"/>
      <c r="C178" s="38"/>
      <c r="D178" s="210" t="s">
        <v>155</v>
      </c>
      <c r="E178" s="38"/>
      <c r="F178" s="215" t="s">
        <v>456</v>
      </c>
      <c r="G178" s="38"/>
      <c r="H178" s="38"/>
      <c r="I178" s="212"/>
      <c r="J178" s="38"/>
      <c r="K178" s="38"/>
      <c r="L178" s="42"/>
      <c r="M178" s="213"/>
      <c r="N178" s="214"/>
      <c r="O178" s="89"/>
      <c r="P178" s="89"/>
      <c r="Q178" s="89"/>
      <c r="R178" s="89"/>
      <c r="S178" s="89"/>
      <c r="T178" s="90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5" t="s">
        <v>155</v>
      </c>
      <c r="AU178" s="15" t="s">
        <v>78</v>
      </c>
    </row>
    <row r="179" s="2" customFormat="1" ht="24.15" customHeight="1">
      <c r="A179" s="36"/>
      <c r="B179" s="37"/>
      <c r="C179" s="197" t="s">
        <v>457</v>
      </c>
      <c r="D179" s="197" t="s">
        <v>145</v>
      </c>
      <c r="E179" s="198" t="s">
        <v>458</v>
      </c>
      <c r="F179" s="199" t="s">
        <v>459</v>
      </c>
      <c r="G179" s="200" t="s">
        <v>417</v>
      </c>
      <c r="H179" s="201">
        <v>10</v>
      </c>
      <c r="I179" s="202"/>
      <c r="J179" s="203">
        <f>ROUND(I179*H179,2)</f>
        <v>0</v>
      </c>
      <c r="K179" s="199" t="s">
        <v>149</v>
      </c>
      <c r="L179" s="42"/>
      <c r="M179" s="204" t="s">
        <v>1</v>
      </c>
      <c r="N179" s="205" t="s">
        <v>43</v>
      </c>
      <c r="O179" s="89"/>
      <c r="P179" s="206">
        <f>O179*H179</f>
        <v>0</v>
      </c>
      <c r="Q179" s="206">
        <v>0</v>
      </c>
      <c r="R179" s="206">
        <f>Q179*H179</f>
        <v>0</v>
      </c>
      <c r="S179" s="206">
        <v>0</v>
      </c>
      <c r="T179" s="207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08" t="s">
        <v>150</v>
      </c>
      <c r="AT179" s="208" t="s">
        <v>145</v>
      </c>
      <c r="AU179" s="208" t="s">
        <v>78</v>
      </c>
      <c r="AY179" s="15" t="s">
        <v>151</v>
      </c>
      <c r="BE179" s="209">
        <f>IF(N179="základní",J179,0)</f>
        <v>0</v>
      </c>
      <c r="BF179" s="209">
        <f>IF(N179="snížená",J179,0)</f>
        <v>0</v>
      </c>
      <c r="BG179" s="209">
        <f>IF(N179="zákl. přenesená",J179,0)</f>
        <v>0</v>
      </c>
      <c r="BH179" s="209">
        <f>IF(N179="sníž. přenesená",J179,0)</f>
        <v>0</v>
      </c>
      <c r="BI179" s="209">
        <f>IF(N179="nulová",J179,0)</f>
        <v>0</v>
      </c>
      <c r="BJ179" s="15" t="s">
        <v>85</v>
      </c>
      <c r="BK179" s="209">
        <f>ROUND(I179*H179,2)</f>
        <v>0</v>
      </c>
      <c r="BL179" s="15" t="s">
        <v>150</v>
      </c>
      <c r="BM179" s="208" t="s">
        <v>460</v>
      </c>
    </row>
    <row r="180" s="2" customFormat="1">
      <c r="A180" s="36"/>
      <c r="B180" s="37"/>
      <c r="C180" s="38"/>
      <c r="D180" s="210" t="s">
        <v>153</v>
      </c>
      <c r="E180" s="38"/>
      <c r="F180" s="211" t="s">
        <v>461</v>
      </c>
      <c r="G180" s="38"/>
      <c r="H180" s="38"/>
      <c r="I180" s="212"/>
      <c r="J180" s="38"/>
      <c r="K180" s="38"/>
      <c r="L180" s="42"/>
      <c r="M180" s="213"/>
      <c r="N180" s="214"/>
      <c r="O180" s="89"/>
      <c r="P180" s="89"/>
      <c r="Q180" s="89"/>
      <c r="R180" s="89"/>
      <c r="S180" s="89"/>
      <c r="T180" s="90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5" t="s">
        <v>153</v>
      </c>
      <c r="AU180" s="15" t="s">
        <v>78</v>
      </c>
    </row>
    <row r="181" s="2" customFormat="1">
      <c r="A181" s="36"/>
      <c r="B181" s="37"/>
      <c r="C181" s="38"/>
      <c r="D181" s="210" t="s">
        <v>155</v>
      </c>
      <c r="E181" s="38"/>
      <c r="F181" s="215" t="s">
        <v>462</v>
      </c>
      <c r="G181" s="38"/>
      <c r="H181" s="38"/>
      <c r="I181" s="212"/>
      <c r="J181" s="38"/>
      <c r="K181" s="38"/>
      <c r="L181" s="42"/>
      <c r="M181" s="213"/>
      <c r="N181" s="214"/>
      <c r="O181" s="89"/>
      <c r="P181" s="89"/>
      <c r="Q181" s="89"/>
      <c r="R181" s="89"/>
      <c r="S181" s="89"/>
      <c r="T181" s="90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5" t="s">
        <v>155</v>
      </c>
      <c r="AU181" s="15" t="s">
        <v>78</v>
      </c>
    </row>
    <row r="182" s="2" customFormat="1" ht="24.15" customHeight="1">
      <c r="A182" s="36"/>
      <c r="B182" s="37"/>
      <c r="C182" s="197" t="s">
        <v>206</v>
      </c>
      <c r="D182" s="197" t="s">
        <v>145</v>
      </c>
      <c r="E182" s="198" t="s">
        <v>386</v>
      </c>
      <c r="F182" s="199" t="s">
        <v>387</v>
      </c>
      <c r="G182" s="200" t="s">
        <v>215</v>
      </c>
      <c r="H182" s="201">
        <v>3</v>
      </c>
      <c r="I182" s="202"/>
      <c r="J182" s="203">
        <f>ROUND(I182*H182,2)</f>
        <v>0</v>
      </c>
      <c r="K182" s="199" t="s">
        <v>149</v>
      </c>
      <c r="L182" s="42"/>
      <c r="M182" s="204" t="s">
        <v>1</v>
      </c>
      <c r="N182" s="205" t="s">
        <v>43</v>
      </c>
      <c r="O182" s="89"/>
      <c r="P182" s="206">
        <f>O182*H182</f>
        <v>0</v>
      </c>
      <c r="Q182" s="206">
        <v>0</v>
      </c>
      <c r="R182" s="206">
        <f>Q182*H182</f>
        <v>0</v>
      </c>
      <c r="S182" s="206">
        <v>0</v>
      </c>
      <c r="T182" s="207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08" t="s">
        <v>150</v>
      </c>
      <c r="AT182" s="208" t="s">
        <v>145</v>
      </c>
      <c r="AU182" s="208" t="s">
        <v>78</v>
      </c>
      <c r="AY182" s="15" t="s">
        <v>151</v>
      </c>
      <c r="BE182" s="209">
        <f>IF(N182="základní",J182,0)</f>
        <v>0</v>
      </c>
      <c r="BF182" s="209">
        <f>IF(N182="snížená",J182,0)</f>
        <v>0</v>
      </c>
      <c r="BG182" s="209">
        <f>IF(N182="zákl. přenesená",J182,0)</f>
        <v>0</v>
      </c>
      <c r="BH182" s="209">
        <f>IF(N182="sníž. přenesená",J182,0)</f>
        <v>0</v>
      </c>
      <c r="BI182" s="209">
        <f>IF(N182="nulová",J182,0)</f>
        <v>0</v>
      </c>
      <c r="BJ182" s="15" t="s">
        <v>85</v>
      </c>
      <c r="BK182" s="209">
        <f>ROUND(I182*H182,2)</f>
        <v>0</v>
      </c>
      <c r="BL182" s="15" t="s">
        <v>150</v>
      </c>
      <c r="BM182" s="208" t="s">
        <v>463</v>
      </c>
    </row>
    <row r="183" s="2" customFormat="1">
      <c r="A183" s="36"/>
      <c r="B183" s="37"/>
      <c r="C183" s="38"/>
      <c r="D183" s="210" t="s">
        <v>153</v>
      </c>
      <c r="E183" s="38"/>
      <c r="F183" s="211" t="s">
        <v>389</v>
      </c>
      <c r="G183" s="38"/>
      <c r="H183" s="38"/>
      <c r="I183" s="212"/>
      <c r="J183" s="38"/>
      <c r="K183" s="38"/>
      <c r="L183" s="42"/>
      <c r="M183" s="213"/>
      <c r="N183" s="214"/>
      <c r="O183" s="89"/>
      <c r="P183" s="89"/>
      <c r="Q183" s="89"/>
      <c r="R183" s="89"/>
      <c r="S183" s="89"/>
      <c r="T183" s="90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5" t="s">
        <v>153</v>
      </c>
      <c r="AU183" s="15" t="s">
        <v>78</v>
      </c>
    </row>
    <row r="184" s="2" customFormat="1">
      <c r="A184" s="36"/>
      <c r="B184" s="37"/>
      <c r="C184" s="38"/>
      <c r="D184" s="210" t="s">
        <v>155</v>
      </c>
      <c r="E184" s="38"/>
      <c r="F184" s="215" t="s">
        <v>390</v>
      </c>
      <c r="G184" s="38"/>
      <c r="H184" s="38"/>
      <c r="I184" s="212"/>
      <c r="J184" s="38"/>
      <c r="K184" s="38"/>
      <c r="L184" s="42"/>
      <c r="M184" s="213"/>
      <c r="N184" s="214"/>
      <c r="O184" s="89"/>
      <c r="P184" s="89"/>
      <c r="Q184" s="89"/>
      <c r="R184" s="89"/>
      <c r="S184" s="89"/>
      <c r="T184" s="90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5" t="s">
        <v>155</v>
      </c>
      <c r="AU184" s="15" t="s">
        <v>78</v>
      </c>
    </row>
    <row r="185" s="2" customFormat="1" ht="24.15" customHeight="1">
      <c r="A185" s="36"/>
      <c r="B185" s="37"/>
      <c r="C185" s="197" t="s">
        <v>464</v>
      </c>
      <c r="D185" s="197" t="s">
        <v>145</v>
      </c>
      <c r="E185" s="198" t="s">
        <v>465</v>
      </c>
      <c r="F185" s="199" t="s">
        <v>466</v>
      </c>
      <c r="G185" s="200" t="s">
        <v>159</v>
      </c>
      <c r="H185" s="201">
        <v>1</v>
      </c>
      <c r="I185" s="202"/>
      <c r="J185" s="203">
        <f>ROUND(I185*H185,2)</f>
        <v>0</v>
      </c>
      <c r="K185" s="199" t="s">
        <v>149</v>
      </c>
      <c r="L185" s="42"/>
      <c r="M185" s="204" t="s">
        <v>1</v>
      </c>
      <c r="N185" s="205" t="s">
        <v>43</v>
      </c>
      <c r="O185" s="89"/>
      <c r="P185" s="206">
        <f>O185*H185</f>
        <v>0</v>
      </c>
      <c r="Q185" s="206">
        <v>0</v>
      </c>
      <c r="R185" s="206">
        <f>Q185*H185</f>
        <v>0</v>
      </c>
      <c r="S185" s="206">
        <v>0</v>
      </c>
      <c r="T185" s="207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08" t="s">
        <v>150</v>
      </c>
      <c r="AT185" s="208" t="s">
        <v>145</v>
      </c>
      <c r="AU185" s="208" t="s">
        <v>78</v>
      </c>
      <c r="AY185" s="15" t="s">
        <v>151</v>
      </c>
      <c r="BE185" s="209">
        <f>IF(N185="základní",J185,0)</f>
        <v>0</v>
      </c>
      <c r="BF185" s="209">
        <f>IF(N185="snížená",J185,0)</f>
        <v>0</v>
      </c>
      <c r="BG185" s="209">
        <f>IF(N185="zákl. přenesená",J185,0)</f>
        <v>0</v>
      </c>
      <c r="BH185" s="209">
        <f>IF(N185="sníž. přenesená",J185,0)</f>
        <v>0</v>
      </c>
      <c r="BI185" s="209">
        <f>IF(N185="nulová",J185,0)</f>
        <v>0</v>
      </c>
      <c r="BJ185" s="15" t="s">
        <v>85</v>
      </c>
      <c r="BK185" s="209">
        <f>ROUND(I185*H185,2)</f>
        <v>0</v>
      </c>
      <c r="BL185" s="15" t="s">
        <v>150</v>
      </c>
      <c r="BM185" s="208" t="s">
        <v>467</v>
      </c>
    </row>
    <row r="186" s="2" customFormat="1">
      <c r="A186" s="36"/>
      <c r="B186" s="37"/>
      <c r="C186" s="38"/>
      <c r="D186" s="210" t="s">
        <v>153</v>
      </c>
      <c r="E186" s="38"/>
      <c r="F186" s="211" t="s">
        <v>468</v>
      </c>
      <c r="G186" s="38"/>
      <c r="H186" s="38"/>
      <c r="I186" s="212"/>
      <c r="J186" s="38"/>
      <c r="K186" s="38"/>
      <c r="L186" s="42"/>
      <c r="M186" s="213"/>
      <c r="N186" s="214"/>
      <c r="O186" s="89"/>
      <c r="P186" s="89"/>
      <c r="Q186" s="89"/>
      <c r="R186" s="89"/>
      <c r="S186" s="89"/>
      <c r="T186" s="90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5" t="s">
        <v>153</v>
      </c>
      <c r="AU186" s="15" t="s">
        <v>78</v>
      </c>
    </row>
    <row r="187" s="2" customFormat="1">
      <c r="A187" s="36"/>
      <c r="B187" s="37"/>
      <c r="C187" s="38"/>
      <c r="D187" s="210" t="s">
        <v>155</v>
      </c>
      <c r="E187" s="38"/>
      <c r="F187" s="215" t="s">
        <v>469</v>
      </c>
      <c r="G187" s="38"/>
      <c r="H187" s="38"/>
      <c r="I187" s="212"/>
      <c r="J187" s="38"/>
      <c r="K187" s="38"/>
      <c r="L187" s="42"/>
      <c r="M187" s="258"/>
      <c r="N187" s="259"/>
      <c r="O187" s="260"/>
      <c r="P187" s="260"/>
      <c r="Q187" s="260"/>
      <c r="R187" s="260"/>
      <c r="S187" s="260"/>
      <c r="T187" s="261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5" t="s">
        <v>155</v>
      </c>
      <c r="AU187" s="15" t="s">
        <v>78</v>
      </c>
    </row>
    <row r="188" s="2" customFormat="1" ht="6.96" customHeight="1">
      <c r="A188" s="36"/>
      <c r="B188" s="64"/>
      <c r="C188" s="65"/>
      <c r="D188" s="65"/>
      <c r="E188" s="65"/>
      <c r="F188" s="65"/>
      <c r="G188" s="65"/>
      <c r="H188" s="65"/>
      <c r="I188" s="65"/>
      <c r="J188" s="65"/>
      <c r="K188" s="65"/>
      <c r="L188" s="42"/>
      <c r="M188" s="36"/>
      <c r="O188" s="36"/>
      <c r="P188" s="36"/>
      <c r="Q188" s="36"/>
      <c r="R188" s="36"/>
      <c r="S188" s="36"/>
      <c r="T188" s="36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</row>
  </sheetData>
  <sheetProtection sheet="1" autoFilter="0" formatColumns="0" formatRows="0" objects="1" scenarios="1" spinCount="100000" saltValue="oGEklCUDPLe0+Q/00uGbStP/d9OBkUuoug5AnxEuD6EXeal0vUW4QScW3k7VC4qunAIJg6ciROSQq/H7R46nNg==" hashValue="1U5AYqqTXmuCNWKVZ3SDo7VPEF3z9+VK0bSYK1LW93f+DwAlfVdSb0nPeLCF5g5lpkRjZdF5T82sMSR9UO1Bxg==" algorithmName="SHA-512" password="CC35"/>
  <autoFilter ref="C119:K18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114</v>
      </c>
    </row>
    <row r="3" hidden="1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87</v>
      </c>
    </row>
    <row r="4" hidden="1" s="1" customFormat="1" ht="24.96" customHeight="1">
      <c r="B4" s="18"/>
      <c r="D4" s="146" t="s">
        <v>121</v>
      </c>
      <c r="L4" s="18"/>
      <c r="M4" s="147" t="s">
        <v>10</v>
      </c>
      <c r="AT4" s="15" t="s">
        <v>4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148" t="s">
        <v>16</v>
      </c>
      <c r="L6" s="18"/>
    </row>
    <row r="7" hidden="1" s="1" customFormat="1" ht="16.5" customHeight="1">
      <c r="B7" s="18"/>
      <c r="E7" s="149" t="str">
        <f>'Rekapitulace stavby'!K6</f>
        <v>Oprava trati v úseku Nejdek – Nové Hamry (1. Etapa)</v>
      </c>
      <c r="F7" s="148"/>
      <c r="G7" s="148"/>
      <c r="H7" s="148"/>
      <c r="L7" s="18"/>
    </row>
    <row r="8" hidden="1" s="1" customFormat="1" ht="12" customHeight="1">
      <c r="B8" s="18"/>
      <c r="D8" s="148" t="s">
        <v>122</v>
      </c>
      <c r="L8" s="18"/>
    </row>
    <row r="9" hidden="1" s="2" customFormat="1" ht="16.5" customHeight="1">
      <c r="A9" s="36"/>
      <c r="B9" s="42"/>
      <c r="C9" s="36"/>
      <c r="D9" s="36"/>
      <c r="E9" s="149" t="s">
        <v>395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hidden="1" s="2" customFormat="1" ht="12" customHeight="1">
      <c r="A10" s="36"/>
      <c r="B10" s="42"/>
      <c r="C10" s="36"/>
      <c r="D10" s="148" t="s">
        <v>124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hidden="1" s="2" customFormat="1" ht="16.5" customHeight="1">
      <c r="A11" s="36"/>
      <c r="B11" s="42"/>
      <c r="C11" s="36"/>
      <c r="D11" s="36"/>
      <c r="E11" s="150" t="s">
        <v>470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hidden="1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hidden="1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hidden="1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7. 8. 2020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hidden="1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hidden="1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">
        <v>26</v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hidden="1" s="2" customFormat="1" ht="18" customHeight="1">
      <c r="A17" s="36"/>
      <c r="B17" s="42"/>
      <c r="C17" s="36"/>
      <c r="D17" s="36"/>
      <c r="E17" s="139" t="s">
        <v>27</v>
      </c>
      <c r="F17" s="36"/>
      <c r="G17" s="36"/>
      <c r="H17" s="36"/>
      <c r="I17" s="148" t="s">
        <v>28</v>
      </c>
      <c r="J17" s="139" t="s">
        <v>29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hidden="1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hidden="1" s="2" customFormat="1" ht="12" customHeight="1">
      <c r="A19" s="36"/>
      <c r="B19" s="42"/>
      <c r="C19" s="36"/>
      <c r="D19" s="148" t="s">
        <v>30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hidden="1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28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hidden="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hidden="1" s="2" customFormat="1" ht="12" customHeight="1">
      <c r="A22" s="36"/>
      <c r="B22" s="42"/>
      <c r="C22" s="36"/>
      <c r="D22" s="148" t="s">
        <v>32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hidden="1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28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hidden="1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hidden="1" s="2" customFormat="1" ht="12" customHeight="1">
      <c r="A25" s="36"/>
      <c r="B25" s="42"/>
      <c r="C25" s="36"/>
      <c r="D25" s="148" t="s">
        <v>35</v>
      </c>
      <c r="E25" s="36"/>
      <c r="F25" s="36"/>
      <c r="G25" s="36"/>
      <c r="H25" s="36"/>
      <c r="I25" s="148" t="s">
        <v>25</v>
      </c>
      <c r="J25" s="139" t="s">
        <v>1</v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hidden="1" s="2" customFormat="1" ht="18" customHeight="1">
      <c r="A26" s="36"/>
      <c r="B26" s="42"/>
      <c r="C26" s="36"/>
      <c r="D26" s="36"/>
      <c r="E26" s="139" t="s">
        <v>36</v>
      </c>
      <c r="F26" s="36"/>
      <c r="G26" s="36"/>
      <c r="H26" s="36"/>
      <c r="I26" s="148" t="s">
        <v>28</v>
      </c>
      <c r="J26" s="139" t="s">
        <v>1</v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hidden="1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hidden="1" s="2" customFormat="1" ht="12" customHeight="1">
      <c r="A28" s="36"/>
      <c r="B28" s="42"/>
      <c r="C28" s="36"/>
      <c r="D28" s="148" t="s">
        <v>37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hidden="1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hidden="1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hidden="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hidden="1" s="2" customFormat="1" ht="25.44" customHeight="1">
      <c r="A32" s="36"/>
      <c r="B32" s="42"/>
      <c r="C32" s="36"/>
      <c r="D32" s="157" t="s">
        <v>38</v>
      </c>
      <c r="E32" s="36"/>
      <c r="F32" s="36"/>
      <c r="G32" s="36"/>
      <c r="H32" s="36"/>
      <c r="I32" s="36"/>
      <c r="J32" s="158">
        <f>ROUND(J120,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36"/>
      <c r="F34" s="159" t="s">
        <v>40</v>
      </c>
      <c r="G34" s="36"/>
      <c r="H34" s="36"/>
      <c r="I34" s="159" t="s">
        <v>39</v>
      </c>
      <c r="J34" s="159" t="s">
        <v>41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160" t="s">
        <v>42</v>
      </c>
      <c r="E35" s="148" t="s">
        <v>43</v>
      </c>
      <c r="F35" s="161">
        <f>ROUND((SUM(BE120:BE136)),  2)</f>
        <v>0</v>
      </c>
      <c r="G35" s="36"/>
      <c r="H35" s="36"/>
      <c r="I35" s="162">
        <v>0.20999999999999999</v>
      </c>
      <c r="J35" s="161">
        <f>ROUND(((SUM(BE120:BE136))*I35),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48" t="s">
        <v>44</v>
      </c>
      <c r="F36" s="161">
        <f>ROUND((SUM(BF120:BF136)),  2)</f>
        <v>0</v>
      </c>
      <c r="G36" s="36"/>
      <c r="H36" s="36"/>
      <c r="I36" s="162">
        <v>0.14999999999999999</v>
      </c>
      <c r="J36" s="161">
        <f>ROUND(((SUM(BF120:BF136))*I36),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45</v>
      </c>
      <c r="F37" s="161">
        <f>ROUND((SUM(BG120:BG136)),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46</v>
      </c>
      <c r="F38" s="161">
        <f>ROUND((SUM(BH120:BH136)),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47</v>
      </c>
      <c r="F39" s="161">
        <f>ROUND((SUM(BI120:BI136)),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 s="2" customFormat="1" ht="25.44" customHeight="1">
      <c r="A41" s="36"/>
      <c r="B41" s="42"/>
      <c r="C41" s="163"/>
      <c r="D41" s="164" t="s">
        <v>48</v>
      </c>
      <c r="E41" s="165"/>
      <c r="F41" s="165"/>
      <c r="G41" s="166" t="s">
        <v>49</v>
      </c>
      <c r="H41" s="167" t="s">
        <v>50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hidden="1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61"/>
      <c r="D50" s="170" t="s">
        <v>51</v>
      </c>
      <c r="E50" s="171"/>
      <c r="F50" s="171"/>
      <c r="G50" s="170" t="s">
        <v>52</v>
      </c>
      <c r="H50" s="171"/>
      <c r="I50" s="171"/>
      <c r="J50" s="171"/>
      <c r="K50" s="171"/>
      <c r="L50" s="61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36"/>
      <c r="B61" s="42"/>
      <c r="C61" s="36"/>
      <c r="D61" s="172" t="s">
        <v>53</v>
      </c>
      <c r="E61" s="173"/>
      <c r="F61" s="174" t="s">
        <v>54</v>
      </c>
      <c r="G61" s="172" t="s">
        <v>53</v>
      </c>
      <c r="H61" s="173"/>
      <c r="I61" s="173"/>
      <c r="J61" s="175" t="s">
        <v>54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36"/>
      <c r="B65" s="42"/>
      <c r="C65" s="36"/>
      <c r="D65" s="170" t="s">
        <v>55</v>
      </c>
      <c r="E65" s="176"/>
      <c r="F65" s="176"/>
      <c r="G65" s="170" t="s">
        <v>56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36"/>
      <c r="B76" s="42"/>
      <c r="C76" s="36"/>
      <c r="D76" s="172" t="s">
        <v>53</v>
      </c>
      <c r="E76" s="173"/>
      <c r="F76" s="174" t="s">
        <v>54</v>
      </c>
      <c r="G76" s="172" t="s">
        <v>53</v>
      </c>
      <c r="H76" s="173"/>
      <c r="I76" s="173"/>
      <c r="J76" s="175" t="s">
        <v>54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hidden="1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hidden="1"/>
    <row r="79" hidden="1"/>
    <row r="80" hidden="1"/>
    <row r="81" hidden="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hidden="1" s="2" customFormat="1" ht="24.96" customHeight="1">
      <c r="A82" s="36"/>
      <c r="B82" s="37"/>
      <c r="C82" s="21" t="s">
        <v>126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hidden="1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hidden="1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hidden="1" s="2" customFormat="1" ht="16.5" customHeight="1">
      <c r="A85" s="36"/>
      <c r="B85" s="37"/>
      <c r="C85" s="38"/>
      <c r="D85" s="38"/>
      <c r="E85" s="181" t="str">
        <f>E7</f>
        <v>Oprava trati v úseku Nejdek – Nové Hamry (1. Etapa)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hidden="1" s="1" customFormat="1" ht="12" customHeight="1">
      <c r="B86" s="19"/>
      <c r="C86" s="30" t="s">
        <v>122</v>
      </c>
      <c r="D86" s="20"/>
      <c r="E86" s="20"/>
      <c r="F86" s="20"/>
      <c r="G86" s="20"/>
      <c r="H86" s="20"/>
      <c r="I86" s="20"/>
      <c r="J86" s="20"/>
      <c r="K86" s="20"/>
      <c r="L86" s="18"/>
    </row>
    <row r="87" hidden="1" s="2" customFormat="1" ht="16.5" customHeight="1">
      <c r="A87" s="36"/>
      <c r="B87" s="37"/>
      <c r="C87" s="38"/>
      <c r="D87" s="38"/>
      <c r="E87" s="181" t="s">
        <v>395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hidden="1" s="2" customFormat="1" ht="12" customHeight="1">
      <c r="A88" s="36"/>
      <c r="B88" s="37"/>
      <c r="C88" s="30" t="s">
        <v>124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hidden="1" s="2" customFormat="1" ht="16.5" customHeight="1">
      <c r="A89" s="36"/>
      <c r="B89" s="37"/>
      <c r="C89" s="38"/>
      <c r="D89" s="38"/>
      <c r="E89" s="74" t="str">
        <f>E11</f>
        <v>A.3.2 - Materiál zajistění objednatelem - NEOCEŇOVAT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hidden="1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hidden="1" s="2" customFormat="1" ht="12" customHeight="1">
      <c r="A91" s="36"/>
      <c r="B91" s="37"/>
      <c r="C91" s="30" t="s">
        <v>20</v>
      </c>
      <c r="D91" s="38"/>
      <c r="E91" s="38"/>
      <c r="F91" s="25" t="str">
        <f>F14</f>
        <v>Dopr. Pernink, dopr. N. Hamry</v>
      </c>
      <c r="G91" s="38"/>
      <c r="H91" s="38"/>
      <c r="I91" s="30" t="s">
        <v>22</v>
      </c>
      <c r="J91" s="77" t="str">
        <f>IF(J14="","",J14)</f>
        <v>7. 8. 2020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hidden="1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hidden="1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Správa železnic,s.o.; OŘ ÚNL - ST K. Vary </v>
      </c>
      <c r="G93" s="38"/>
      <c r="H93" s="38"/>
      <c r="I93" s="30" t="s">
        <v>32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hidden="1" s="2" customFormat="1" ht="15.15" customHeight="1">
      <c r="A94" s="36"/>
      <c r="B94" s="37"/>
      <c r="C94" s="30" t="s">
        <v>30</v>
      </c>
      <c r="D94" s="38"/>
      <c r="E94" s="38"/>
      <c r="F94" s="25" t="str">
        <f>IF(E20="","",E20)</f>
        <v>Vyplň údaj</v>
      </c>
      <c r="G94" s="38"/>
      <c r="H94" s="38"/>
      <c r="I94" s="30" t="s">
        <v>35</v>
      </c>
      <c r="J94" s="34" t="str">
        <f>E26</f>
        <v>Monika Roztočilová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hidden="1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hidden="1" s="2" customFormat="1" ht="29.28" customHeight="1">
      <c r="A96" s="36"/>
      <c r="B96" s="37"/>
      <c r="C96" s="182" t="s">
        <v>127</v>
      </c>
      <c r="D96" s="183"/>
      <c r="E96" s="183"/>
      <c r="F96" s="183"/>
      <c r="G96" s="183"/>
      <c r="H96" s="183"/>
      <c r="I96" s="183"/>
      <c r="J96" s="184" t="s">
        <v>128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hidden="1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hidden="1" s="2" customFormat="1" ht="22.8" customHeight="1">
      <c r="A98" s="36"/>
      <c r="B98" s="37"/>
      <c r="C98" s="185" t="s">
        <v>129</v>
      </c>
      <c r="D98" s="38"/>
      <c r="E98" s="38"/>
      <c r="F98" s="38"/>
      <c r="G98" s="38"/>
      <c r="H98" s="38"/>
      <c r="I98" s="38"/>
      <c r="J98" s="108">
        <f>J120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130</v>
      </c>
    </row>
    <row r="99" hidden="1" s="2" customFormat="1" ht="21.84" customHeight="1">
      <c r="A99" s="36"/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hidden="1" s="2" customFormat="1" ht="6.96" customHeight="1">
      <c r="A100" s="36"/>
      <c r="B100" s="64"/>
      <c r="C100" s="65"/>
      <c r="D100" s="65"/>
      <c r="E100" s="65"/>
      <c r="F100" s="65"/>
      <c r="G100" s="65"/>
      <c r="H100" s="65"/>
      <c r="I100" s="65"/>
      <c r="J100" s="65"/>
      <c r="K100" s="65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hidden="1"/>
    <row r="102" hidden="1"/>
    <row r="103" hidden="1"/>
    <row r="104" s="2" customFormat="1" ht="6.96" customHeight="1">
      <c r="A104" s="36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24.96" customHeight="1">
      <c r="A105" s="36"/>
      <c r="B105" s="37"/>
      <c r="C105" s="21" t="s">
        <v>131</v>
      </c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16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6.5" customHeight="1">
      <c r="A108" s="36"/>
      <c r="B108" s="37"/>
      <c r="C108" s="38"/>
      <c r="D108" s="38"/>
      <c r="E108" s="181" t="str">
        <f>E7</f>
        <v>Oprava trati v úseku Nejdek – Nové Hamry (1. Etapa)</v>
      </c>
      <c r="F108" s="30"/>
      <c r="G108" s="30"/>
      <c r="H108" s="30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1" customFormat="1" ht="12" customHeight="1">
      <c r="B109" s="19"/>
      <c r="C109" s="30" t="s">
        <v>122</v>
      </c>
      <c r="D109" s="20"/>
      <c r="E109" s="20"/>
      <c r="F109" s="20"/>
      <c r="G109" s="20"/>
      <c r="H109" s="20"/>
      <c r="I109" s="20"/>
      <c r="J109" s="20"/>
      <c r="K109" s="20"/>
      <c r="L109" s="18"/>
    </row>
    <row r="110" s="2" customFormat="1" ht="16.5" customHeight="1">
      <c r="A110" s="36"/>
      <c r="B110" s="37"/>
      <c r="C110" s="38"/>
      <c r="D110" s="38"/>
      <c r="E110" s="181" t="s">
        <v>395</v>
      </c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124</v>
      </c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8"/>
      <c r="D112" s="38"/>
      <c r="E112" s="74" t="str">
        <f>E11</f>
        <v>A.3.2 - Materiál zajistění objednatelem - NEOCEŇOVAT</v>
      </c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20</v>
      </c>
      <c r="D114" s="38"/>
      <c r="E114" s="38"/>
      <c r="F114" s="25" t="str">
        <f>F14</f>
        <v>Dopr. Pernink, dopr. N. Hamry</v>
      </c>
      <c r="G114" s="38"/>
      <c r="H114" s="38"/>
      <c r="I114" s="30" t="s">
        <v>22</v>
      </c>
      <c r="J114" s="77" t="str">
        <f>IF(J14="","",J14)</f>
        <v>7. 8. 2020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5.15" customHeight="1">
      <c r="A116" s="36"/>
      <c r="B116" s="37"/>
      <c r="C116" s="30" t="s">
        <v>24</v>
      </c>
      <c r="D116" s="38"/>
      <c r="E116" s="38"/>
      <c r="F116" s="25" t="str">
        <f>E17</f>
        <v xml:space="preserve">Správa železnic,s.o.; OŘ ÚNL - ST K. Vary </v>
      </c>
      <c r="G116" s="38"/>
      <c r="H116" s="38"/>
      <c r="I116" s="30" t="s">
        <v>32</v>
      </c>
      <c r="J116" s="34" t="str">
        <f>E23</f>
        <v xml:space="preserve"> 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30</v>
      </c>
      <c r="D117" s="38"/>
      <c r="E117" s="38"/>
      <c r="F117" s="25" t="str">
        <f>IF(E20="","",E20)</f>
        <v>Vyplň údaj</v>
      </c>
      <c r="G117" s="38"/>
      <c r="H117" s="38"/>
      <c r="I117" s="30" t="s">
        <v>35</v>
      </c>
      <c r="J117" s="34" t="str">
        <f>E26</f>
        <v>Monika Roztočilová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0.32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9" customFormat="1" ht="29.28" customHeight="1">
      <c r="A119" s="186"/>
      <c r="B119" s="187"/>
      <c r="C119" s="188" t="s">
        <v>132</v>
      </c>
      <c r="D119" s="189" t="s">
        <v>63</v>
      </c>
      <c r="E119" s="189" t="s">
        <v>59</v>
      </c>
      <c r="F119" s="189" t="s">
        <v>60</v>
      </c>
      <c r="G119" s="189" t="s">
        <v>133</v>
      </c>
      <c r="H119" s="189" t="s">
        <v>134</v>
      </c>
      <c r="I119" s="189" t="s">
        <v>135</v>
      </c>
      <c r="J119" s="189" t="s">
        <v>128</v>
      </c>
      <c r="K119" s="190" t="s">
        <v>136</v>
      </c>
      <c r="L119" s="191"/>
      <c r="M119" s="98" t="s">
        <v>1</v>
      </c>
      <c r="N119" s="99" t="s">
        <v>42</v>
      </c>
      <c r="O119" s="99" t="s">
        <v>137</v>
      </c>
      <c r="P119" s="99" t="s">
        <v>138</v>
      </c>
      <c r="Q119" s="99" t="s">
        <v>139</v>
      </c>
      <c r="R119" s="99" t="s">
        <v>140</v>
      </c>
      <c r="S119" s="99" t="s">
        <v>141</v>
      </c>
      <c r="T119" s="100" t="s">
        <v>142</v>
      </c>
      <c r="U119" s="186"/>
      <c r="V119" s="186"/>
      <c r="W119" s="186"/>
      <c r="X119" s="186"/>
      <c r="Y119" s="186"/>
      <c r="Z119" s="186"/>
      <c r="AA119" s="186"/>
      <c r="AB119" s="186"/>
      <c r="AC119" s="186"/>
      <c r="AD119" s="186"/>
      <c r="AE119" s="186"/>
    </row>
    <row r="120" s="2" customFormat="1" ht="22.8" customHeight="1">
      <c r="A120" s="36"/>
      <c r="B120" s="37"/>
      <c r="C120" s="105" t="s">
        <v>143</v>
      </c>
      <c r="D120" s="38"/>
      <c r="E120" s="38"/>
      <c r="F120" s="38"/>
      <c r="G120" s="38"/>
      <c r="H120" s="38"/>
      <c r="I120" s="38"/>
      <c r="J120" s="192">
        <f>BK120</f>
        <v>0</v>
      </c>
      <c r="K120" s="38"/>
      <c r="L120" s="42"/>
      <c r="M120" s="101"/>
      <c r="N120" s="193"/>
      <c r="O120" s="102"/>
      <c r="P120" s="194">
        <f>SUM(P121:P136)</f>
        <v>0</v>
      </c>
      <c r="Q120" s="102"/>
      <c r="R120" s="194">
        <f>SUM(R121:R136)</f>
        <v>0.20863999999999999</v>
      </c>
      <c r="S120" s="102"/>
      <c r="T120" s="195">
        <f>SUM(T121:T136)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77</v>
      </c>
      <c r="AU120" s="15" t="s">
        <v>130</v>
      </c>
      <c r="BK120" s="196">
        <f>SUM(BK121:BK136)</f>
        <v>0</v>
      </c>
    </row>
    <row r="121" s="2" customFormat="1" ht="24.15" customHeight="1">
      <c r="A121" s="36"/>
      <c r="B121" s="37"/>
      <c r="C121" s="248" t="s">
        <v>85</v>
      </c>
      <c r="D121" s="248" t="s">
        <v>289</v>
      </c>
      <c r="E121" s="249" t="s">
        <v>471</v>
      </c>
      <c r="F121" s="250" t="s">
        <v>472</v>
      </c>
      <c r="G121" s="251" t="s">
        <v>159</v>
      </c>
      <c r="H121" s="252">
        <v>144</v>
      </c>
      <c r="I121" s="253"/>
      <c r="J121" s="254">
        <f>ROUND(I121*H121,2)</f>
        <v>0</v>
      </c>
      <c r="K121" s="250" t="s">
        <v>149</v>
      </c>
      <c r="L121" s="255"/>
      <c r="M121" s="256" t="s">
        <v>1</v>
      </c>
      <c r="N121" s="257" t="s">
        <v>43</v>
      </c>
      <c r="O121" s="89"/>
      <c r="P121" s="206">
        <f>O121*H121</f>
        <v>0</v>
      </c>
      <c r="Q121" s="206">
        <v>0</v>
      </c>
      <c r="R121" s="206">
        <f>Q121*H121</f>
        <v>0</v>
      </c>
      <c r="S121" s="206">
        <v>0</v>
      </c>
      <c r="T121" s="207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8" t="s">
        <v>172</v>
      </c>
      <c r="AT121" s="208" t="s">
        <v>289</v>
      </c>
      <c r="AU121" s="208" t="s">
        <v>78</v>
      </c>
      <c r="AY121" s="15" t="s">
        <v>151</v>
      </c>
      <c r="BE121" s="209">
        <f>IF(N121="základní",J121,0)</f>
        <v>0</v>
      </c>
      <c r="BF121" s="209">
        <f>IF(N121="snížená",J121,0)</f>
        <v>0</v>
      </c>
      <c r="BG121" s="209">
        <f>IF(N121="zákl. přenesená",J121,0)</f>
        <v>0</v>
      </c>
      <c r="BH121" s="209">
        <f>IF(N121="sníž. přenesená",J121,0)</f>
        <v>0</v>
      </c>
      <c r="BI121" s="209">
        <f>IF(N121="nulová",J121,0)</f>
        <v>0</v>
      </c>
      <c r="BJ121" s="15" t="s">
        <v>85</v>
      </c>
      <c r="BK121" s="209">
        <f>ROUND(I121*H121,2)</f>
        <v>0</v>
      </c>
      <c r="BL121" s="15" t="s">
        <v>172</v>
      </c>
      <c r="BM121" s="208" t="s">
        <v>473</v>
      </c>
    </row>
    <row r="122" s="2" customFormat="1">
      <c r="A122" s="36"/>
      <c r="B122" s="37"/>
      <c r="C122" s="38"/>
      <c r="D122" s="210" t="s">
        <v>153</v>
      </c>
      <c r="E122" s="38"/>
      <c r="F122" s="211" t="s">
        <v>472</v>
      </c>
      <c r="G122" s="38"/>
      <c r="H122" s="38"/>
      <c r="I122" s="212"/>
      <c r="J122" s="38"/>
      <c r="K122" s="38"/>
      <c r="L122" s="42"/>
      <c r="M122" s="213"/>
      <c r="N122" s="214"/>
      <c r="O122" s="89"/>
      <c r="P122" s="89"/>
      <c r="Q122" s="89"/>
      <c r="R122" s="89"/>
      <c r="S122" s="89"/>
      <c r="T122" s="90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153</v>
      </c>
      <c r="AU122" s="15" t="s">
        <v>78</v>
      </c>
    </row>
    <row r="123" s="2" customFormat="1" ht="24.15" customHeight="1">
      <c r="A123" s="36"/>
      <c r="B123" s="37"/>
      <c r="C123" s="248" t="s">
        <v>87</v>
      </c>
      <c r="D123" s="248" t="s">
        <v>289</v>
      </c>
      <c r="E123" s="249" t="s">
        <v>474</v>
      </c>
      <c r="F123" s="250" t="s">
        <v>475</v>
      </c>
      <c r="G123" s="251" t="s">
        <v>159</v>
      </c>
      <c r="H123" s="252">
        <v>160</v>
      </c>
      <c r="I123" s="253"/>
      <c r="J123" s="254">
        <f>ROUND(I123*H123,2)</f>
        <v>0</v>
      </c>
      <c r="K123" s="250" t="s">
        <v>149</v>
      </c>
      <c r="L123" s="255"/>
      <c r="M123" s="256" t="s">
        <v>1</v>
      </c>
      <c r="N123" s="257" t="s">
        <v>43</v>
      </c>
      <c r="O123" s="89"/>
      <c r="P123" s="206">
        <f>O123*H123</f>
        <v>0</v>
      </c>
      <c r="Q123" s="206">
        <v>0</v>
      </c>
      <c r="R123" s="206">
        <f>Q123*H123</f>
        <v>0</v>
      </c>
      <c r="S123" s="206">
        <v>0</v>
      </c>
      <c r="T123" s="207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08" t="s">
        <v>172</v>
      </c>
      <c r="AT123" s="208" t="s">
        <v>289</v>
      </c>
      <c r="AU123" s="208" t="s">
        <v>78</v>
      </c>
      <c r="AY123" s="15" t="s">
        <v>151</v>
      </c>
      <c r="BE123" s="209">
        <f>IF(N123="základní",J123,0)</f>
        <v>0</v>
      </c>
      <c r="BF123" s="209">
        <f>IF(N123="snížená",J123,0)</f>
        <v>0</v>
      </c>
      <c r="BG123" s="209">
        <f>IF(N123="zákl. přenesená",J123,0)</f>
        <v>0</v>
      </c>
      <c r="BH123" s="209">
        <f>IF(N123="sníž. přenesená",J123,0)</f>
        <v>0</v>
      </c>
      <c r="BI123" s="209">
        <f>IF(N123="nulová",J123,0)</f>
        <v>0</v>
      </c>
      <c r="BJ123" s="15" t="s">
        <v>85</v>
      </c>
      <c r="BK123" s="209">
        <f>ROUND(I123*H123,2)</f>
        <v>0</v>
      </c>
      <c r="BL123" s="15" t="s">
        <v>172</v>
      </c>
      <c r="BM123" s="208" t="s">
        <v>476</v>
      </c>
    </row>
    <row r="124" s="2" customFormat="1">
      <c r="A124" s="36"/>
      <c r="B124" s="37"/>
      <c r="C124" s="38"/>
      <c r="D124" s="210" t="s">
        <v>153</v>
      </c>
      <c r="E124" s="38"/>
      <c r="F124" s="211" t="s">
        <v>475</v>
      </c>
      <c r="G124" s="38"/>
      <c r="H124" s="38"/>
      <c r="I124" s="212"/>
      <c r="J124" s="38"/>
      <c r="K124" s="38"/>
      <c r="L124" s="42"/>
      <c r="M124" s="213"/>
      <c r="N124" s="214"/>
      <c r="O124" s="89"/>
      <c r="P124" s="89"/>
      <c r="Q124" s="89"/>
      <c r="R124" s="89"/>
      <c r="S124" s="89"/>
      <c r="T124" s="90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153</v>
      </c>
      <c r="AU124" s="15" t="s">
        <v>78</v>
      </c>
    </row>
    <row r="125" s="2" customFormat="1" ht="24.15" customHeight="1">
      <c r="A125" s="36"/>
      <c r="B125" s="37"/>
      <c r="C125" s="248" t="s">
        <v>163</v>
      </c>
      <c r="D125" s="248" t="s">
        <v>289</v>
      </c>
      <c r="E125" s="249" t="s">
        <v>477</v>
      </c>
      <c r="F125" s="250" t="s">
        <v>478</v>
      </c>
      <c r="G125" s="251" t="s">
        <v>159</v>
      </c>
      <c r="H125" s="252">
        <v>608</v>
      </c>
      <c r="I125" s="253"/>
      <c r="J125" s="254">
        <f>ROUND(I125*H125,2)</f>
        <v>0</v>
      </c>
      <c r="K125" s="250" t="s">
        <v>149</v>
      </c>
      <c r="L125" s="255"/>
      <c r="M125" s="256" t="s">
        <v>1</v>
      </c>
      <c r="N125" s="257" t="s">
        <v>43</v>
      </c>
      <c r="O125" s="89"/>
      <c r="P125" s="206">
        <f>O125*H125</f>
        <v>0</v>
      </c>
      <c r="Q125" s="206">
        <v>0.00018000000000000001</v>
      </c>
      <c r="R125" s="206">
        <f>Q125*H125</f>
        <v>0.10944000000000001</v>
      </c>
      <c r="S125" s="206">
        <v>0</v>
      </c>
      <c r="T125" s="207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08" t="s">
        <v>172</v>
      </c>
      <c r="AT125" s="208" t="s">
        <v>289</v>
      </c>
      <c r="AU125" s="208" t="s">
        <v>78</v>
      </c>
      <c r="AY125" s="15" t="s">
        <v>151</v>
      </c>
      <c r="BE125" s="209">
        <f>IF(N125="základní",J125,0)</f>
        <v>0</v>
      </c>
      <c r="BF125" s="209">
        <f>IF(N125="snížená",J125,0)</f>
        <v>0</v>
      </c>
      <c r="BG125" s="209">
        <f>IF(N125="zákl. přenesená",J125,0)</f>
        <v>0</v>
      </c>
      <c r="BH125" s="209">
        <f>IF(N125="sníž. přenesená",J125,0)</f>
        <v>0</v>
      </c>
      <c r="BI125" s="209">
        <f>IF(N125="nulová",J125,0)</f>
        <v>0</v>
      </c>
      <c r="BJ125" s="15" t="s">
        <v>85</v>
      </c>
      <c r="BK125" s="209">
        <f>ROUND(I125*H125,2)</f>
        <v>0</v>
      </c>
      <c r="BL125" s="15" t="s">
        <v>172</v>
      </c>
      <c r="BM125" s="208" t="s">
        <v>479</v>
      </c>
    </row>
    <row r="126" s="2" customFormat="1">
      <c r="A126" s="36"/>
      <c r="B126" s="37"/>
      <c r="C126" s="38"/>
      <c r="D126" s="210" t="s">
        <v>153</v>
      </c>
      <c r="E126" s="38"/>
      <c r="F126" s="211" t="s">
        <v>478</v>
      </c>
      <c r="G126" s="38"/>
      <c r="H126" s="38"/>
      <c r="I126" s="212"/>
      <c r="J126" s="38"/>
      <c r="K126" s="38"/>
      <c r="L126" s="42"/>
      <c r="M126" s="213"/>
      <c r="N126" s="214"/>
      <c r="O126" s="89"/>
      <c r="P126" s="89"/>
      <c r="Q126" s="89"/>
      <c r="R126" s="89"/>
      <c r="S126" s="89"/>
      <c r="T126" s="90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153</v>
      </c>
      <c r="AU126" s="15" t="s">
        <v>78</v>
      </c>
    </row>
    <row r="127" s="2" customFormat="1" ht="24.15" customHeight="1">
      <c r="A127" s="36"/>
      <c r="B127" s="37"/>
      <c r="C127" s="248" t="s">
        <v>150</v>
      </c>
      <c r="D127" s="248" t="s">
        <v>289</v>
      </c>
      <c r="E127" s="249" t="s">
        <v>480</v>
      </c>
      <c r="F127" s="250" t="s">
        <v>481</v>
      </c>
      <c r="G127" s="251" t="s">
        <v>159</v>
      </c>
      <c r="H127" s="252">
        <v>40</v>
      </c>
      <c r="I127" s="253"/>
      <c r="J127" s="254">
        <f>ROUND(I127*H127,2)</f>
        <v>0</v>
      </c>
      <c r="K127" s="250" t="s">
        <v>149</v>
      </c>
      <c r="L127" s="255"/>
      <c r="M127" s="256" t="s">
        <v>1</v>
      </c>
      <c r="N127" s="257" t="s">
        <v>43</v>
      </c>
      <c r="O127" s="89"/>
      <c r="P127" s="206">
        <f>O127*H127</f>
        <v>0</v>
      </c>
      <c r="Q127" s="206">
        <v>0</v>
      </c>
      <c r="R127" s="206">
        <f>Q127*H127</f>
        <v>0</v>
      </c>
      <c r="S127" s="206">
        <v>0</v>
      </c>
      <c r="T127" s="207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08" t="s">
        <v>172</v>
      </c>
      <c r="AT127" s="208" t="s">
        <v>289</v>
      </c>
      <c r="AU127" s="208" t="s">
        <v>78</v>
      </c>
      <c r="AY127" s="15" t="s">
        <v>151</v>
      </c>
      <c r="BE127" s="209">
        <f>IF(N127="základní",J127,0)</f>
        <v>0</v>
      </c>
      <c r="BF127" s="209">
        <f>IF(N127="snížená",J127,0)</f>
        <v>0</v>
      </c>
      <c r="BG127" s="209">
        <f>IF(N127="zákl. přenesená",J127,0)</f>
        <v>0</v>
      </c>
      <c r="BH127" s="209">
        <f>IF(N127="sníž. přenesená",J127,0)</f>
        <v>0</v>
      </c>
      <c r="BI127" s="209">
        <f>IF(N127="nulová",J127,0)</f>
        <v>0</v>
      </c>
      <c r="BJ127" s="15" t="s">
        <v>85</v>
      </c>
      <c r="BK127" s="209">
        <f>ROUND(I127*H127,2)</f>
        <v>0</v>
      </c>
      <c r="BL127" s="15" t="s">
        <v>172</v>
      </c>
      <c r="BM127" s="208" t="s">
        <v>482</v>
      </c>
    </row>
    <row r="128" s="2" customFormat="1">
      <c r="A128" s="36"/>
      <c r="B128" s="37"/>
      <c r="C128" s="38"/>
      <c r="D128" s="210" t="s">
        <v>153</v>
      </c>
      <c r="E128" s="38"/>
      <c r="F128" s="211" t="s">
        <v>481</v>
      </c>
      <c r="G128" s="38"/>
      <c r="H128" s="38"/>
      <c r="I128" s="212"/>
      <c r="J128" s="38"/>
      <c r="K128" s="38"/>
      <c r="L128" s="42"/>
      <c r="M128" s="213"/>
      <c r="N128" s="214"/>
      <c r="O128" s="89"/>
      <c r="P128" s="89"/>
      <c r="Q128" s="89"/>
      <c r="R128" s="89"/>
      <c r="S128" s="89"/>
      <c r="T128" s="90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153</v>
      </c>
      <c r="AU128" s="15" t="s">
        <v>78</v>
      </c>
    </row>
    <row r="129" s="2" customFormat="1" ht="24.15" customHeight="1">
      <c r="A129" s="36"/>
      <c r="B129" s="37"/>
      <c r="C129" s="248" t="s">
        <v>191</v>
      </c>
      <c r="D129" s="248" t="s">
        <v>289</v>
      </c>
      <c r="E129" s="249" t="s">
        <v>483</v>
      </c>
      <c r="F129" s="250" t="s">
        <v>484</v>
      </c>
      <c r="G129" s="251" t="s">
        <v>159</v>
      </c>
      <c r="H129" s="252">
        <v>80</v>
      </c>
      <c r="I129" s="253"/>
      <c r="J129" s="254">
        <f>ROUND(I129*H129,2)</f>
        <v>0</v>
      </c>
      <c r="K129" s="250" t="s">
        <v>149</v>
      </c>
      <c r="L129" s="255"/>
      <c r="M129" s="256" t="s">
        <v>1</v>
      </c>
      <c r="N129" s="257" t="s">
        <v>43</v>
      </c>
      <c r="O129" s="89"/>
      <c r="P129" s="206">
        <f>O129*H129</f>
        <v>0</v>
      </c>
      <c r="Q129" s="206">
        <v>0.00059999999999999995</v>
      </c>
      <c r="R129" s="206">
        <f>Q129*H129</f>
        <v>0.047999999999999994</v>
      </c>
      <c r="S129" s="206">
        <v>0</v>
      </c>
      <c r="T129" s="207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8" t="s">
        <v>172</v>
      </c>
      <c r="AT129" s="208" t="s">
        <v>289</v>
      </c>
      <c r="AU129" s="208" t="s">
        <v>78</v>
      </c>
      <c r="AY129" s="15" t="s">
        <v>151</v>
      </c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15" t="s">
        <v>85</v>
      </c>
      <c r="BK129" s="209">
        <f>ROUND(I129*H129,2)</f>
        <v>0</v>
      </c>
      <c r="BL129" s="15" t="s">
        <v>172</v>
      </c>
      <c r="BM129" s="208" t="s">
        <v>485</v>
      </c>
    </row>
    <row r="130" s="2" customFormat="1">
      <c r="A130" s="36"/>
      <c r="B130" s="37"/>
      <c r="C130" s="38"/>
      <c r="D130" s="210" t="s">
        <v>153</v>
      </c>
      <c r="E130" s="38"/>
      <c r="F130" s="211" t="s">
        <v>484</v>
      </c>
      <c r="G130" s="38"/>
      <c r="H130" s="38"/>
      <c r="I130" s="212"/>
      <c r="J130" s="38"/>
      <c r="K130" s="38"/>
      <c r="L130" s="42"/>
      <c r="M130" s="213"/>
      <c r="N130" s="214"/>
      <c r="O130" s="89"/>
      <c r="P130" s="89"/>
      <c r="Q130" s="89"/>
      <c r="R130" s="89"/>
      <c r="S130" s="89"/>
      <c r="T130" s="90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153</v>
      </c>
      <c r="AU130" s="15" t="s">
        <v>78</v>
      </c>
    </row>
    <row r="131" s="2" customFormat="1" ht="24.15" customHeight="1">
      <c r="A131" s="36"/>
      <c r="B131" s="37"/>
      <c r="C131" s="248" t="s">
        <v>232</v>
      </c>
      <c r="D131" s="248" t="s">
        <v>289</v>
      </c>
      <c r="E131" s="249" t="s">
        <v>486</v>
      </c>
      <c r="F131" s="250" t="s">
        <v>487</v>
      </c>
      <c r="G131" s="251" t="s">
        <v>159</v>
      </c>
      <c r="H131" s="252">
        <v>80</v>
      </c>
      <c r="I131" s="253"/>
      <c r="J131" s="254">
        <f>ROUND(I131*H131,2)</f>
        <v>0</v>
      </c>
      <c r="K131" s="250" t="s">
        <v>149</v>
      </c>
      <c r="L131" s="255"/>
      <c r="M131" s="256" t="s">
        <v>1</v>
      </c>
      <c r="N131" s="257" t="s">
        <v>43</v>
      </c>
      <c r="O131" s="89"/>
      <c r="P131" s="206">
        <f>O131*H131</f>
        <v>0</v>
      </c>
      <c r="Q131" s="206">
        <v>9.0000000000000006E-05</v>
      </c>
      <c r="R131" s="206">
        <f>Q131*H131</f>
        <v>0.0072000000000000007</v>
      </c>
      <c r="S131" s="206">
        <v>0</v>
      </c>
      <c r="T131" s="207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08" t="s">
        <v>172</v>
      </c>
      <c r="AT131" s="208" t="s">
        <v>289</v>
      </c>
      <c r="AU131" s="208" t="s">
        <v>78</v>
      </c>
      <c r="AY131" s="15" t="s">
        <v>151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15" t="s">
        <v>85</v>
      </c>
      <c r="BK131" s="209">
        <f>ROUND(I131*H131,2)</f>
        <v>0</v>
      </c>
      <c r="BL131" s="15" t="s">
        <v>172</v>
      </c>
      <c r="BM131" s="208" t="s">
        <v>488</v>
      </c>
    </row>
    <row r="132" s="2" customFormat="1">
      <c r="A132" s="36"/>
      <c r="B132" s="37"/>
      <c r="C132" s="38"/>
      <c r="D132" s="210" t="s">
        <v>153</v>
      </c>
      <c r="E132" s="38"/>
      <c r="F132" s="211" t="s">
        <v>487</v>
      </c>
      <c r="G132" s="38"/>
      <c r="H132" s="38"/>
      <c r="I132" s="212"/>
      <c r="J132" s="38"/>
      <c r="K132" s="38"/>
      <c r="L132" s="42"/>
      <c r="M132" s="213"/>
      <c r="N132" s="214"/>
      <c r="O132" s="89"/>
      <c r="P132" s="89"/>
      <c r="Q132" s="89"/>
      <c r="R132" s="89"/>
      <c r="S132" s="89"/>
      <c r="T132" s="90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153</v>
      </c>
      <c r="AU132" s="15" t="s">
        <v>78</v>
      </c>
    </row>
    <row r="133" s="2" customFormat="1" ht="24.15" customHeight="1">
      <c r="A133" s="36"/>
      <c r="B133" s="37"/>
      <c r="C133" s="248" t="s">
        <v>168</v>
      </c>
      <c r="D133" s="248" t="s">
        <v>289</v>
      </c>
      <c r="E133" s="249" t="s">
        <v>489</v>
      </c>
      <c r="F133" s="250" t="s">
        <v>490</v>
      </c>
      <c r="G133" s="251" t="s">
        <v>159</v>
      </c>
      <c r="H133" s="252">
        <v>80</v>
      </c>
      <c r="I133" s="253"/>
      <c r="J133" s="254">
        <f>ROUND(I133*H133,2)</f>
        <v>0</v>
      </c>
      <c r="K133" s="250" t="s">
        <v>149</v>
      </c>
      <c r="L133" s="255"/>
      <c r="M133" s="256" t="s">
        <v>1</v>
      </c>
      <c r="N133" s="257" t="s">
        <v>43</v>
      </c>
      <c r="O133" s="89"/>
      <c r="P133" s="206">
        <f>O133*H133</f>
        <v>0</v>
      </c>
      <c r="Q133" s="206">
        <v>0.00014999999999999999</v>
      </c>
      <c r="R133" s="206">
        <f>Q133*H133</f>
        <v>0.011999999999999999</v>
      </c>
      <c r="S133" s="206">
        <v>0</v>
      </c>
      <c r="T133" s="207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08" t="s">
        <v>172</v>
      </c>
      <c r="AT133" s="208" t="s">
        <v>289</v>
      </c>
      <c r="AU133" s="208" t="s">
        <v>78</v>
      </c>
      <c r="AY133" s="15" t="s">
        <v>151</v>
      </c>
      <c r="BE133" s="209">
        <f>IF(N133="základní",J133,0)</f>
        <v>0</v>
      </c>
      <c r="BF133" s="209">
        <f>IF(N133="snížená",J133,0)</f>
        <v>0</v>
      </c>
      <c r="BG133" s="209">
        <f>IF(N133="zákl. přenesená",J133,0)</f>
        <v>0</v>
      </c>
      <c r="BH133" s="209">
        <f>IF(N133="sníž. přenesená",J133,0)</f>
        <v>0</v>
      </c>
      <c r="BI133" s="209">
        <f>IF(N133="nulová",J133,0)</f>
        <v>0</v>
      </c>
      <c r="BJ133" s="15" t="s">
        <v>85</v>
      </c>
      <c r="BK133" s="209">
        <f>ROUND(I133*H133,2)</f>
        <v>0</v>
      </c>
      <c r="BL133" s="15" t="s">
        <v>172</v>
      </c>
      <c r="BM133" s="208" t="s">
        <v>491</v>
      </c>
    </row>
    <row r="134" s="2" customFormat="1">
      <c r="A134" s="36"/>
      <c r="B134" s="37"/>
      <c r="C134" s="38"/>
      <c r="D134" s="210" t="s">
        <v>153</v>
      </c>
      <c r="E134" s="38"/>
      <c r="F134" s="211" t="s">
        <v>490</v>
      </c>
      <c r="G134" s="38"/>
      <c r="H134" s="38"/>
      <c r="I134" s="212"/>
      <c r="J134" s="38"/>
      <c r="K134" s="38"/>
      <c r="L134" s="42"/>
      <c r="M134" s="213"/>
      <c r="N134" s="214"/>
      <c r="O134" s="89"/>
      <c r="P134" s="89"/>
      <c r="Q134" s="89"/>
      <c r="R134" s="89"/>
      <c r="S134" s="89"/>
      <c r="T134" s="90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153</v>
      </c>
      <c r="AU134" s="15" t="s">
        <v>78</v>
      </c>
    </row>
    <row r="135" s="2" customFormat="1" ht="24.15" customHeight="1">
      <c r="A135" s="36"/>
      <c r="B135" s="37"/>
      <c r="C135" s="248" t="s">
        <v>242</v>
      </c>
      <c r="D135" s="248" t="s">
        <v>289</v>
      </c>
      <c r="E135" s="249" t="s">
        <v>492</v>
      </c>
      <c r="F135" s="250" t="s">
        <v>493</v>
      </c>
      <c r="G135" s="251" t="s">
        <v>159</v>
      </c>
      <c r="H135" s="252">
        <v>640</v>
      </c>
      <c r="I135" s="253"/>
      <c r="J135" s="254">
        <f>ROUND(I135*H135,2)</f>
        <v>0</v>
      </c>
      <c r="K135" s="250" t="s">
        <v>149</v>
      </c>
      <c r="L135" s="255"/>
      <c r="M135" s="256" t="s">
        <v>1</v>
      </c>
      <c r="N135" s="257" t="s">
        <v>43</v>
      </c>
      <c r="O135" s="89"/>
      <c r="P135" s="206">
        <f>O135*H135</f>
        <v>0</v>
      </c>
      <c r="Q135" s="206">
        <v>5.0000000000000002E-05</v>
      </c>
      <c r="R135" s="206">
        <f>Q135*H135</f>
        <v>0.032000000000000001</v>
      </c>
      <c r="S135" s="206">
        <v>0</v>
      </c>
      <c r="T135" s="207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08" t="s">
        <v>172</v>
      </c>
      <c r="AT135" s="208" t="s">
        <v>289</v>
      </c>
      <c r="AU135" s="208" t="s">
        <v>78</v>
      </c>
      <c r="AY135" s="15" t="s">
        <v>151</v>
      </c>
      <c r="BE135" s="209">
        <f>IF(N135="základní",J135,0)</f>
        <v>0</v>
      </c>
      <c r="BF135" s="209">
        <f>IF(N135="snížená",J135,0)</f>
        <v>0</v>
      </c>
      <c r="BG135" s="209">
        <f>IF(N135="zákl. přenesená",J135,0)</f>
        <v>0</v>
      </c>
      <c r="BH135" s="209">
        <f>IF(N135="sníž. přenesená",J135,0)</f>
        <v>0</v>
      </c>
      <c r="BI135" s="209">
        <f>IF(N135="nulová",J135,0)</f>
        <v>0</v>
      </c>
      <c r="BJ135" s="15" t="s">
        <v>85</v>
      </c>
      <c r="BK135" s="209">
        <f>ROUND(I135*H135,2)</f>
        <v>0</v>
      </c>
      <c r="BL135" s="15" t="s">
        <v>172</v>
      </c>
      <c r="BM135" s="208" t="s">
        <v>494</v>
      </c>
    </row>
    <row r="136" s="2" customFormat="1">
      <c r="A136" s="36"/>
      <c r="B136" s="37"/>
      <c r="C136" s="38"/>
      <c r="D136" s="210" t="s">
        <v>153</v>
      </c>
      <c r="E136" s="38"/>
      <c r="F136" s="211" t="s">
        <v>493</v>
      </c>
      <c r="G136" s="38"/>
      <c r="H136" s="38"/>
      <c r="I136" s="212"/>
      <c r="J136" s="38"/>
      <c r="K136" s="38"/>
      <c r="L136" s="42"/>
      <c r="M136" s="258"/>
      <c r="N136" s="259"/>
      <c r="O136" s="260"/>
      <c r="P136" s="260"/>
      <c r="Q136" s="260"/>
      <c r="R136" s="260"/>
      <c r="S136" s="260"/>
      <c r="T136" s="261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153</v>
      </c>
      <c r="AU136" s="15" t="s">
        <v>78</v>
      </c>
    </row>
    <row r="137" s="2" customFormat="1" ht="6.96" customHeight="1">
      <c r="A137" s="36"/>
      <c r="B137" s="64"/>
      <c r="C137" s="65"/>
      <c r="D137" s="65"/>
      <c r="E137" s="65"/>
      <c r="F137" s="65"/>
      <c r="G137" s="65"/>
      <c r="H137" s="65"/>
      <c r="I137" s="65"/>
      <c r="J137" s="65"/>
      <c r="K137" s="65"/>
      <c r="L137" s="42"/>
      <c r="M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</row>
  </sheetData>
  <sheetProtection sheet="1" autoFilter="0" formatColumns="0" formatRows="0" objects="1" scenarios="1" spinCount="100000" saltValue="Ezm0VwT007sawYxFel1pk2Jlrc65p3LFr0l7pF3ezLX7hZiGStZWg1NXfb85qw5Xq3J6RgTutQOW/ylXgcAILQ==" hashValue="+wN5QtBEimVrXlfMTv4p3Je+qW06ClC2mwtH/D2ITgzzSfXCWi8EptT1PPTcsaAMYbN93Z3DCjA+/8zf+AwLng==" algorithmName="SHA-512" password="CC35"/>
  <autoFilter ref="C119:K13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117</v>
      </c>
    </row>
    <row r="3" hidden="1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87</v>
      </c>
    </row>
    <row r="4" hidden="1" s="1" customFormat="1" ht="24.96" customHeight="1">
      <c r="B4" s="18"/>
      <c r="D4" s="146" t="s">
        <v>121</v>
      </c>
      <c r="L4" s="18"/>
      <c r="M4" s="147" t="s">
        <v>10</v>
      </c>
      <c r="AT4" s="15" t="s">
        <v>4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148" t="s">
        <v>16</v>
      </c>
      <c r="L6" s="18"/>
    </row>
    <row r="7" hidden="1" s="1" customFormat="1" ht="16.5" customHeight="1">
      <c r="B7" s="18"/>
      <c r="E7" s="149" t="str">
        <f>'Rekapitulace stavby'!K6</f>
        <v>Oprava trati v úseku Nejdek – Nové Hamry (1. Etapa)</v>
      </c>
      <c r="F7" s="148"/>
      <c r="G7" s="148"/>
      <c r="H7" s="148"/>
      <c r="L7" s="18"/>
    </row>
    <row r="8" hidden="1" s="2" customFormat="1" ht="12" customHeight="1">
      <c r="A8" s="36"/>
      <c r="B8" s="42"/>
      <c r="C8" s="36"/>
      <c r="D8" s="148" t="s">
        <v>122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hidden="1" s="2" customFormat="1" ht="16.5" customHeight="1">
      <c r="A9" s="36"/>
      <c r="B9" s="42"/>
      <c r="C9" s="36"/>
      <c r="D9" s="36"/>
      <c r="E9" s="150" t="s">
        <v>495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hidden="1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hidden="1" s="2" customFormat="1" ht="12" customHeight="1">
      <c r="A11" s="36"/>
      <c r="B11" s="42"/>
      <c r="C11" s="36"/>
      <c r="D11" s="148" t="s">
        <v>18</v>
      </c>
      <c r="E11" s="36"/>
      <c r="F11" s="139" t="s">
        <v>1</v>
      </c>
      <c r="G11" s="36"/>
      <c r="H11" s="36"/>
      <c r="I11" s="148" t="s">
        <v>19</v>
      </c>
      <c r="J11" s="139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hidden="1" s="2" customFormat="1" ht="12" customHeight="1">
      <c r="A12" s="36"/>
      <c r="B12" s="42"/>
      <c r="C12" s="36"/>
      <c r="D12" s="148" t="s">
        <v>20</v>
      </c>
      <c r="E12" s="36"/>
      <c r="F12" s="139" t="s">
        <v>21</v>
      </c>
      <c r="G12" s="36"/>
      <c r="H12" s="36"/>
      <c r="I12" s="148" t="s">
        <v>22</v>
      </c>
      <c r="J12" s="151" t="str">
        <f>'Rekapitulace stavby'!AN8</f>
        <v>7. 8. 2020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hidden="1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hidden="1" s="2" customFormat="1" ht="12" customHeight="1">
      <c r="A14" s="36"/>
      <c r="B14" s="42"/>
      <c r="C14" s="36"/>
      <c r="D14" s="148" t="s">
        <v>24</v>
      </c>
      <c r="E14" s="36"/>
      <c r="F14" s="36"/>
      <c r="G14" s="36"/>
      <c r="H14" s="36"/>
      <c r="I14" s="148" t="s">
        <v>25</v>
      </c>
      <c r="J14" s="139" t="s">
        <v>26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hidden="1" s="2" customFormat="1" ht="18" customHeight="1">
      <c r="A15" s="36"/>
      <c r="B15" s="42"/>
      <c r="C15" s="36"/>
      <c r="D15" s="36"/>
      <c r="E15" s="139" t="s">
        <v>27</v>
      </c>
      <c r="F15" s="36"/>
      <c r="G15" s="36"/>
      <c r="H15" s="36"/>
      <c r="I15" s="148" t="s">
        <v>28</v>
      </c>
      <c r="J15" s="139" t="s">
        <v>29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hidden="1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hidden="1" s="2" customFormat="1" ht="12" customHeight="1">
      <c r="A17" s="36"/>
      <c r="B17" s="42"/>
      <c r="C17" s="36"/>
      <c r="D17" s="148" t="s">
        <v>30</v>
      </c>
      <c r="E17" s="36"/>
      <c r="F17" s="36"/>
      <c r="G17" s="36"/>
      <c r="H17" s="36"/>
      <c r="I17" s="14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hidden="1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9"/>
      <c r="G18" s="139"/>
      <c r="H18" s="139"/>
      <c r="I18" s="148" t="s">
        <v>28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hidden="1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hidden="1" s="2" customFormat="1" ht="12" customHeight="1">
      <c r="A20" s="36"/>
      <c r="B20" s="42"/>
      <c r="C20" s="36"/>
      <c r="D20" s="148" t="s">
        <v>32</v>
      </c>
      <c r="E20" s="36"/>
      <c r="F20" s="36"/>
      <c r="G20" s="36"/>
      <c r="H20" s="36"/>
      <c r="I20" s="148" t="s">
        <v>25</v>
      </c>
      <c r="J20" s="139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hidden="1" s="2" customFormat="1" ht="18" customHeight="1">
      <c r="A21" s="36"/>
      <c r="B21" s="42"/>
      <c r="C21" s="36"/>
      <c r="D21" s="36"/>
      <c r="E21" s="139" t="str">
        <f>IF('Rekapitulace stavby'!E17="","",'Rekapitulace stavby'!E17)</f>
        <v xml:space="preserve"> </v>
      </c>
      <c r="F21" s="36"/>
      <c r="G21" s="36"/>
      <c r="H21" s="36"/>
      <c r="I21" s="148" t="s">
        <v>28</v>
      </c>
      <c r="J21" s="139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hidden="1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hidden="1" s="2" customFormat="1" ht="12" customHeight="1">
      <c r="A23" s="36"/>
      <c r="B23" s="42"/>
      <c r="C23" s="36"/>
      <c r="D23" s="148" t="s">
        <v>35</v>
      </c>
      <c r="E23" s="36"/>
      <c r="F23" s="36"/>
      <c r="G23" s="36"/>
      <c r="H23" s="36"/>
      <c r="I23" s="148" t="s">
        <v>25</v>
      </c>
      <c r="J23" s="139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hidden="1" s="2" customFormat="1" ht="18" customHeight="1">
      <c r="A24" s="36"/>
      <c r="B24" s="42"/>
      <c r="C24" s="36"/>
      <c r="D24" s="36"/>
      <c r="E24" s="139" t="s">
        <v>36</v>
      </c>
      <c r="F24" s="36"/>
      <c r="G24" s="36"/>
      <c r="H24" s="36"/>
      <c r="I24" s="148" t="s">
        <v>28</v>
      </c>
      <c r="J24" s="139" t="s">
        <v>1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hidden="1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hidden="1" s="2" customFormat="1" ht="12" customHeight="1">
      <c r="A26" s="36"/>
      <c r="B26" s="42"/>
      <c r="C26" s="36"/>
      <c r="D26" s="148" t="s">
        <v>37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hidden="1" s="8" customFormat="1" ht="16.5" customHeight="1">
      <c r="A27" s="152"/>
      <c r="B27" s="153"/>
      <c r="C27" s="152"/>
      <c r="D27" s="152"/>
      <c r="E27" s="154" t="s">
        <v>1</v>
      </c>
      <c r="F27" s="154"/>
      <c r="G27" s="154"/>
      <c r="H27" s="154"/>
      <c r="I27" s="152"/>
      <c r="J27" s="152"/>
      <c r="K27" s="152"/>
      <c r="L27" s="155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</row>
    <row r="28" hidden="1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hidden="1" s="2" customFormat="1" ht="6.96" customHeight="1">
      <c r="A29" s="36"/>
      <c r="B29" s="42"/>
      <c r="C29" s="36"/>
      <c r="D29" s="156"/>
      <c r="E29" s="156"/>
      <c r="F29" s="156"/>
      <c r="G29" s="156"/>
      <c r="H29" s="156"/>
      <c r="I29" s="156"/>
      <c r="J29" s="156"/>
      <c r="K29" s="156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hidden="1" s="2" customFormat="1" ht="25.44" customHeight="1">
      <c r="A30" s="36"/>
      <c r="B30" s="42"/>
      <c r="C30" s="36"/>
      <c r="D30" s="157" t="s">
        <v>38</v>
      </c>
      <c r="E30" s="36"/>
      <c r="F30" s="36"/>
      <c r="G30" s="36"/>
      <c r="H30" s="36"/>
      <c r="I30" s="36"/>
      <c r="J30" s="158">
        <f>ROUND(J116,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hidden="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hidden="1" s="2" customFormat="1" ht="14.4" customHeight="1">
      <c r="A32" s="36"/>
      <c r="B32" s="42"/>
      <c r="C32" s="36"/>
      <c r="D32" s="36"/>
      <c r="E32" s="36"/>
      <c r="F32" s="159" t="s">
        <v>40</v>
      </c>
      <c r="G32" s="36"/>
      <c r="H32" s="36"/>
      <c r="I32" s="159" t="s">
        <v>39</v>
      </c>
      <c r="J32" s="159" t="s">
        <v>41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160" t="s">
        <v>42</v>
      </c>
      <c r="E33" s="148" t="s">
        <v>43</v>
      </c>
      <c r="F33" s="161">
        <f>ROUND((SUM(BE116:BE140)),  2)</f>
        <v>0</v>
      </c>
      <c r="G33" s="36"/>
      <c r="H33" s="36"/>
      <c r="I33" s="162">
        <v>0.20999999999999999</v>
      </c>
      <c r="J33" s="161">
        <f>ROUND(((SUM(BE116:BE140))*I33),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48" t="s">
        <v>44</v>
      </c>
      <c r="F34" s="161">
        <f>ROUND((SUM(BF116:BF140)),  2)</f>
        <v>0</v>
      </c>
      <c r="G34" s="36"/>
      <c r="H34" s="36"/>
      <c r="I34" s="162">
        <v>0.14999999999999999</v>
      </c>
      <c r="J34" s="161">
        <f>ROUND(((SUM(BF116:BF140))*I34),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48" t="s">
        <v>45</v>
      </c>
      <c r="F35" s="161">
        <f>ROUND((SUM(BG116:BG140)),  2)</f>
        <v>0</v>
      </c>
      <c r="G35" s="36"/>
      <c r="H35" s="36"/>
      <c r="I35" s="162">
        <v>0.20999999999999999</v>
      </c>
      <c r="J35" s="161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48" t="s">
        <v>46</v>
      </c>
      <c r="F36" s="161">
        <f>ROUND((SUM(BH116:BH140)),  2)</f>
        <v>0</v>
      </c>
      <c r="G36" s="36"/>
      <c r="H36" s="36"/>
      <c r="I36" s="162">
        <v>0.14999999999999999</v>
      </c>
      <c r="J36" s="161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47</v>
      </c>
      <c r="F37" s="161">
        <f>ROUND((SUM(BI116:BI140)),  2)</f>
        <v>0</v>
      </c>
      <c r="G37" s="36"/>
      <c r="H37" s="36"/>
      <c r="I37" s="162">
        <v>0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25.44" customHeight="1">
      <c r="A39" s="36"/>
      <c r="B39" s="42"/>
      <c r="C39" s="163"/>
      <c r="D39" s="164" t="s">
        <v>48</v>
      </c>
      <c r="E39" s="165"/>
      <c r="F39" s="165"/>
      <c r="G39" s="166" t="s">
        <v>49</v>
      </c>
      <c r="H39" s="167" t="s">
        <v>50</v>
      </c>
      <c r="I39" s="165"/>
      <c r="J39" s="168">
        <f>SUM(J30:J37)</f>
        <v>0</v>
      </c>
      <c r="K39" s="169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 s="1" customFormat="1" ht="14.4" customHeight="1">
      <c r="B41" s="18"/>
      <c r="L41" s="18"/>
    </row>
    <row r="42" hidden="1" s="1" customFormat="1" ht="14.4" customHeight="1">
      <c r="B42" s="18"/>
      <c r="L42" s="18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61"/>
      <c r="D50" s="170" t="s">
        <v>51</v>
      </c>
      <c r="E50" s="171"/>
      <c r="F50" s="171"/>
      <c r="G50" s="170" t="s">
        <v>52</v>
      </c>
      <c r="H50" s="171"/>
      <c r="I50" s="171"/>
      <c r="J50" s="171"/>
      <c r="K50" s="171"/>
      <c r="L50" s="61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36"/>
      <c r="B61" s="42"/>
      <c r="C61" s="36"/>
      <c r="D61" s="172" t="s">
        <v>53</v>
      </c>
      <c r="E61" s="173"/>
      <c r="F61" s="174" t="s">
        <v>54</v>
      </c>
      <c r="G61" s="172" t="s">
        <v>53</v>
      </c>
      <c r="H61" s="173"/>
      <c r="I61" s="173"/>
      <c r="J61" s="175" t="s">
        <v>54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36"/>
      <c r="B65" s="42"/>
      <c r="C65" s="36"/>
      <c r="D65" s="170" t="s">
        <v>55</v>
      </c>
      <c r="E65" s="176"/>
      <c r="F65" s="176"/>
      <c r="G65" s="170" t="s">
        <v>56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36"/>
      <c r="B76" s="42"/>
      <c r="C76" s="36"/>
      <c r="D76" s="172" t="s">
        <v>53</v>
      </c>
      <c r="E76" s="173"/>
      <c r="F76" s="174" t="s">
        <v>54</v>
      </c>
      <c r="G76" s="172" t="s">
        <v>53</v>
      </c>
      <c r="H76" s="173"/>
      <c r="I76" s="173"/>
      <c r="J76" s="175" t="s">
        <v>54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hidden="1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hidden="1"/>
    <row r="79" hidden="1"/>
    <row r="80" hidden="1"/>
    <row r="81" hidden="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hidden="1" s="2" customFormat="1" ht="24.96" customHeight="1">
      <c r="A82" s="36"/>
      <c r="B82" s="37"/>
      <c r="C82" s="21" t="s">
        <v>126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hidden="1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hidden="1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hidden="1" s="2" customFormat="1" ht="16.5" customHeight="1">
      <c r="A85" s="36"/>
      <c r="B85" s="37"/>
      <c r="C85" s="38"/>
      <c r="D85" s="38"/>
      <c r="E85" s="181" t="str">
        <f>E7</f>
        <v>Oprava trati v úseku Nejdek – Nové Hamry (1. Etapa)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hidden="1" s="2" customFormat="1" ht="12" customHeight="1">
      <c r="A86" s="36"/>
      <c r="B86" s="37"/>
      <c r="C86" s="30" t="s">
        <v>122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hidden="1" s="2" customFormat="1" ht="16.5" customHeight="1">
      <c r="A87" s="36"/>
      <c r="B87" s="37"/>
      <c r="C87" s="38"/>
      <c r="D87" s="38"/>
      <c r="E87" s="74" t="str">
        <f>E9</f>
        <v>A.4 - Doprava (Sborník SŽDC 2020)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hidden="1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hidden="1" s="2" customFormat="1" ht="12" customHeight="1">
      <c r="A89" s="36"/>
      <c r="B89" s="37"/>
      <c r="C89" s="30" t="s">
        <v>20</v>
      </c>
      <c r="D89" s="38"/>
      <c r="E89" s="38"/>
      <c r="F89" s="25" t="str">
        <f>F12</f>
        <v>Dopr. Pernink, dopr. N. Hamry</v>
      </c>
      <c r="G89" s="38"/>
      <c r="H89" s="38"/>
      <c r="I89" s="30" t="s">
        <v>22</v>
      </c>
      <c r="J89" s="77" t="str">
        <f>IF(J12="","",J12)</f>
        <v>7. 8. 2020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hidden="1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hidden="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Správa železnic,s.o.; OŘ ÚNL - ST K. Vary </v>
      </c>
      <c r="G91" s="38"/>
      <c r="H91" s="38"/>
      <c r="I91" s="30" t="s">
        <v>32</v>
      </c>
      <c r="J91" s="34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hidden="1" s="2" customFormat="1" ht="15.15" customHeight="1">
      <c r="A92" s="36"/>
      <c r="B92" s="37"/>
      <c r="C92" s="30" t="s">
        <v>30</v>
      </c>
      <c r="D92" s="38"/>
      <c r="E92" s="38"/>
      <c r="F92" s="25" t="str">
        <f>IF(E18="","",E18)</f>
        <v>Vyplň údaj</v>
      </c>
      <c r="G92" s="38"/>
      <c r="H92" s="38"/>
      <c r="I92" s="30" t="s">
        <v>35</v>
      </c>
      <c r="J92" s="34" t="str">
        <f>E24</f>
        <v>Monika Roztočilová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hidden="1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hidden="1" s="2" customFormat="1" ht="29.28" customHeight="1">
      <c r="A94" s="36"/>
      <c r="B94" s="37"/>
      <c r="C94" s="182" t="s">
        <v>127</v>
      </c>
      <c r="D94" s="183"/>
      <c r="E94" s="183"/>
      <c r="F94" s="183"/>
      <c r="G94" s="183"/>
      <c r="H94" s="183"/>
      <c r="I94" s="183"/>
      <c r="J94" s="184" t="s">
        <v>128</v>
      </c>
      <c r="K94" s="183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hidden="1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hidden="1" s="2" customFormat="1" ht="22.8" customHeight="1">
      <c r="A96" s="36"/>
      <c r="B96" s="37"/>
      <c r="C96" s="185" t="s">
        <v>129</v>
      </c>
      <c r="D96" s="38"/>
      <c r="E96" s="38"/>
      <c r="F96" s="38"/>
      <c r="G96" s="38"/>
      <c r="H96" s="38"/>
      <c r="I96" s="38"/>
      <c r="J96" s="108">
        <f>J116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130</v>
      </c>
    </row>
    <row r="97" hidden="1" s="2" customFormat="1" ht="21.84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hidden="1" s="2" customFormat="1" ht="6.96" customHeight="1">
      <c r="A98" s="36"/>
      <c r="B98" s="64"/>
      <c r="C98" s="65"/>
      <c r="D98" s="65"/>
      <c r="E98" s="65"/>
      <c r="F98" s="65"/>
      <c r="G98" s="65"/>
      <c r="H98" s="65"/>
      <c r="I98" s="65"/>
      <c r="J98" s="65"/>
      <c r="K98" s="65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hidden="1"/>
    <row r="100" hidden="1"/>
    <row r="101" hidden="1"/>
    <row r="102" s="2" customFormat="1" ht="6.96" customHeight="1">
      <c r="A102" s="36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24.96" customHeight="1">
      <c r="A103" s="36"/>
      <c r="B103" s="37"/>
      <c r="C103" s="21" t="s">
        <v>131</v>
      </c>
      <c r="D103" s="38"/>
      <c r="E103" s="38"/>
      <c r="F103" s="38"/>
      <c r="G103" s="38"/>
      <c r="H103" s="38"/>
      <c r="I103" s="38"/>
      <c r="J103" s="38"/>
      <c r="K103" s="38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6.96" customHeight="1">
      <c r="A104" s="36"/>
      <c r="B104" s="37"/>
      <c r="C104" s="38"/>
      <c r="D104" s="38"/>
      <c r="E104" s="38"/>
      <c r="F104" s="38"/>
      <c r="G104" s="38"/>
      <c r="H104" s="38"/>
      <c r="I104" s="38"/>
      <c r="J104" s="38"/>
      <c r="K104" s="38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12" customHeight="1">
      <c r="A105" s="36"/>
      <c r="B105" s="37"/>
      <c r="C105" s="30" t="s">
        <v>16</v>
      </c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16.5" customHeight="1">
      <c r="A106" s="36"/>
      <c r="B106" s="37"/>
      <c r="C106" s="38"/>
      <c r="D106" s="38"/>
      <c r="E106" s="181" t="str">
        <f>E7</f>
        <v>Oprava trati v úseku Nejdek – Nové Hamry (1. Etapa)</v>
      </c>
      <c r="F106" s="30"/>
      <c r="G106" s="30"/>
      <c r="H106" s="30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122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6.5" customHeight="1">
      <c r="A108" s="36"/>
      <c r="B108" s="37"/>
      <c r="C108" s="38"/>
      <c r="D108" s="38"/>
      <c r="E108" s="74" t="str">
        <f>E9</f>
        <v>A.4 - Doprava (Sborník SŽDC 2020)</v>
      </c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20</v>
      </c>
      <c r="D110" s="38"/>
      <c r="E110" s="38"/>
      <c r="F110" s="25" t="str">
        <f>F12</f>
        <v>Dopr. Pernink, dopr. N. Hamry</v>
      </c>
      <c r="G110" s="38"/>
      <c r="H110" s="38"/>
      <c r="I110" s="30" t="s">
        <v>22</v>
      </c>
      <c r="J110" s="77" t="str">
        <f>IF(J12="","",J12)</f>
        <v>7. 8. 2020</v>
      </c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5.15" customHeight="1">
      <c r="A112" s="36"/>
      <c r="B112" s="37"/>
      <c r="C112" s="30" t="s">
        <v>24</v>
      </c>
      <c r="D112" s="38"/>
      <c r="E112" s="38"/>
      <c r="F112" s="25" t="str">
        <f>E15</f>
        <v xml:space="preserve">Správa železnic,s.o.; OŘ ÚNL - ST K. Vary </v>
      </c>
      <c r="G112" s="38"/>
      <c r="H112" s="38"/>
      <c r="I112" s="30" t="s">
        <v>32</v>
      </c>
      <c r="J112" s="34" t="str">
        <f>E21</f>
        <v xml:space="preserve"> </v>
      </c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5.15" customHeight="1">
      <c r="A113" s="36"/>
      <c r="B113" s="37"/>
      <c r="C113" s="30" t="s">
        <v>30</v>
      </c>
      <c r="D113" s="38"/>
      <c r="E113" s="38"/>
      <c r="F113" s="25" t="str">
        <f>IF(E18="","",E18)</f>
        <v>Vyplň údaj</v>
      </c>
      <c r="G113" s="38"/>
      <c r="H113" s="38"/>
      <c r="I113" s="30" t="s">
        <v>35</v>
      </c>
      <c r="J113" s="34" t="str">
        <f>E24</f>
        <v>Monika Roztočilová</v>
      </c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0.32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9" customFormat="1" ht="29.28" customHeight="1">
      <c r="A115" s="186"/>
      <c r="B115" s="187"/>
      <c r="C115" s="188" t="s">
        <v>132</v>
      </c>
      <c r="D115" s="189" t="s">
        <v>63</v>
      </c>
      <c r="E115" s="189" t="s">
        <v>59</v>
      </c>
      <c r="F115" s="189" t="s">
        <v>60</v>
      </c>
      <c r="G115" s="189" t="s">
        <v>133</v>
      </c>
      <c r="H115" s="189" t="s">
        <v>134</v>
      </c>
      <c r="I115" s="189" t="s">
        <v>135</v>
      </c>
      <c r="J115" s="189" t="s">
        <v>128</v>
      </c>
      <c r="K115" s="190" t="s">
        <v>136</v>
      </c>
      <c r="L115" s="191"/>
      <c r="M115" s="98" t="s">
        <v>1</v>
      </c>
      <c r="N115" s="99" t="s">
        <v>42</v>
      </c>
      <c r="O115" s="99" t="s">
        <v>137</v>
      </c>
      <c r="P115" s="99" t="s">
        <v>138</v>
      </c>
      <c r="Q115" s="99" t="s">
        <v>139</v>
      </c>
      <c r="R115" s="99" t="s">
        <v>140</v>
      </c>
      <c r="S115" s="99" t="s">
        <v>141</v>
      </c>
      <c r="T115" s="100" t="s">
        <v>142</v>
      </c>
      <c r="U115" s="186"/>
      <c r="V115" s="186"/>
      <c r="W115" s="186"/>
      <c r="X115" s="186"/>
      <c r="Y115" s="186"/>
      <c r="Z115" s="186"/>
      <c r="AA115" s="186"/>
      <c r="AB115" s="186"/>
      <c r="AC115" s="186"/>
      <c r="AD115" s="186"/>
      <c r="AE115" s="186"/>
    </row>
    <row r="116" s="2" customFormat="1" ht="22.8" customHeight="1">
      <c r="A116" s="36"/>
      <c r="B116" s="37"/>
      <c r="C116" s="105" t="s">
        <v>143</v>
      </c>
      <c r="D116" s="38"/>
      <c r="E116" s="38"/>
      <c r="F116" s="38"/>
      <c r="G116" s="38"/>
      <c r="H116" s="38"/>
      <c r="I116" s="38"/>
      <c r="J116" s="192">
        <f>BK116</f>
        <v>0</v>
      </c>
      <c r="K116" s="38"/>
      <c r="L116" s="42"/>
      <c r="M116" s="101"/>
      <c r="N116" s="193"/>
      <c r="O116" s="102"/>
      <c r="P116" s="194">
        <f>SUM(P117:P140)</f>
        <v>0</v>
      </c>
      <c r="Q116" s="102"/>
      <c r="R116" s="194">
        <f>SUM(R117:R140)</f>
        <v>0</v>
      </c>
      <c r="S116" s="102"/>
      <c r="T116" s="195">
        <f>SUM(T117:T140)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5" t="s">
        <v>77</v>
      </c>
      <c r="AU116" s="15" t="s">
        <v>130</v>
      </c>
      <c r="BK116" s="196">
        <f>SUM(BK117:BK140)</f>
        <v>0</v>
      </c>
    </row>
    <row r="117" s="2" customFormat="1" ht="49.05" customHeight="1">
      <c r="A117" s="36"/>
      <c r="B117" s="37"/>
      <c r="C117" s="197" t="s">
        <v>85</v>
      </c>
      <c r="D117" s="197" t="s">
        <v>145</v>
      </c>
      <c r="E117" s="198" t="s">
        <v>496</v>
      </c>
      <c r="F117" s="199" t="s">
        <v>497</v>
      </c>
      <c r="G117" s="200" t="s">
        <v>171</v>
      </c>
      <c r="H117" s="201">
        <v>2315.107</v>
      </c>
      <c r="I117" s="202"/>
      <c r="J117" s="203">
        <f>ROUND(I117*H117,2)</f>
        <v>0</v>
      </c>
      <c r="K117" s="199" t="s">
        <v>149</v>
      </c>
      <c r="L117" s="42"/>
      <c r="M117" s="204" t="s">
        <v>1</v>
      </c>
      <c r="N117" s="205" t="s">
        <v>43</v>
      </c>
      <c r="O117" s="89"/>
      <c r="P117" s="206">
        <f>O117*H117</f>
        <v>0</v>
      </c>
      <c r="Q117" s="206">
        <v>0</v>
      </c>
      <c r="R117" s="206">
        <f>Q117*H117</f>
        <v>0</v>
      </c>
      <c r="S117" s="206">
        <v>0</v>
      </c>
      <c r="T117" s="207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08" t="s">
        <v>172</v>
      </c>
      <c r="AT117" s="208" t="s">
        <v>145</v>
      </c>
      <c r="AU117" s="208" t="s">
        <v>78</v>
      </c>
      <c r="AY117" s="15" t="s">
        <v>151</v>
      </c>
      <c r="BE117" s="209">
        <f>IF(N117="základní",J117,0)</f>
        <v>0</v>
      </c>
      <c r="BF117" s="209">
        <f>IF(N117="snížená",J117,0)</f>
        <v>0</v>
      </c>
      <c r="BG117" s="209">
        <f>IF(N117="zákl. přenesená",J117,0)</f>
        <v>0</v>
      </c>
      <c r="BH117" s="209">
        <f>IF(N117="sníž. přenesená",J117,0)</f>
        <v>0</v>
      </c>
      <c r="BI117" s="209">
        <f>IF(N117="nulová",J117,0)</f>
        <v>0</v>
      </c>
      <c r="BJ117" s="15" t="s">
        <v>85</v>
      </c>
      <c r="BK117" s="209">
        <f>ROUND(I117*H117,2)</f>
        <v>0</v>
      </c>
      <c r="BL117" s="15" t="s">
        <v>172</v>
      </c>
      <c r="BM117" s="208" t="s">
        <v>498</v>
      </c>
    </row>
    <row r="118" s="2" customFormat="1">
      <c r="A118" s="36"/>
      <c r="B118" s="37"/>
      <c r="C118" s="38"/>
      <c r="D118" s="210" t="s">
        <v>153</v>
      </c>
      <c r="E118" s="38"/>
      <c r="F118" s="211" t="s">
        <v>499</v>
      </c>
      <c r="G118" s="38"/>
      <c r="H118" s="38"/>
      <c r="I118" s="212"/>
      <c r="J118" s="38"/>
      <c r="K118" s="38"/>
      <c r="L118" s="42"/>
      <c r="M118" s="213"/>
      <c r="N118" s="214"/>
      <c r="O118" s="89"/>
      <c r="P118" s="89"/>
      <c r="Q118" s="89"/>
      <c r="R118" s="89"/>
      <c r="S118" s="89"/>
      <c r="T118" s="90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153</v>
      </c>
      <c r="AU118" s="15" t="s">
        <v>78</v>
      </c>
    </row>
    <row r="119" s="2" customFormat="1">
      <c r="A119" s="36"/>
      <c r="B119" s="37"/>
      <c r="C119" s="38"/>
      <c r="D119" s="210" t="s">
        <v>155</v>
      </c>
      <c r="E119" s="38"/>
      <c r="F119" s="215" t="s">
        <v>500</v>
      </c>
      <c r="G119" s="38"/>
      <c r="H119" s="38"/>
      <c r="I119" s="212"/>
      <c r="J119" s="38"/>
      <c r="K119" s="38"/>
      <c r="L119" s="42"/>
      <c r="M119" s="213"/>
      <c r="N119" s="214"/>
      <c r="O119" s="89"/>
      <c r="P119" s="89"/>
      <c r="Q119" s="89"/>
      <c r="R119" s="89"/>
      <c r="S119" s="89"/>
      <c r="T119" s="90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155</v>
      </c>
      <c r="AU119" s="15" t="s">
        <v>78</v>
      </c>
    </row>
    <row r="120" s="2" customFormat="1" ht="49.05" customHeight="1">
      <c r="A120" s="36"/>
      <c r="B120" s="37"/>
      <c r="C120" s="197" t="s">
        <v>87</v>
      </c>
      <c r="D120" s="197" t="s">
        <v>145</v>
      </c>
      <c r="E120" s="198" t="s">
        <v>501</v>
      </c>
      <c r="F120" s="199" t="s">
        <v>502</v>
      </c>
      <c r="G120" s="200" t="s">
        <v>171</v>
      </c>
      <c r="H120" s="201">
        <v>708.64599999999996</v>
      </c>
      <c r="I120" s="202"/>
      <c r="J120" s="203">
        <f>ROUND(I120*H120,2)</f>
        <v>0</v>
      </c>
      <c r="K120" s="199" t="s">
        <v>149</v>
      </c>
      <c r="L120" s="42"/>
      <c r="M120" s="204" t="s">
        <v>1</v>
      </c>
      <c r="N120" s="205" t="s">
        <v>43</v>
      </c>
      <c r="O120" s="89"/>
      <c r="P120" s="206">
        <f>O120*H120</f>
        <v>0</v>
      </c>
      <c r="Q120" s="206">
        <v>0</v>
      </c>
      <c r="R120" s="206">
        <f>Q120*H120</f>
        <v>0</v>
      </c>
      <c r="S120" s="206">
        <v>0</v>
      </c>
      <c r="T120" s="207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08" t="s">
        <v>172</v>
      </c>
      <c r="AT120" s="208" t="s">
        <v>145</v>
      </c>
      <c r="AU120" s="208" t="s">
        <v>78</v>
      </c>
      <c r="AY120" s="15" t="s">
        <v>151</v>
      </c>
      <c r="BE120" s="209">
        <f>IF(N120="základní",J120,0)</f>
        <v>0</v>
      </c>
      <c r="BF120" s="209">
        <f>IF(N120="snížená",J120,0)</f>
        <v>0</v>
      </c>
      <c r="BG120" s="209">
        <f>IF(N120="zákl. přenesená",J120,0)</f>
        <v>0</v>
      </c>
      <c r="BH120" s="209">
        <f>IF(N120="sníž. přenesená",J120,0)</f>
        <v>0</v>
      </c>
      <c r="BI120" s="209">
        <f>IF(N120="nulová",J120,0)</f>
        <v>0</v>
      </c>
      <c r="BJ120" s="15" t="s">
        <v>85</v>
      </c>
      <c r="BK120" s="209">
        <f>ROUND(I120*H120,2)</f>
        <v>0</v>
      </c>
      <c r="BL120" s="15" t="s">
        <v>172</v>
      </c>
      <c r="BM120" s="208" t="s">
        <v>503</v>
      </c>
    </row>
    <row r="121" s="2" customFormat="1">
      <c r="A121" s="36"/>
      <c r="B121" s="37"/>
      <c r="C121" s="38"/>
      <c r="D121" s="210" t="s">
        <v>153</v>
      </c>
      <c r="E121" s="38"/>
      <c r="F121" s="211" t="s">
        <v>504</v>
      </c>
      <c r="G121" s="38"/>
      <c r="H121" s="38"/>
      <c r="I121" s="212"/>
      <c r="J121" s="38"/>
      <c r="K121" s="38"/>
      <c r="L121" s="42"/>
      <c r="M121" s="213"/>
      <c r="N121" s="214"/>
      <c r="O121" s="89"/>
      <c r="P121" s="89"/>
      <c r="Q121" s="89"/>
      <c r="R121" s="89"/>
      <c r="S121" s="89"/>
      <c r="T121" s="90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153</v>
      </c>
      <c r="AU121" s="15" t="s">
        <v>78</v>
      </c>
    </row>
    <row r="122" s="2" customFormat="1">
      <c r="A122" s="36"/>
      <c r="B122" s="37"/>
      <c r="C122" s="38"/>
      <c r="D122" s="210" t="s">
        <v>155</v>
      </c>
      <c r="E122" s="38"/>
      <c r="F122" s="215" t="s">
        <v>505</v>
      </c>
      <c r="G122" s="38"/>
      <c r="H122" s="38"/>
      <c r="I122" s="212"/>
      <c r="J122" s="38"/>
      <c r="K122" s="38"/>
      <c r="L122" s="42"/>
      <c r="M122" s="213"/>
      <c r="N122" s="214"/>
      <c r="O122" s="89"/>
      <c r="P122" s="89"/>
      <c r="Q122" s="89"/>
      <c r="R122" s="89"/>
      <c r="S122" s="89"/>
      <c r="T122" s="90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155</v>
      </c>
      <c r="AU122" s="15" t="s">
        <v>78</v>
      </c>
    </row>
    <row r="123" s="2" customFormat="1" ht="49.05" customHeight="1">
      <c r="A123" s="36"/>
      <c r="B123" s="37"/>
      <c r="C123" s="197" t="s">
        <v>163</v>
      </c>
      <c r="D123" s="197" t="s">
        <v>145</v>
      </c>
      <c r="E123" s="198" t="s">
        <v>506</v>
      </c>
      <c r="F123" s="199" t="s">
        <v>507</v>
      </c>
      <c r="G123" s="200" t="s">
        <v>171</v>
      </c>
      <c r="H123" s="201">
        <v>817.05200000000002</v>
      </c>
      <c r="I123" s="202"/>
      <c r="J123" s="203">
        <f>ROUND(I123*H123,2)</f>
        <v>0</v>
      </c>
      <c r="K123" s="199" t="s">
        <v>149</v>
      </c>
      <c r="L123" s="42"/>
      <c r="M123" s="204" t="s">
        <v>1</v>
      </c>
      <c r="N123" s="205" t="s">
        <v>43</v>
      </c>
      <c r="O123" s="89"/>
      <c r="P123" s="206">
        <f>O123*H123</f>
        <v>0</v>
      </c>
      <c r="Q123" s="206">
        <v>0</v>
      </c>
      <c r="R123" s="206">
        <f>Q123*H123</f>
        <v>0</v>
      </c>
      <c r="S123" s="206">
        <v>0</v>
      </c>
      <c r="T123" s="207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08" t="s">
        <v>172</v>
      </c>
      <c r="AT123" s="208" t="s">
        <v>145</v>
      </c>
      <c r="AU123" s="208" t="s">
        <v>78</v>
      </c>
      <c r="AY123" s="15" t="s">
        <v>151</v>
      </c>
      <c r="BE123" s="209">
        <f>IF(N123="základní",J123,0)</f>
        <v>0</v>
      </c>
      <c r="BF123" s="209">
        <f>IF(N123="snížená",J123,0)</f>
        <v>0</v>
      </c>
      <c r="BG123" s="209">
        <f>IF(N123="zákl. přenesená",J123,0)</f>
        <v>0</v>
      </c>
      <c r="BH123" s="209">
        <f>IF(N123="sníž. přenesená",J123,0)</f>
        <v>0</v>
      </c>
      <c r="BI123" s="209">
        <f>IF(N123="nulová",J123,0)</f>
        <v>0</v>
      </c>
      <c r="BJ123" s="15" t="s">
        <v>85</v>
      </c>
      <c r="BK123" s="209">
        <f>ROUND(I123*H123,2)</f>
        <v>0</v>
      </c>
      <c r="BL123" s="15" t="s">
        <v>172</v>
      </c>
      <c r="BM123" s="208" t="s">
        <v>508</v>
      </c>
    </row>
    <row r="124" s="2" customFormat="1">
      <c r="A124" s="36"/>
      <c r="B124" s="37"/>
      <c r="C124" s="38"/>
      <c r="D124" s="210" t="s">
        <v>153</v>
      </c>
      <c r="E124" s="38"/>
      <c r="F124" s="211" t="s">
        <v>509</v>
      </c>
      <c r="G124" s="38"/>
      <c r="H124" s="38"/>
      <c r="I124" s="212"/>
      <c r="J124" s="38"/>
      <c r="K124" s="38"/>
      <c r="L124" s="42"/>
      <c r="M124" s="213"/>
      <c r="N124" s="214"/>
      <c r="O124" s="89"/>
      <c r="P124" s="89"/>
      <c r="Q124" s="89"/>
      <c r="R124" s="89"/>
      <c r="S124" s="89"/>
      <c r="T124" s="90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153</v>
      </c>
      <c r="AU124" s="15" t="s">
        <v>78</v>
      </c>
    </row>
    <row r="125" s="2" customFormat="1">
      <c r="A125" s="36"/>
      <c r="B125" s="37"/>
      <c r="C125" s="38"/>
      <c r="D125" s="210" t="s">
        <v>155</v>
      </c>
      <c r="E125" s="38"/>
      <c r="F125" s="215" t="s">
        <v>510</v>
      </c>
      <c r="G125" s="38"/>
      <c r="H125" s="38"/>
      <c r="I125" s="212"/>
      <c r="J125" s="38"/>
      <c r="K125" s="38"/>
      <c r="L125" s="42"/>
      <c r="M125" s="213"/>
      <c r="N125" s="214"/>
      <c r="O125" s="89"/>
      <c r="P125" s="89"/>
      <c r="Q125" s="89"/>
      <c r="R125" s="89"/>
      <c r="S125" s="89"/>
      <c r="T125" s="90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155</v>
      </c>
      <c r="AU125" s="15" t="s">
        <v>78</v>
      </c>
    </row>
    <row r="126" s="2" customFormat="1" ht="49.05" customHeight="1">
      <c r="A126" s="36"/>
      <c r="B126" s="37"/>
      <c r="C126" s="197" t="s">
        <v>150</v>
      </c>
      <c r="D126" s="197" t="s">
        <v>145</v>
      </c>
      <c r="E126" s="198" t="s">
        <v>511</v>
      </c>
      <c r="F126" s="199" t="s">
        <v>512</v>
      </c>
      <c r="G126" s="200" t="s">
        <v>171</v>
      </c>
      <c r="H126" s="201">
        <v>292.24799999999999</v>
      </c>
      <c r="I126" s="202"/>
      <c r="J126" s="203">
        <f>ROUND(I126*H126,2)</f>
        <v>0</v>
      </c>
      <c r="K126" s="199" t="s">
        <v>149</v>
      </c>
      <c r="L126" s="42"/>
      <c r="M126" s="204" t="s">
        <v>1</v>
      </c>
      <c r="N126" s="205" t="s">
        <v>43</v>
      </c>
      <c r="O126" s="89"/>
      <c r="P126" s="206">
        <f>O126*H126</f>
        <v>0</v>
      </c>
      <c r="Q126" s="206">
        <v>0</v>
      </c>
      <c r="R126" s="206">
        <f>Q126*H126</f>
        <v>0</v>
      </c>
      <c r="S126" s="206">
        <v>0</v>
      </c>
      <c r="T126" s="207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08" t="s">
        <v>172</v>
      </c>
      <c r="AT126" s="208" t="s">
        <v>145</v>
      </c>
      <c r="AU126" s="208" t="s">
        <v>78</v>
      </c>
      <c r="AY126" s="15" t="s">
        <v>151</v>
      </c>
      <c r="BE126" s="209">
        <f>IF(N126="základní",J126,0)</f>
        <v>0</v>
      </c>
      <c r="BF126" s="209">
        <f>IF(N126="snížená",J126,0)</f>
        <v>0</v>
      </c>
      <c r="BG126" s="209">
        <f>IF(N126="zákl. přenesená",J126,0)</f>
        <v>0</v>
      </c>
      <c r="BH126" s="209">
        <f>IF(N126="sníž. přenesená",J126,0)</f>
        <v>0</v>
      </c>
      <c r="BI126" s="209">
        <f>IF(N126="nulová",J126,0)</f>
        <v>0</v>
      </c>
      <c r="BJ126" s="15" t="s">
        <v>85</v>
      </c>
      <c r="BK126" s="209">
        <f>ROUND(I126*H126,2)</f>
        <v>0</v>
      </c>
      <c r="BL126" s="15" t="s">
        <v>172</v>
      </c>
      <c r="BM126" s="208" t="s">
        <v>513</v>
      </c>
    </row>
    <row r="127" s="2" customFormat="1">
      <c r="A127" s="36"/>
      <c r="B127" s="37"/>
      <c r="C127" s="38"/>
      <c r="D127" s="210" t="s">
        <v>153</v>
      </c>
      <c r="E127" s="38"/>
      <c r="F127" s="211" t="s">
        <v>514</v>
      </c>
      <c r="G127" s="38"/>
      <c r="H127" s="38"/>
      <c r="I127" s="212"/>
      <c r="J127" s="38"/>
      <c r="K127" s="38"/>
      <c r="L127" s="42"/>
      <c r="M127" s="213"/>
      <c r="N127" s="214"/>
      <c r="O127" s="89"/>
      <c r="P127" s="89"/>
      <c r="Q127" s="89"/>
      <c r="R127" s="89"/>
      <c r="S127" s="89"/>
      <c r="T127" s="90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153</v>
      </c>
      <c r="AU127" s="15" t="s">
        <v>78</v>
      </c>
    </row>
    <row r="128" s="2" customFormat="1">
      <c r="A128" s="36"/>
      <c r="B128" s="37"/>
      <c r="C128" s="38"/>
      <c r="D128" s="210" t="s">
        <v>155</v>
      </c>
      <c r="E128" s="38"/>
      <c r="F128" s="215" t="s">
        <v>515</v>
      </c>
      <c r="G128" s="38"/>
      <c r="H128" s="38"/>
      <c r="I128" s="212"/>
      <c r="J128" s="38"/>
      <c r="K128" s="38"/>
      <c r="L128" s="42"/>
      <c r="M128" s="213"/>
      <c r="N128" s="214"/>
      <c r="O128" s="89"/>
      <c r="P128" s="89"/>
      <c r="Q128" s="89"/>
      <c r="R128" s="89"/>
      <c r="S128" s="89"/>
      <c r="T128" s="90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155</v>
      </c>
      <c r="AU128" s="15" t="s">
        <v>78</v>
      </c>
    </row>
    <row r="129" s="2" customFormat="1" ht="49.05" customHeight="1">
      <c r="A129" s="36"/>
      <c r="B129" s="37"/>
      <c r="C129" s="197" t="s">
        <v>168</v>
      </c>
      <c r="D129" s="197" t="s">
        <v>145</v>
      </c>
      <c r="E129" s="198" t="s">
        <v>516</v>
      </c>
      <c r="F129" s="199" t="s">
        <v>517</v>
      </c>
      <c r="G129" s="200" t="s">
        <v>171</v>
      </c>
      <c r="H129" s="201">
        <v>19.992999999999999</v>
      </c>
      <c r="I129" s="202"/>
      <c r="J129" s="203">
        <f>ROUND(I129*H129,2)</f>
        <v>0</v>
      </c>
      <c r="K129" s="199" t="s">
        <v>149</v>
      </c>
      <c r="L129" s="42"/>
      <c r="M129" s="204" t="s">
        <v>1</v>
      </c>
      <c r="N129" s="205" t="s">
        <v>43</v>
      </c>
      <c r="O129" s="89"/>
      <c r="P129" s="206">
        <f>O129*H129</f>
        <v>0</v>
      </c>
      <c r="Q129" s="206">
        <v>0</v>
      </c>
      <c r="R129" s="206">
        <f>Q129*H129</f>
        <v>0</v>
      </c>
      <c r="S129" s="206">
        <v>0</v>
      </c>
      <c r="T129" s="207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8" t="s">
        <v>172</v>
      </c>
      <c r="AT129" s="208" t="s">
        <v>145</v>
      </c>
      <c r="AU129" s="208" t="s">
        <v>78</v>
      </c>
      <c r="AY129" s="15" t="s">
        <v>151</v>
      </c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15" t="s">
        <v>85</v>
      </c>
      <c r="BK129" s="209">
        <f>ROUND(I129*H129,2)</f>
        <v>0</v>
      </c>
      <c r="BL129" s="15" t="s">
        <v>172</v>
      </c>
      <c r="BM129" s="208" t="s">
        <v>518</v>
      </c>
    </row>
    <row r="130" s="2" customFormat="1">
      <c r="A130" s="36"/>
      <c r="B130" s="37"/>
      <c r="C130" s="38"/>
      <c r="D130" s="210" t="s">
        <v>153</v>
      </c>
      <c r="E130" s="38"/>
      <c r="F130" s="211" t="s">
        <v>519</v>
      </c>
      <c r="G130" s="38"/>
      <c r="H130" s="38"/>
      <c r="I130" s="212"/>
      <c r="J130" s="38"/>
      <c r="K130" s="38"/>
      <c r="L130" s="42"/>
      <c r="M130" s="213"/>
      <c r="N130" s="214"/>
      <c r="O130" s="89"/>
      <c r="P130" s="89"/>
      <c r="Q130" s="89"/>
      <c r="R130" s="89"/>
      <c r="S130" s="89"/>
      <c r="T130" s="90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153</v>
      </c>
      <c r="AU130" s="15" t="s">
        <v>78</v>
      </c>
    </row>
    <row r="131" s="2" customFormat="1">
      <c r="A131" s="36"/>
      <c r="B131" s="37"/>
      <c r="C131" s="38"/>
      <c r="D131" s="210" t="s">
        <v>155</v>
      </c>
      <c r="E131" s="38"/>
      <c r="F131" s="215" t="s">
        <v>520</v>
      </c>
      <c r="G131" s="38"/>
      <c r="H131" s="38"/>
      <c r="I131" s="212"/>
      <c r="J131" s="38"/>
      <c r="K131" s="38"/>
      <c r="L131" s="42"/>
      <c r="M131" s="213"/>
      <c r="N131" s="214"/>
      <c r="O131" s="89"/>
      <c r="P131" s="89"/>
      <c r="Q131" s="89"/>
      <c r="R131" s="89"/>
      <c r="S131" s="89"/>
      <c r="T131" s="90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155</v>
      </c>
      <c r="AU131" s="15" t="s">
        <v>78</v>
      </c>
    </row>
    <row r="132" s="2" customFormat="1" ht="24.15" customHeight="1">
      <c r="A132" s="36"/>
      <c r="B132" s="37"/>
      <c r="C132" s="197" t="s">
        <v>191</v>
      </c>
      <c r="D132" s="197" t="s">
        <v>145</v>
      </c>
      <c r="E132" s="198" t="s">
        <v>521</v>
      </c>
      <c r="F132" s="199" t="s">
        <v>522</v>
      </c>
      <c r="G132" s="200" t="s">
        <v>171</v>
      </c>
      <c r="H132" s="201">
        <v>292.24799999999999</v>
      </c>
      <c r="I132" s="202"/>
      <c r="J132" s="203">
        <f>ROUND(I132*H132,2)</f>
        <v>0</v>
      </c>
      <c r="K132" s="199" t="s">
        <v>149</v>
      </c>
      <c r="L132" s="42"/>
      <c r="M132" s="204" t="s">
        <v>1</v>
      </c>
      <c r="N132" s="205" t="s">
        <v>43</v>
      </c>
      <c r="O132" s="89"/>
      <c r="P132" s="206">
        <f>O132*H132</f>
        <v>0</v>
      </c>
      <c r="Q132" s="206">
        <v>0</v>
      </c>
      <c r="R132" s="206">
        <f>Q132*H132</f>
        <v>0</v>
      </c>
      <c r="S132" s="206">
        <v>0</v>
      </c>
      <c r="T132" s="207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08" t="s">
        <v>172</v>
      </c>
      <c r="AT132" s="208" t="s">
        <v>145</v>
      </c>
      <c r="AU132" s="208" t="s">
        <v>78</v>
      </c>
      <c r="AY132" s="15" t="s">
        <v>151</v>
      </c>
      <c r="BE132" s="209">
        <f>IF(N132="základní",J132,0)</f>
        <v>0</v>
      </c>
      <c r="BF132" s="209">
        <f>IF(N132="snížená",J132,0)</f>
        <v>0</v>
      </c>
      <c r="BG132" s="209">
        <f>IF(N132="zákl. přenesená",J132,0)</f>
        <v>0</v>
      </c>
      <c r="BH132" s="209">
        <f>IF(N132="sníž. přenesená",J132,0)</f>
        <v>0</v>
      </c>
      <c r="BI132" s="209">
        <f>IF(N132="nulová",J132,0)</f>
        <v>0</v>
      </c>
      <c r="BJ132" s="15" t="s">
        <v>85</v>
      </c>
      <c r="BK132" s="209">
        <f>ROUND(I132*H132,2)</f>
        <v>0</v>
      </c>
      <c r="BL132" s="15" t="s">
        <v>172</v>
      </c>
      <c r="BM132" s="208" t="s">
        <v>523</v>
      </c>
    </row>
    <row r="133" s="2" customFormat="1">
      <c r="A133" s="36"/>
      <c r="B133" s="37"/>
      <c r="C133" s="38"/>
      <c r="D133" s="210" t="s">
        <v>153</v>
      </c>
      <c r="E133" s="38"/>
      <c r="F133" s="211" t="s">
        <v>524</v>
      </c>
      <c r="G133" s="38"/>
      <c r="H133" s="38"/>
      <c r="I133" s="212"/>
      <c r="J133" s="38"/>
      <c r="K133" s="38"/>
      <c r="L133" s="42"/>
      <c r="M133" s="213"/>
      <c r="N133" s="214"/>
      <c r="O133" s="89"/>
      <c r="P133" s="89"/>
      <c r="Q133" s="89"/>
      <c r="R133" s="89"/>
      <c r="S133" s="89"/>
      <c r="T133" s="90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153</v>
      </c>
      <c r="AU133" s="15" t="s">
        <v>78</v>
      </c>
    </row>
    <row r="134" s="2" customFormat="1">
      <c r="A134" s="36"/>
      <c r="B134" s="37"/>
      <c r="C134" s="38"/>
      <c r="D134" s="210" t="s">
        <v>155</v>
      </c>
      <c r="E134" s="38"/>
      <c r="F134" s="215" t="s">
        <v>525</v>
      </c>
      <c r="G134" s="38"/>
      <c r="H134" s="38"/>
      <c r="I134" s="212"/>
      <c r="J134" s="38"/>
      <c r="K134" s="38"/>
      <c r="L134" s="42"/>
      <c r="M134" s="213"/>
      <c r="N134" s="214"/>
      <c r="O134" s="89"/>
      <c r="P134" s="89"/>
      <c r="Q134" s="89"/>
      <c r="R134" s="89"/>
      <c r="S134" s="89"/>
      <c r="T134" s="90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155</v>
      </c>
      <c r="AU134" s="15" t="s">
        <v>78</v>
      </c>
    </row>
    <row r="135" s="2" customFormat="1" ht="24.15" customHeight="1">
      <c r="A135" s="36"/>
      <c r="B135" s="37"/>
      <c r="C135" s="197" t="s">
        <v>200</v>
      </c>
      <c r="D135" s="197" t="s">
        <v>145</v>
      </c>
      <c r="E135" s="198" t="s">
        <v>526</v>
      </c>
      <c r="F135" s="199" t="s">
        <v>527</v>
      </c>
      <c r="G135" s="200" t="s">
        <v>159</v>
      </c>
      <c r="H135" s="201">
        <v>3</v>
      </c>
      <c r="I135" s="202"/>
      <c r="J135" s="203">
        <f>ROUND(I135*H135,2)</f>
        <v>0</v>
      </c>
      <c r="K135" s="199" t="s">
        <v>149</v>
      </c>
      <c r="L135" s="42"/>
      <c r="M135" s="204" t="s">
        <v>1</v>
      </c>
      <c r="N135" s="205" t="s">
        <v>43</v>
      </c>
      <c r="O135" s="89"/>
      <c r="P135" s="206">
        <f>O135*H135</f>
        <v>0</v>
      </c>
      <c r="Q135" s="206">
        <v>0</v>
      </c>
      <c r="R135" s="206">
        <f>Q135*H135</f>
        <v>0</v>
      </c>
      <c r="S135" s="206">
        <v>0</v>
      </c>
      <c r="T135" s="207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08" t="s">
        <v>172</v>
      </c>
      <c r="AT135" s="208" t="s">
        <v>145</v>
      </c>
      <c r="AU135" s="208" t="s">
        <v>78</v>
      </c>
      <c r="AY135" s="15" t="s">
        <v>151</v>
      </c>
      <c r="BE135" s="209">
        <f>IF(N135="základní",J135,0)</f>
        <v>0</v>
      </c>
      <c r="BF135" s="209">
        <f>IF(N135="snížená",J135,0)</f>
        <v>0</v>
      </c>
      <c r="BG135" s="209">
        <f>IF(N135="zákl. přenesená",J135,0)</f>
        <v>0</v>
      </c>
      <c r="BH135" s="209">
        <f>IF(N135="sníž. přenesená",J135,0)</f>
        <v>0</v>
      </c>
      <c r="BI135" s="209">
        <f>IF(N135="nulová",J135,0)</f>
        <v>0</v>
      </c>
      <c r="BJ135" s="15" t="s">
        <v>85</v>
      </c>
      <c r="BK135" s="209">
        <f>ROUND(I135*H135,2)</f>
        <v>0</v>
      </c>
      <c r="BL135" s="15" t="s">
        <v>172</v>
      </c>
      <c r="BM135" s="208" t="s">
        <v>528</v>
      </c>
    </row>
    <row r="136" s="2" customFormat="1">
      <c r="A136" s="36"/>
      <c r="B136" s="37"/>
      <c r="C136" s="38"/>
      <c r="D136" s="210" t="s">
        <v>153</v>
      </c>
      <c r="E136" s="38"/>
      <c r="F136" s="211" t="s">
        <v>529</v>
      </c>
      <c r="G136" s="38"/>
      <c r="H136" s="38"/>
      <c r="I136" s="212"/>
      <c r="J136" s="38"/>
      <c r="K136" s="38"/>
      <c r="L136" s="42"/>
      <c r="M136" s="213"/>
      <c r="N136" s="214"/>
      <c r="O136" s="89"/>
      <c r="P136" s="89"/>
      <c r="Q136" s="89"/>
      <c r="R136" s="89"/>
      <c r="S136" s="89"/>
      <c r="T136" s="90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153</v>
      </c>
      <c r="AU136" s="15" t="s">
        <v>78</v>
      </c>
    </row>
    <row r="137" s="2" customFormat="1">
      <c r="A137" s="36"/>
      <c r="B137" s="37"/>
      <c r="C137" s="38"/>
      <c r="D137" s="210" t="s">
        <v>155</v>
      </c>
      <c r="E137" s="38"/>
      <c r="F137" s="215" t="s">
        <v>530</v>
      </c>
      <c r="G137" s="38"/>
      <c r="H137" s="38"/>
      <c r="I137" s="212"/>
      <c r="J137" s="38"/>
      <c r="K137" s="38"/>
      <c r="L137" s="42"/>
      <c r="M137" s="213"/>
      <c r="N137" s="214"/>
      <c r="O137" s="89"/>
      <c r="P137" s="89"/>
      <c r="Q137" s="89"/>
      <c r="R137" s="89"/>
      <c r="S137" s="89"/>
      <c r="T137" s="90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155</v>
      </c>
      <c r="AU137" s="15" t="s">
        <v>78</v>
      </c>
    </row>
    <row r="138" s="2" customFormat="1" ht="24.15" customHeight="1">
      <c r="A138" s="36"/>
      <c r="B138" s="37"/>
      <c r="C138" s="197" t="s">
        <v>232</v>
      </c>
      <c r="D138" s="197" t="s">
        <v>145</v>
      </c>
      <c r="E138" s="198" t="s">
        <v>531</v>
      </c>
      <c r="F138" s="199" t="s">
        <v>532</v>
      </c>
      <c r="G138" s="200" t="s">
        <v>171</v>
      </c>
      <c r="H138" s="201">
        <v>227.304</v>
      </c>
      <c r="I138" s="202"/>
      <c r="J138" s="203">
        <f>ROUND(I138*H138,2)</f>
        <v>0</v>
      </c>
      <c r="K138" s="199" t="s">
        <v>149</v>
      </c>
      <c r="L138" s="42"/>
      <c r="M138" s="204" t="s">
        <v>1</v>
      </c>
      <c r="N138" s="205" t="s">
        <v>43</v>
      </c>
      <c r="O138" s="89"/>
      <c r="P138" s="206">
        <f>O138*H138</f>
        <v>0</v>
      </c>
      <c r="Q138" s="206">
        <v>0</v>
      </c>
      <c r="R138" s="206">
        <f>Q138*H138</f>
        <v>0</v>
      </c>
      <c r="S138" s="206">
        <v>0</v>
      </c>
      <c r="T138" s="207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08" t="s">
        <v>150</v>
      </c>
      <c r="AT138" s="208" t="s">
        <v>145</v>
      </c>
      <c r="AU138" s="208" t="s">
        <v>78</v>
      </c>
      <c r="AY138" s="15" t="s">
        <v>151</v>
      </c>
      <c r="BE138" s="209">
        <f>IF(N138="základní",J138,0)</f>
        <v>0</v>
      </c>
      <c r="BF138" s="209">
        <f>IF(N138="snížená",J138,0)</f>
        <v>0</v>
      </c>
      <c r="BG138" s="209">
        <f>IF(N138="zákl. přenesená",J138,0)</f>
        <v>0</v>
      </c>
      <c r="BH138" s="209">
        <f>IF(N138="sníž. přenesená",J138,0)</f>
        <v>0</v>
      </c>
      <c r="BI138" s="209">
        <f>IF(N138="nulová",J138,0)</f>
        <v>0</v>
      </c>
      <c r="BJ138" s="15" t="s">
        <v>85</v>
      </c>
      <c r="BK138" s="209">
        <f>ROUND(I138*H138,2)</f>
        <v>0</v>
      </c>
      <c r="BL138" s="15" t="s">
        <v>150</v>
      </c>
      <c r="BM138" s="208" t="s">
        <v>533</v>
      </c>
    </row>
    <row r="139" s="2" customFormat="1">
      <c r="A139" s="36"/>
      <c r="B139" s="37"/>
      <c r="C139" s="38"/>
      <c r="D139" s="210" t="s">
        <v>153</v>
      </c>
      <c r="E139" s="38"/>
      <c r="F139" s="211" t="s">
        <v>534</v>
      </c>
      <c r="G139" s="38"/>
      <c r="H139" s="38"/>
      <c r="I139" s="212"/>
      <c r="J139" s="38"/>
      <c r="K139" s="38"/>
      <c r="L139" s="42"/>
      <c r="M139" s="213"/>
      <c r="N139" s="214"/>
      <c r="O139" s="89"/>
      <c r="P139" s="89"/>
      <c r="Q139" s="89"/>
      <c r="R139" s="89"/>
      <c r="S139" s="89"/>
      <c r="T139" s="90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153</v>
      </c>
      <c r="AU139" s="15" t="s">
        <v>78</v>
      </c>
    </row>
    <row r="140" s="2" customFormat="1">
      <c r="A140" s="36"/>
      <c r="B140" s="37"/>
      <c r="C140" s="38"/>
      <c r="D140" s="210" t="s">
        <v>155</v>
      </c>
      <c r="E140" s="38"/>
      <c r="F140" s="215" t="s">
        <v>535</v>
      </c>
      <c r="G140" s="38"/>
      <c r="H140" s="38"/>
      <c r="I140" s="212"/>
      <c r="J140" s="38"/>
      <c r="K140" s="38"/>
      <c r="L140" s="42"/>
      <c r="M140" s="258"/>
      <c r="N140" s="259"/>
      <c r="O140" s="260"/>
      <c r="P140" s="260"/>
      <c r="Q140" s="260"/>
      <c r="R140" s="260"/>
      <c r="S140" s="260"/>
      <c r="T140" s="261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155</v>
      </c>
      <c r="AU140" s="15" t="s">
        <v>78</v>
      </c>
    </row>
    <row r="141" s="2" customFormat="1" ht="6.96" customHeight="1">
      <c r="A141" s="36"/>
      <c r="B141" s="64"/>
      <c r="C141" s="65"/>
      <c r="D141" s="65"/>
      <c r="E141" s="65"/>
      <c r="F141" s="65"/>
      <c r="G141" s="65"/>
      <c r="H141" s="65"/>
      <c r="I141" s="65"/>
      <c r="J141" s="65"/>
      <c r="K141" s="65"/>
      <c r="L141" s="42"/>
      <c r="M141" s="36"/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</row>
  </sheetData>
  <sheetProtection sheet="1" autoFilter="0" formatColumns="0" formatRows="0" objects="1" scenarios="1" spinCount="100000" saltValue="F8l6yrsTkld8S4jbtnuGhEBs8KYZyGWNdyHdVN9jqd4ypu6k1XxG+f2eXj55UNWiS4VZIjatyBsMvQxXUEgWeg==" hashValue="AcADfj0VHUGibbAEug71HfvY46mdiBAp7iC0lMuSs+vlv55DrmBoFTgcdDcMxmhbcH0z9r4UzBGy9LTik1agsA==" algorithmName="SHA-512" password="CC35"/>
  <autoFilter ref="C115:K140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Roztočilová Monika, Ing., DiS.</dc:creator>
  <cp:lastModifiedBy>Roztočilová Monika, Ing., DiS.</cp:lastModifiedBy>
  <dcterms:created xsi:type="dcterms:W3CDTF">2020-08-18T11:28:09Z</dcterms:created>
  <dcterms:modified xsi:type="dcterms:W3CDTF">2020-08-18T11:28:18Z</dcterms:modified>
</cp:coreProperties>
</file>