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2020\"/>
    </mc:Choice>
  </mc:AlternateContent>
  <bookViews>
    <workbookView xWindow="0" yWindow="0" windowWidth="0" windowHeight="0"/>
  </bookViews>
  <sheets>
    <sheet name="Rekapitulace stavby" sheetId="1" r:id="rId1"/>
    <sheet name="SO 1 - Holoubkov - Rokyca..." sheetId="2" r:id="rId2"/>
    <sheet name="SO 2 - Rokycany - Ejpovic..." sheetId="3" r:id="rId3"/>
    <sheet name="SO 3 - Žst. Ejpovice" sheetId="4" r:id="rId4"/>
    <sheet name="SO 4 - Pňovany - Vranov, ..." sheetId="5" r:id="rId5"/>
    <sheet name="SO 5.1 - Žst. Vranov" sheetId="6" r:id="rId6"/>
    <sheet name="SO 5.2 - Materiál objedna..." sheetId="7" r:id="rId7"/>
    <sheet name="SO 6 - Vranov - Stříbro, ..." sheetId="8" r:id="rId8"/>
    <sheet name="SO 7 - Žst. Stříbro, km 3..." sheetId="9" r:id="rId9"/>
    <sheet name="SO 8 - VRN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1 - Holoubkov - Rokyca...'!$C$115:$K$135</definedName>
    <definedName name="_xlnm.Print_Area" localSheetId="1">'SO 1 - Holoubkov - Rokyca...'!$C$82:$J$97,'SO 1 - Holoubkov - Rokyca...'!$C$103:$J$135</definedName>
    <definedName name="_xlnm.Print_Titles" localSheetId="1">'SO 1 - Holoubkov - Rokyca...'!$115:$115</definedName>
    <definedName name="_xlnm._FilterDatabase" localSheetId="2" hidden="1">'SO 2 - Rokycany - Ejpovic...'!$C$115:$K$130</definedName>
    <definedName name="_xlnm.Print_Area" localSheetId="2">'SO 2 - Rokycany - Ejpovic...'!$C$82:$J$97,'SO 2 - Rokycany - Ejpovic...'!$C$103:$J$130</definedName>
    <definedName name="_xlnm.Print_Titles" localSheetId="2">'SO 2 - Rokycany - Ejpovic...'!$115:$115</definedName>
    <definedName name="_xlnm._FilterDatabase" localSheetId="3" hidden="1">'SO 3 - Žst. Ejpovice'!$C$115:$K$143</definedName>
    <definedName name="_xlnm.Print_Area" localSheetId="3">'SO 3 - Žst. Ejpovice'!$C$82:$J$97,'SO 3 - Žst. Ejpovice'!$C$103:$J$143</definedName>
    <definedName name="_xlnm.Print_Titles" localSheetId="3">'SO 3 - Žst. Ejpovice'!$115:$115</definedName>
    <definedName name="_xlnm._FilterDatabase" localSheetId="4" hidden="1">'SO 4 - Pňovany - Vranov, ...'!$C$115:$K$134</definedName>
    <definedName name="_xlnm.Print_Area" localSheetId="4">'SO 4 - Pňovany - Vranov, ...'!$C$82:$J$97,'SO 4 - Pňovany - Vranov, ...'!$C$103:$J$134</definedName>
    <definedName name="_xlnm.Print_Titles" localSheetId="4">'SO 4 - Pňovany - Vranov, ...'!$115:$115</definedName>
    <definedName name="_xlnm._FilterDatabase" localSheetId="5" hidden="1">'SO 5.1 - Žst. Vranov'!$C$119:$K$189</definedName>
    <definedName name="_xlnm.Print_Area" localSheetId="5">'SO 5.1 - Žst. Vranov'!$C$82:$J$99,'SO 5.1 - Žst. Vranov'!$C$105:$J$189</definedName>
    <definedName name="_xlnm.Print_Titles" localSheetId="5">'SO 5.1 - Žst. Vranov'!$119:$119</definedName>
    <definedName name="_xlnm._FilterDatabase" localSheetId="6" hidden="1">'SO 5.2 - Materiál objedna...'!$C$119:$K$126</definedName>
    <definedName name="_xlnm.Print_Area" localSheetId="6">'SO 5.2 - Materiál objedna...'!$C$82:$J$99,'SO 5.2 - Materiál objedna...'!$C$105:$J$126</definedName>
    <definedName name="_xlnm.Print_Titles" localSheetId="6">'SO 5.2 - Materiál objedna...'!$119:$119</definedName>
    <definedName name="_xlnm._FilterDatabase" localSheetId="7" hidden="1">'SO 6 - Vranov - Stříbro, ...'!$C$115:$K$136</definedName>
    <definedName name="_xlnm.Print_Area" localSheetId="7">'SO 6 - Vranov - Stříbro, ...'!$C$82:$J$97,'SO 6 - Vranov - Stříbro, ...'!$C$103:$J$136</definedName>
    <definedName name="_xlnm.Print_Titles" localSheetId="7">'SO 6 - Vranov - Stříbro, ...'!$115:$115</definedName>
    <definedName name="_xlnm._FilterDatabase" localSheetId="8" hidden="1">'SO 7 - Žst. Stříbro, km 3...'!$C$115:$K$171</definedName>
    <definedName name="_xlnm.Print_Area" localSheetId="8">'SO 7 - Žst. Stříbro, km 3...'!$C$82:$J$97,'SO 7 - Žst. Stříbro, km 3...'!$C$103:$J$171</definedName>
    <definedName name="_xlnm.Print_Titles" localSheetId="8">'SO 7 - Žst. Stříbro, km 3...'!$115:$115</definedName>
    <definedName name="_xlnm._FilterDatabase" localSheetId="9" hidden="1">'SO 8 - VRN'!$C$115:$K$133</definedName>
    <definedName name="_xlnm.Print_Area" localSheetId="9">'SO 8 - VRN'!$C$82:$J$97,'SO 8 - VRN'!$C$103:$J$133</definedName>
    <definedName name="_xlnm.Print_Titles" localSheetId="9">'SO 8 - VRN'!$115:$115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106"/>
  <c i="9" r="J37"/>
  <c r="J36"/>
  <c i="1" r="AY103"/>
  <c i="9" r="J35"/>
  <c i="1" r="AX103"/>
  <c i="9"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49"/>
  <c r="BH149"/>
  <c r="BG149"/>
  <c r="BF149"/>
  <c r="T149"/>
  <c r="R149"/>
  <c r="P149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89"/>
  <c r="E7"/>
  <c r="E85"/>
  <c i="8" r="J37"/>
  <c r="J36"/>
  <c i="1" r="AY102"/>
  <c i="8" r="J35"/>
  <c i="1" r="AX102"/>
  <c i="8"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106"/>
  <c i="7" r="J39"/>
  <c r="J38"/>
  <c i="1" r="AY101"/>
  <c i="7" r="J37"/>
  <c i="1" r="AX101"/>
  <c i="7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6" r="J39"/>
  <c r="J38"/>
  <c i="1" r="AY100"/>
  <c i="6" r="J37"/>
  <c i="1" r="AX100"/>
  <c i="6"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5" r="J37"/>
  <c r="J36"/>
  <c i="1" r="AY98"/>
  <c i="5" r="J35"/>
  <c i="1" r="AX98"/>
  <c i="5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85"/>
  <c i="4" r="J37"/>
  <c r="J36"/>
  <c i="1" r="AY97"/>
  <c i="4" r="J35"/>
  <c i="1" r="AX97"/>
  <c i="4"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91"/>
  <c r="J20"/>
  <c r="J18"/>
  <c r="E18"/>
  <c r="F113"/>
  <c r="J17"/>
  <c r="J12"/>
  <c r="J110"/>
  <c r="E7"/>
  <c r="E106"/>
  <c i="3" r="J37"/>
  <c r="J36"/>
  <c i="1" r="AY96"/>
  <c i="3" r="J35"/>
  <c i="1" r="AX96"/>
  <c i="3"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91"/>
  <c r="J20"/>
  <c r="J18"/>
  <c r="E18"/>
  <c r="F113"/>
  <c r="J17"/>
  <c r="J12"/>
  <c r="J110"/>
  <c r="E7"/>
  <c r="E106"/>
  <c i="2" r="J37"/>
  <c r="J36"/>
  <c i="1" r="AY95"/>
  <c i="2" r="J35"/>
  <c i="1" r="AX95"/>
  <c i="2"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89"/>
  <c r="E7"/>
  <c r="E106"/>
  <c i="1" r="L90"/>
  <c r="AM90"/>
  <c r="AM89"/>
  <c r="L89"/>
  <c r="AM87"/>
  <c r="L87"/>
  <c r="L85"/>
  <c r="L84"/>
  <c i="10" r="J121"/>
  <c i="9" r="BK170"/>
  <c r="J164"/>
  <c r="J161"/>
  <c r="J158"/>
  <c r="BK149"/>
  <c r="J149"/>
  <c r="BK140"/>
  <c r="J140"/>
  <c r="BK137"/>
  <c r="J137"/>
  <c r="BK135"/>
  <c r="J135"/>
  <c r="J133"/>
  <c r="BK128"/>
  <c r="J128"/>
  <c r="J123"/>
  <c r="BK117"/>
  <c i="8" r="BK135"/>
  <c r="J133"/>
  <c r="J130"/>
  <c r="J127"/>
  <c r="J121"/>
  <c r="J119"/>
  <c i="7" r="BK123"/>
  <c r="J121"/>
  <c i="6" r="J185"/>
  <c r="J183"/>
  <c r="J177"/>
  <c r="J174"/>
  <c r="J171"/>
  <c r="BK167"/>
  <c r="BK165"/>
  <c r="J163"/>
  <c r="BK158"/>
  <c r="BK155"/>
  <c r="J143"/>
  <c r="J133"/>
  <c r="BK127"/>
  <c i="5" r="BK133"/>
  <c r="J130"/>
  <c r="BK127"/>
  <c r="J124"/>
  <c r="BK119"/>
  <c r="J117"/>
  <c i="4" r="BK142"/>
  <c r="J139"/>
  <c r="J137"/>
  <c r="BK120"/>
  <c i="3" r="BK120"/>
  <c i="2" r="J134"/>
  <c r="BK131"/>
  <c r="J128"/>
  <c r="J125"/>
  <c r="BK122"/>
  <c r="J120"/>
  <c r="BK117"/>
  <c i="10" r="BK131"/>
  <c r="J129"/>
  <c r="BK127"/>
  <c r="J127"/>
  <c r="BK125"/>
  <c r="J125"/>
  <c r="BK123"/>
  <c r="J123"/>
  <c i="6" r="J165"/>
  <c r="J161"/>
  <c r="J158"/>
  <c r="J155"/>
  <c r="BK152"/>
  <c r="BK146"/>
  <c r="BK143"/>
  <c r="BK133"/>
  <c r="J131"/>
  <c r="J125"/>
  <c r="J121"/>
  <c i="5" r="J133"/>
  <c r="BK130"/>
  <c r="J127"/>
  <c r="J119"/>
  <c i="4" r="J131"/>
  <c r="J126"/>
  <c r="J117"/>
  <c i="3" r="BK129"/>
  <c r="BK123"/>
  <c r="J117"/>
  <c i="2" r="BK128"/>
  <c r="BK125"/>
  <c i="10" r="BK121"/>
  <c i="9" r="BK167"/>
  <c r="BK133"/>
  <c r="BK131"/>
  <c r="J131"/>
  <c r="BK123"/>
  <c r="J117"/>
  <c i="8" r="BK133"/>
  <c r="BK130"/>
  <c r="BK127"/>
  <c r="BK124"/>
  <c r="BK121"/>
  <c r="J117"/>
  <c i="7" r="BK125"/>
  <c i="6" r="J188"/>
  <c r="BK185"/>
  <c r="J180"/>
  <c r="BK177"/>
  <c r="BK174"/>
  <c r="BK169"/>
  <c r="BK161"/>
  <c r="BK149"/>
  <c r="J146"/>
  <c r="J138"/>
  <c r="J129"/>
  <c r="J127"/>
  <c r="BK125"/>
  <c i="5" r="BK124"/>
  <c r="J121"/>
  <c r="BK117"/>
  <c i="4" r="BK139"/>
  <c r="BK134"/>
  <c r="BK131"/>
  <c r="BK126"/>
  <c r="J123"/>
  <c i="3" r="J129"/>
  <c r="BK126"/>
  <c r="J123"/>
  <c r="J120"/>
  <c r="BK117"/>
  <c i="2" r="J122"/>
  <c r="J117"/>
  <c i="1" r="AS99"/>
  <c i="10" r="J131"/>
  <c r="BK129"/>
  <c r="BK119"/>
  <c r="J119"/>
  <c r="BK117"/>
  <c r="J117"/>
  <c i="9" r="J170"/>
  <c r="J167"/>
  <c r="BK164"/>
  <c r="BK161"/>
  <c r="BK158"/>
  <c i="8" r="J135"/>
  <c r="J124"/>
  <c r="BK119"/>
  <c r="BK117"/>
  <c i="7" r="J125"/>
  <c r="J123"/>
  <c r="BK121"/>
  <c i="6" r="BK188"/>
  <c r="BK183"/>
  <c r="BK180"/>
  <c r="BK171"/>
  <c r="J169"/>
  <c r="J167"/>
  <c r="BK163"/>
  <c r="J152"/>
  <c r="J149"/>
  <c r="BK138"/>
  <c r="BK131"/>
  <c r="BK129"/>
  <c r="BK121"/>
  <c i="5" r="BK121"/>
  <c i="4" r="J142"/>
  <c r="BK137"/>
  <c r="J134"/>
  <c r="BK123"/>
  <c r="J120"/>
  <c r="BK117"/>
  <c i="3" r="J126"/>
  <c i="2" r="BK134"/>
  <c r="J131"/>
  <c r="BK120"/>
  <c l="1" r="P116"/>
  <c i="1" r="AU95"/>
  <c i="3" r="R116"/>
  <c i="4" r="BK116"/>
  <c r="J116"/>
  <c r="J96"/>
  <c i="5" r="P116"/>
  <c i="1" r="AU98"/>
  <c i="6" r="BK120"/>
  <c r="J120"/>
  <c r="R120"/>
  <c i="7" r="T120"/>
  <c i="10" r="R116"/>
  <c i="2" r="BK116"/>
  <c r="J116"/>
  <c r="J96"/>
  <c i="3" r="P116"/>
  <c i="1" r="AU96"/>
  <c i="4" r="P116"/>
  <c i="1" r="AU97"/>
  <c i="5" r="T116"/>
  <c i="6" r="T120"/>
  <c i="7" r="BK120"/>
  <c r="J120"/>
  <c r="P120"/>
  <c i="1" r="AU101"/>
  <c i="8" r="P116"/>
  <c i="1" r="AU102"/>
  <c i="8" r="R116"/>
  <c i="10" r="BK116"/>
  <c r="J116"/>
  <c r="J96"/>
  <c i="2" r="T116"/>
  <c i="3" r="T116"/>
  <c i="4" r="T116"/>
  <c i="5" r="BK116"/>
  <c r="J116"/>
  <c r="J96"/>
  <c i="10" r="P116"/>
  <c i="1" r="AU104"/>
  <c i="2" r="R116"/>
  <c i="3" r="BK116"/>
  <c r="J116"/>
  <c r="J96"/>
  <c i="4" r="R116"/>
  <c i="5" r="R116"/>
  <c i="6" r="P120"/>
  <c i="1" r="AU100"/>
  <c i="7" r="R120"/>
  <c i="8" r="BK116"/>
  <c r="J116"/>
  <c r="J96"/>
  <c r="T116"/>
  <c i="9" r="BK116"/>
  <c r="J116"/>
  <c r="J96"/>
  <c r="P116"/>
  <c i="1" r="AU103"/>
  <c i="9" r="R116"/>
  <c r="T116"/>
  <c i="10" r="T116"/>
  <c i="2" r="J91"/>
  <c r="F113"/>
  <c r="BE122"/>
  <c i="3" r="J112"/>
  <c r="BE120"/>
  <c r="BE129"/>
  <c i="4" r="E85"/>
  <c r="F92"/>
  <c r="J112"/>
  <c r="BE120"/>
  <c i="5" r="J89"/>
  <c r="F92"/>
  <c r="BE121"/>
  <c r="BE130"/>
  <c i="6" r="BE127"/>
  <c r="BE131"/>
  <c r="BE138"/>
  <c r="BE155"/>
  <c r="BE158"/>
  <c r="BE161"/>
  <c r="BE169"/>
  <c i="7" r="J91"/>
  <c r="F94"/>
  <c r="E108"/>
  <c i="8" r="J89"/>
  <c r="F92"/>
  <c r="BE121"/>
  <c r="BE124"/>
  <c r="BE127"/>
  <c r="BE135"/>
  <c i="9" r="BE158"/>
  <c r="BE161"/>
  <c r="BE170"/>
  <c i="10" r="E85"/>
  <c r="J89"/>
  <c r="J91"/>
  <c r="F92"/>
  <c r="BE117"/>
  <c r="BE131"/>
  <c i="2" r="E85"/>
  <c r="J110"/>
  <c r="BE117"/>
  <c r="BE125"/>
  <c r="BE128"/>
  <c r="BE134"/>
  <c i="3" r="BE117"/>
  <c r="BE126"/>
  <c i="4" r="J89"/>
  <c r="BE117"/>
  <c r="BE142"/>
  <c i="5" r="J91"/>
  <c r="E106"/>
  <c r="BE127"/>
  <c i="6" r="J114"/>
  <c r="F117"/>
  <c r="BE121"/>
  <c r="BE129"/>
  <c r="BE165"/>
  <c r="BE171"/>
  <c r="BE177"/>
  <c r="BE180"/>
  <c r="BE183"/>
  <c r="BE185"/>
  <c r="BE188"/>
  <c i="7" r="BE123"/>
  <c i="8" r="E85"/>
  <c r="BE119"/>
  <c r="BE130"/>
  <c r="BE133"/>
  <c i="9" r="J91"/>
  <c r="E106"/>
  <c r="J110"/>
  <c r="BE117"/>
  <c i="10" r="BE121"/>
  <c i="2" r="BE120"/>
  <c r="BE131"/>
  <c i="3" r="E85"/>
  <c r="J89"/>
  <c r="F92"/>
  <c i="4" r="BE131"/>
  <c r="BE134"/>
  <c i="5" r="BE119"/>
  <c i="6" r="E85"/>
  <c r="J93"/>
  <c r="BE163"/>
  <c r="BE174"/>
  <c i="10" r="BE123"/>
  <c r="BE125"/>
  <c r="BE127"/>
  <c r="BE129"/>
  <c i="3" r="BE123"/>
  <c i="4" r="BE123"/>
  <c r="BE126"/>
  <c r="BE137"/>
  <c r="BE139"/>
  <c i="5" r="BE117"/>
  <c r="BE124"/>
  <c r="BE133"/>
  <c i="6" r="BE125"/>
  <c r="BE133"/>
  <c r="BE143"/>
  <c r="BE146"/>
  <c r="BE149"/>
  <c r="BE152"/>
  <c r="BE167"/>
  <c i="7" r="J93"/>
  <c r="BE121"/>
  <c r="BE125"/>
  <c i="8" r="J91"/>
  <c r="BE117"/>
  <c i="9" r="F92"/>
  <c r="BE123"/>
  <c r="BE128"/>
  <c r="BE131"/>
  <c r="BE133"/>
  <c r="BE135"/>
  <c r="BE137"/>
  <c r="BE140"/>
  <c r="BE149"/>
  <c r="BE164"/>
  <c r="BE167"/>
  <c i="10" r="BE119"/>
  <c i="2" r="F36"/>
  <c i="1" r="BC95"/>
  <c i="4" r="F35"/>
  <c i="1" r="BB97"/>
  <c i="5" r="F34"/>
  <c i="1" r="BA98"/>
  <c i="5" r="F36"/>
  <c i="1" r="BC98"/>
  <c i="6" r="F37"/>
  <c i="1" r="BB100"/>
  <c i="6" r="J32"/>
  <c i="1" r="AG100"/>
  <c i="7" r="J36"/>
  <c i="1" r="AW101"/>
  <c i="7" r="J32"/>
  <c i="1" r="AG101"/>
  <c i="8" r="F36"/>
  <c i="1" r="BC102"/>
  <c i="2" r="F35"/>
  <c i="1" r="BB95"/>
  <c i="10" r="F35"/>
  <c i="1" r="BB104"/>
  <c i="10" r="F37"/>
  <c i="1" r="BD104"/>
  <c i="3" r="F37"/>
  <c i="1" r="BD96"/>
  <c i="6" r="F36"/>
  <c i="1" r="BA100"/>
  <c i="7" r="F37"/>
  <c i="1" r="BB101"/>
  <c i="9" r="F36"/>
  <c i="1" r="BC103"/>
  <c r="AS94"/>
  <c i="8" r="F35"/>
  <c i="1" r="BB102"/>
  <c i="9" r="F37"/>
  <c i="1" r="BD103"/>
  <c i="2" r="F34"/>
  <c i="1" r="BA95"/>
  <c i="3" r="F36"/>
  <c i="1" r="BC96"/>
  <c i="4" r="F37"/>
  <c i="1" r="BD97"/>
  <c i="3" r="F35"/>
  <c i="1" r="BB96"/>
  <c i="10" r="F36"/>
  <c i="1" r="BC104"/>
  <c i="2" r="J34"/>
  <c i="1" r="AW95"/>
  <c i="4" r="J34"/>
  <c i="1" r="AW97"/>
  <c i="5" r="J34"/>
  <c i="1" r="AW98"/>
  <c i="3" r="J34"/>
  <c i="1" r="AW96"/>
  <c i="7" r="F36"/>
  <c i="1" r="BA101"/>
  <c i="7" r="F39"/>
  <c i="1" r="BD101"/>
  <c i="8" r="F34"/>
  <c i="1" r="BA102"/>
  <c i="9" r="F35"/>
  <c i="1" r="BB103"/>
  <c i="3" r="F34"/>
  <c i="1" r="BA96"/>
  <c i="6" r="F39"/>
  <c i="1" r="BD100"/>
  <c i="4" r="F36"/>
  <c i="1" r="BC97"/>
  <c i="10" r="F34"/>
  <c i="1" r="BA104"/>
  <c i="6" r="F38"/>
  <c i="1" r="BC100"/>
  <c i="9" r="J34"/>
  <c i="1" r="AW103"/>
  <c i="2" r="F37"/>
  <c i="1" r="BD95"/>
  <c i="4" r="F34"/>
  <c i="1" r="BA97"/>
  <c i="5" r="F37"/>
  <c i="1" r="BD98"/>
  <c i="6" r="J36"/>
  <c i="1" r="AW100"/>
  <c i="5" r="F35"/>
  <c i="1" r="BB98"/>
  <c i="10" r="J34"/>
  <c i="1" r="AW104"/>
  <c i="7" r="F38"/>
  <c i="1" r="BC101"/>
  <c i="8" r="J34"/>
  <c i="1" r="AW102"/>
  <c i="8" r="F37"/>
  <c i="1" r="BD102"/>
  <c i="9" r="F34"/>
  <c i="1" r="BA103"/>
  <c i="7" l="1" r="J98"/>
  <c i="6" r="J98"/>
  <c i="2" r="J30"/>
  <c i="1" r="AG95"/>
  <c i="3" r="J30"/>
  <c i="1" r="AG96"/>
  <c i="10" r="J30"/>
  <c i="1" r="AG104"/>
  <c i="9" r="J30"/>
  <c i="1" r="AG103"/>
  <c r="BB99"/>
  <c r="AX99"/>
  <c i="6" r="J35"/>
  <c i="1" r="AV100"/>
  <c r="AT100"/>
  <c r="BC99"/>
  <c r="AY99"/>
  <c i="3" r="J33"/>
  <c i="1" r="AV96"/>
  <c r="AT96"/>
  <c i="5" r="J33"/>
  <c i="1" r="AV98"/>
  <c r="AT98"/>
  <c r="AU99"/>
  <c r="AU94"/>
  <c i="5" r="F33"/>
  <c i="1" r="AZ98"/>
  <c i="7" r="J35"/>
  <c i="1" r="AV101"/>
  <c r="AT101"/>
  <c i="9" r="F33"/>
  <c i="1" r="AZ103"/>
  <c i="4" r="J30"/>
  <c i="1" r="AG97"/>
  <c i="5" r="J30"/>
  <c i="1" r="AG98"/>
  <c r="AN98"/>
  <c r="AG99"/>
  <c i="3" r="F33"/>
  <c i="1" r="AZ96"/>
  <c i="9" r="J33"/>
  <c i="1" r="AV103"/>
  <c r="AT103"/>
  <c r="BD99"/>
  <c i="8" r="J33"/>
  <c i="1" r="AV102"/>
  <c r="AT102"/>
  <c i="4" r="F33"/>
  <c i="1" r="AZ97"/>
  <c i="10" r="J33"/>
  <c i="1" r="AV104"/>
  <c r="AT104"/>
  <c i="4" r="J33"/>
  <c i="1" r="AV97"/>
  <c r="AT97"/>
  <c i="8" r="F33"/>
  <c i="1" r="AZ102"/>
  <c i="8" r="J30"/>
  <c i="1" r="AG102"/>
  <c r="AN102"/>
  <c i="2" r="J33"/>
  <c i="1" r="AV95"/>
  <c r="AT95"/>
  <c i="7" r="F35"/>
  <c i="1" r="AZ101"/>
  <c i="2" r="F33"/>
  <c i="1" r="AZ95"/>
  <c i="10" r="F33"/>
  <c i="1" r="AZ104"/>
  <c r="BA99"/>
  <c r="AW99"/>
  <c i="6" r="F35"/>
  <c i="1" r="AZ100"/>
  <c i="2" l="1" r="J39"/>
  <c i="5" r="J39"/>
  <c i="10" r="J39"/>
  <c i="3" r="J39"/>
  <c i="4" r="J39"/>
  <c i="9" r="J39"/>
  <c i="8" r="J39"/>
  <c i="7" r="J41"/>
  <c i="6" r="J41"/>
  <c i="1" r="BC94"/>
  <c r="AY94"/>
  <c r="AN100"/>
  <c r="AN101"/>
  <c r="BB94"/>
  <c r="AX94"/>
  <c r="BA94"/>
  <c r="W30"/>
  <c r="BD94"/>
  <c r="W33"/>
  <c r="AN95"/>
  <c r="AN96"/>
  <c r="AN104"/>
  <c r="AN103"/>
  <c r="AN97"/>
  <c r="AZ99"/>
  <c r="AV99"/>
  <c r="AT99"/>
  <c r="AG94"/>
  <c r="AK26"/>
  <c l="1" r="AN99"/>
  <c r="AZ94"/>
  <c r="W29"/>
  <c r="AW94"/>
  <c r="AK30"/>
  <c r="W31"/>
  <c r="W32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<sst xmlns="http://schemas.openxmlformats.org/spreadsheetml/2006/main">
  <si>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</si>
  <si>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</si>
  <si>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</si>
  <si>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</si>
  <si>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</si>
  <si>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{2f2f1a5c-b3b4-4753-b820-da62aa710386}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</si>
  <si>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</si>
  <si>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</si>
  <si>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</si>
  <si>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</si>
  <si>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</si>
  <si>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</si>
  <si>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</si>
  <si>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</si>
  <si>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65420188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</si>
  <si>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</si>
  <si>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</si>
  <si>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GPK na trati č. 170 Kařízek - Plzeň - Mariánské Lázně</t>
  </si>
  <si>
    <t>KSO:</t>
  </si>
  <si>
    <t>CC-CZ:</t>
  </si>
  <si>
    <t>Místo:</t>
  </si>
  <si>
    <t>obvod ST Plzeň</t>
  </si>
  <si>
    <t>Datum:</t>
  </si>
  <si>
    <t>17. 6. 2020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</si>
  <si>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</si>
  <si>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</si>
  <si>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</si>
  <si>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</si>
  <si>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</si>
  <si>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</si>
  <si>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</si>
  <si>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</si>
  <si>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</si>
  <si>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</si>
  <si>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</si>
  <si>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</si>
  <si>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</si>
  <si>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</si>
  <si>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</si>
  <si>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</si>
  <si>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</si>
  <si>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</si>
  <si>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</si>
  <si>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</si>
  <si>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</si>
  <si>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</si>
  <si>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</si>
  <si>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</si>
  <si>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</si>
  <si>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</si>
  <si>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</si>
  <si>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</si>
  <si>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</si>
  <si>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</si>
  <si>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</si>
  <si>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</si>
  <si>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</si>
  <si>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</si>
  <si>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</si>
  <si>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</si>
  <si>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</si>
  <si>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</si>
  <si>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</si>
  <si>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</si>
  <si>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</si>
  <si>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</si>
  <si>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</si>
  <si>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</si>
  <si>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</si>
  <si>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</si>
  <si>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</si>
  <si>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</si>
  <si>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</si>
  <si>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</si>
  <si>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</si>
  <si>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</si>
  <si>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</si>
  <si>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</si>
  <si>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</si>
  <si>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</si>
  <si>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</si>
  <si>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</si>
  <si>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Holoubkov - Rokycany, 2. TK km 79,500 - 85,000</t>
  </si>
  <si>
    <t>STA</t>
  </si>
  <si>
    <t>1</t>
  </si>
  <si>
    <t>{0b78eabc-9ca5-4f4c-b7be-b41820a42556}</t>
  </si>
  <si>
    <t>2</t>
  </si>
  <si>
    <t>SO 2</t>
  </si>
  <si>
    <t>Rokycany - Ejpovice, 1,2. TK, km 87,800 - 92,830</t>
  </si>
  <si>
    <t>{107b7f6b-0d03-403d-af2b-d8d100b28568}</t>
  </si>
  <si>
    <t>SO 3</t>
  </si>
  <si>
    <t>Žst. Ejpovice</t>
  </si>
  <si>
    <t>{ae705805-81fc-4871-af8e-31a9977df949}</t>
  </si>
  <si>
    <t>SO 4</t>
  </si>
  <si>
    <t>Pňovany - Vranov, km 372,800 - 377,471</t>
  </si>
  <si>
    <t>{1182240d-64d4-43fc-bc72-a66869a440e9}</t>
  </si>
  <si>
    <t>SO 5</t>
  </si>
  <si>
    <t>Žst. Vranov, km 377,471 - 378,147</t>
  </si>
  <si>
    <t>{a7f07e1d-ab28-42f7-9671-1e789674c394}</t>
  </si>
  <si>
    <t>SO 5.1</t>
  </si>
  <si>
    <t>Žst. Vranov</t>
  </si>
  <si>
    <t>Soupis</t>
  </si>
  <si>
    <t>{5f0cc943-f5c1-4540-a112-3dff54250cb0}</t>
  </si>
  <si>
    <t>SO 5.2</t>
  </si>
  <si>
    <t>Materiál objednatele</t>
  </si>
  <si>
    <t>{c4f61576-7841-4c4b-96cd-79e980e55592}</t>
  </si>
  <si>
    <t>SO 6</t>
  </si>
  <si>
    <t>Vranov - Stříbro, km 378,147 - 382,016</t>
  </si>
  <si>
    <t>{925dd568-fd6f-4eb6-b1ec-67d086055cbb}</t>
  </si>
  <si>
    <t>SO 7</t>
  </si>
  <si>
    <t>Žst. Stříbro, km 382,016 - 383,000</t>
  </si>
  <si>
    <t>{c118e2c0-a686-4d04-ac58-1fede9c20083}</t>
  </si>
  <si>
    <t>SO 8</t>
  </si>
  <si>
    <t>VRN</t>
  </si>
  <si>
    <t>{1650c0ed-800e-4309-883a-28f7cffd246a}</t>
  </si>
  <si>
    <t>KRYCÍ LIST SOUPISU PRACÍ</t>
  </si>
  <si>
    <t>Objekt:</t>
  </si>
  <si>
    <t>SO 1 - Holoubkov - Rokycany, 2. TK km 79,500 - 85,000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</si>
  <si>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</si>
  <si>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</si>
  <si>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</si>
  <si>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</si>
  <si>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</si>
  <si>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</si>
  <si>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</si>
  <si>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</si>
  <si>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</si>
  <si>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</si>
  <si>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</si>
  <si>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</si>
  <si>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</si>
  <si>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</si>
  <si>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</si>
  <si>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</si>
  <si>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</si>
  <si>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</si>
  <si>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</si>
  <si>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5909032020</t>
  </si>
  <si>
    <t>Přesná úprava GPK koleje směrové a výškové uspořádání pražce betonové</t>
  </si>
  <si>
    <t>km</t>
  </si>
  <si>
    <t>4</t>
  </si>
  <si>
    <t>ROZPOCET</t>
  </si>
  <si>
    <t>2133205907</t>
  </si>
  <si>
    <t>PP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</si>
  <si>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</si>
  <si>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VV</t>
  </si>
  <si>
    <t>5,500+0,200"kolej+výběhy"</t>
  </si>
  <si>
    <t>5909050020</t>
  </si>
  <si>
    <t>Stabilizace kolejového lože koleje stávajícího</t>
  </si>
  <si>
    <t>1349172776</t>
  </si>
  <si>
    <t>Stabilizace kolejového lože koleje stávajícího. Poznámka: 1. V cenách jsou započteny náklady na stabilizaci v režimu s řízeným (konstantním) poklesem včetně měření a předání tištěných výstupů.</t>
  </si>
  <si>
    <t>3</t>
  </si>
  <si>
    <t>5905095010</t>
  </si>
  <si>
    <t>Úprava kolejového lože ojediněle ručně v koleji lože otevřené</t>
  </si>
  <si>
    <t>m</t>
  </si>
  <si>
    <t>-1591058046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</si>
  <si>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</si>
  <si>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5*4</t>
  </si>
  <si>
    <t>5905105030</t>
  </si>
  <si>
    <t>Doplnění KL kamenivem souvisle strojně v koleji</t>
  </si>
  <si>
    <t>m3</t>
  </si>
  <si>
    <t>-382681609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</si>
  <si>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</si>
  <si>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5700*0,15</t>
  </si>
  <si>
    <t>5</t>
  </si>
  <si>
    <t>M</t>
  </si>
  <si>
    <t>5955101000</t>
  </si>
  <si>
    <t>Kamenivo drcené štěrk frakce 31,5/63 třídy BI</t>
  </si>
  <si>
    <t>t</t>
  </si>
  <si>
    <t>128</t>
  </si>
  <si>
    <t>-1480814143</t>
  </si>
  <si>
    <t>855*1,241</t>
  </si>
  <si>
    <t>6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</si>
  <si>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</si>
  <si>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</si>
  <si>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262144</t>
  </si>
  <si>
    <t>-1304313014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</si>
  <si>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</si>
  <si>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</t>
  </si>
  <si>
    <t>7497651010</t>
  </si>
  <si>
    <t>HZS na trakčním vedení</t>
  </si>
  <si>
    <t>hod</t>
  </si>
  <si>
    <t>512</t>
  </si>
  <si>
    <t>-1587024423</t>
  </si>
  <si>
    <t>SO 2 - Rokycany - Ejpovice, 1,2. TK, km 87,800 - 92,830</t>
  </si>
  <si>
    <t>2068969509</t>
  </si>
  <si>
    <t>20*4</t>
  </si>
  <si>
    <t>1272210883</t>
  </si>
  <si>
    <t>5030*0,28*2</t>
  </si>
  <si>
    <t>-1596925885</t>
  </si>
  <si>
    <t>2816,800*1,241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</si>
  <si>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</si>
  <si>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</si>
  <si>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-1552640947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</si>
  <si>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</si>
  <si>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-921939040</t>
  </si>
  <si>
    <t>SO 3 - Žst. Ejpovice</t>
  </si>
  <si>
    <t>-1169874547</t>
  </si>
  <si>
    <t>3,271"Ejpovice - kolej č. 4b"</t>
  </si>
  <si>
    <t>449446644</t>
  </si>
  <si>
    <t>3,271</t>
  </si>
  <si>
    <t>1957082639</t>
  </si>
  <si>
    <t>14*4</t>
  </si>
  <si>
    <t>1059649192</t>
  </si>
  <si>
    <t>981*0,15*3"Ejpovice - kolej č. 1, 2, 4"</t>
  </si>
  <si>
    <t>3271*0,14"Ejpovice - kolej č. 4b"</t>
  </si>
  <si>
    <t>Součet</t>
  </si>
  <si>
    <t>5905105040</t>
  </si>
  <si>
    <t>Doplnění KL kamenivem souvisle strojně ve výhybce</t>
  </si>
  <si>
    <t>-1684832577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</si>
  <si>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</si>
  <si>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5*12</t>
  </si>
  <si>
    <t>-1653575731</t>
  </si>
  <si>
    <t>(899,39+60)*1,241</t>
  </si>
  <si>
    <t>-739542660</t>
  </si>
  <si>
    <t>8</t>
  </si>
  <si>
    <t>5905095040</t>
  </si>
  <si>
    <t>Úprava kolejového lože ojediněle ručně ve výhybce lože zapuštěné</t>
  </si>
  <si>
    <t>-1974330641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</si>
  <si>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</si>
  <si>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81,324*5</t>
  </si>
  <si>
    <t>9</t>
  </si>
  <si>
    <t>2103036619</t>
  </si>
  <si>
    <t>SO 4 - Pňovany - Vranov, km 372,800 - 377,471</t>
  </si>
  <si>
    <t>-1576322215</t>
  </si>
  <si>
    <t>-1358045833</t>
  </si>
  <si>
    <t>1194469554</t>
  </si>
  <si>
    <t>3*4</t>
  </si>
  <si>
    <t>-1178888972</t>
  </si>
  <si>
    <t>4721*0,15</t>
  </si>
  <si>
    <t>-1253302503</t>
  </si>
  <si>
    <t>708,150*1,241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</si>
  <si>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</si>
  <si>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</si>
  <si>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-147934298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</si>
  <si>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</si>
  <si>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708,15*1,241</t>
  </si>
  <si>
    <t>974319876</t>
  </si>
  <si>
    <t>SO 5 - Žst. Vranov, km 377,471 - 378,147</t>
  </si>
  <si>
    <t>Soupis:</t>
  </si>
  <si>
    <t>SO 5.1 - Žst. Vranov</t>
  </si>
  <si>
    <t>5909042020</t>
  </si>
  <si>
    <t>Přesná úprava GPK výhybky směrové a výškové uspořádání pražce betonové</t>
  </si>
  <si>
    <t>-1988290419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</si>
  <si>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</si>
  <si>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54+66"výhybky"</t>
  </si>
  <si>
    <t>-1819907687</t>
  </si>
  <si>
    <t>5903005020</t>
  </si>
  <si>
    <t>Příprava výhybky jednoduché na provoz v zimě s více závěry 1:7,5 až 1:11 sklonu 14° až 5°</t>
  </si>
  <si>
    <t>kus</t>
  </si>
  <si>
    <t>599747349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</si>
  <si>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</si>
  <si>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5911531110</t>
  </si>
  <si>
    <t>Seřízení čelisťového závěru výhybky jednoduché v žlabovém pražci soustavy UIC60</t>
  </si>
  <si>
    <t>-1522377144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</si>
  <si>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</si>
  <si>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-2057476490</t>
  </si>
  <si>
    <t>780951885</t>
  </si>
  <si>
    <t>0,601"1.SK"</t>
  </si>
  <si>
    <t>0,601"2.SK"</t>
  </si>
  <si>
    <t>1624856577</t>
  </si>
  <si>
    <t>5905095020</t>
  </si>
  <si>
    <t>Úprava kolejového lože ojediněle ručně v koleji lože zapuštěné</t>
  </si>
  <si>
    <t>-540670971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</si>
  <si>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</si>
  <si>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15*4</t>
  </si>
  <si>
    <t>-1209148250</t>
  </si>
  <si>
    <t>1201*0,15</t>
  </si>
  <si>
    <t>10</t>
  </si>
  <si>
    <t>-82857042</t>
  </si>
  <si>
    <t>180,150*1,241+30*1,241</t>
  </si>
  <si>
    <t>11</t>
  </si>
  <si>
    <t>-1517352640</t>
  </si>
  <si>
    <t>12</t>
  </si>
  <si>
    <t>5913035210</t>
  </si>
  <si>
    <t>Demontáž celopryžové přejezdové konstrukce silně zatížené v koleji část vnější a vnitřní bez závěrných zídek</t>
  </si>
  <si>
    <t>-1710946745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</si>
  <si>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</si>
  <si>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7,2*2</t>
  </si>
  <si>
    <t>13</t>
  </si>
  <si>
    <t>5913040010</t>
  </si>
  <si>
    <t>Montáž celopryžové přejezdové konstrukce málo zatížené v koleji část vnější a vnitřní bez závěrných zídek</t>
  </si>
  <si>
    <t>-602759623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</si>
  <si>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</si>
  <si>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14</t>
  </si>
  <si>
    <t>5913025030</t>
  </si>
  <si>
    <t>Demontáž dílů přejezdu celopryžového v koleji náběhový klín</t>
  </si>
  <si>
    <t>1605356862</t>
  </si>
  <si>
    <t>Demontáž dílů přejezdu celopryžového v koleji náběhový klín. Poznámka: 1. V cenách jsou započteny náklady na demontáž a naložení dílů na dopravní prostředek.</t>
  </si>
  <si>
    <t>5913025060</t>
  </si>
  <si>
    <t>Demontáž dílů přejezdu celopryžového v koleji koncový úhelník</t>
  </si>
  <si>
    <t>-374209132</t>
  </si>
  <si>
    <t>Demontáž dílů přejezdu celopryžového v koleji koncový úhelník. Poznámka: 1. V cenách jsou započteny náklady na demontáž a naložení dílů na dopravní prostředek.</t>
  </si>
  <si>
    <t>16</t>
  </si>
  <si>
    <t>5913030030</t>
  </si>
  <si>
    <t>Montáž dílů přejezdu celopryžového v koleji náběhový klín</t>
  </si>
  <si>
    <t>-1285396142</t>
  </si>
  <si>
    <t>Montáž dílů přejezdu celopryžového v koleji náběhový klín. Poznámka: 1. V cenách jsou započteny náklady na montáž dílů. 2. V cenách nejsou obsaženy náklady na dodávku materiálu.</t>
  </si>
  <si>
    <t>17</t>
  </si>
  <si>
    <t>5913030060</t>
  </si>
  <si>
    <t>Montáž dílů přejezdu celopryžového v koleji koncový úhelník</t>
  </si>
  <si>
    <t>-1255504417</t>
  </si>
  <si>
    <t>Montáž dílů přejezdu celopryžového v koleji koncový úhelník. Poznámka: 1. V cenách jsou započteny náklady na montáž dílů. 2. V cenách nejsou obsaženy náklady na dodávku materiálu.</t>
  </si>
  <si>
    <t>18</t>
  </si>
  <si>
    <t>5905010010</t>
  </si>
  <si>
    <t>Odstranění nánosu nad horní plochou pražce</t>
  </si>
  <si>
    <t>m2</t>
  </si>
  <si>
    <t>-339737436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</si>
  <si>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</si>
  <si>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19</t>
  </si>
  <si>
    <t>5908050070</t>
  </si>
  <si>
    <t>Výměna upevnění bezpokladnicového komplety, pryžová podložka a úhlové vodicí vložky nebo boční izolátory</t>
  </si>
  <si>
    <t>úl.pl.</t>
  </si>
  <si>
    <t>1589044526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</si>
  <si>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</si>
  <si>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29*2</t>
  </si>
  <si>
    <t>20</t>
  </si>
  <si>
    <t>5958125000</t>
  </si>
  <si>
    <t>Komplety s antikorozní úpravou Skl 14 (svěrka Skl14, vrtule R1, podložka Uls7)</t>
  </si>
  <si>
    <t>43714593</t>
  </si>
  <si>
    <t>29*4</t>
  </si>
  <si>
    <t>5958155000</t>
  </si>
  <si>
    <t>Úhlové vodicí vložky Wfp 14K 600 základní 12</t>
  </si>
  <si>
    <t>-1265973376</t>
  </si>
  <si>
    <t>22</t>
  </si>
  <si>
    <t>5958158030</t>
  </si>
  <si>
    <t>Podložka pryžová pod patu kolejnice WU 7 174x152x7 (Vossloh)</t>
  </si>
  <si>
    <t>-2014603108</t>
  </si>
  <si>
    <t>23</t>
  </si>
  <si>
    <t>1117622540</t>
  </si>
  <si>
    <t>24</t>
  </si>
  <si>
    <t>9909000100</t>
  </si>
  <si>
    <t>Poplatek za uložení suti nebo hmot na oficiální skládku</t>
  </si>
  <si>
    <t>-1584453473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</si>
  <si>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</si>
  <si>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53*0,02*1,8</t>
  </si>
  <si>
    <t>25</t>
  </si>
  <si>
    <t>-129646070</t>
  </si>
  <si>
    <t>SO 5.2 - Materiál objednatele</t>
  </si>
  <si>
    <t>5963101050</t>
  </si>
  <si>
    <t>Přejezd celopryžový Strail spínací táhlo střední 1200 mm</t>
  </si>
  <si>
    <t>-1353103273</t>
  </si>
  <si>
    <t>5963101085</t>
  </si>
  <si>
    <t>Přejezd celopryžový Strail spínací táhlo 1200 mm</t>
  </si>
  <si>
    <t>668879949</t>
  </si>
  <si>
    <t>5963101135</t>
  </si>
  <si>
    <t>Přejezd celopryžový Strail pojistka proti posuvu</t>
  </si>
  <si>
    <t>-1334219102</t>
  </si>
  <si>
    <t>SO 6 - Vranov - Stříbro, km 378,147 - 382,016</t>
  </si>
  <si>
    <t>-1996417744</t>
  </si>
  <si>
    <t>-791489386</t>
  </si>
  <si>
    <t>-287163722</t>
  </si>
  <si>
    <t>6*4</t>
  </si>
  <si>
    <t>-890958478</t>
  </si>
  <si>
    <t>3869*0,15</t>
  </si>
  <si>
    <t>1185641629</t>
  </si>
  <si>
    <t>580,350*1,241</t>
  </si>
  <si>
    <t>1371750135</t>
  </si>
  <si>
    <t>9903200200</t>
  </si>
  <si>
    <t>Přeprava mechanizace na místo prováděných prací o hmotnosti přes 12 t do 200 km</t>
  </si>
  <si>
    <t>1331512118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</si>
  <si>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</si>
  <si>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1410977099</t>
  </si>
  <si>
    <t>SO 7 - Žst. Stříbro, km 382,016 - 383,000</t>
  </si>
  <si>
    <t>-694429180</t>
  </si>
  <si>
    <t>49,846*3"výhybky č. 1,2,3"</t>
  </si>
  <si>
    <t>53,608"výhybka č. 7"</t>
  </si>
  <si>
    <t>62,391*2"výhybka č. 8,9"</t>
  </si>
  <si>
    <t>5909042010</t>
  </si>
  <si>
    <t>Přesná úprava GPK výhybky směrové a výškové uspořádání pražce dřevěné nebo ocelové</t>
  </si>
  <si>
    <t>1811359100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</si>
  <si>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</si>
  <si>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49,846"výhybka č. 4"</t>
  </si>
  <si>
    <t>37,833"výhybka č. 6"</t>
  </si>
  <si>
    <t>1840066485</t>
  </si>
  <si>
    <t>327,928+87,679</t>
  </si>
  <si>
    <t>5903005030</t>
  </si>
  <si>
    <t>Příprava výhybky jednoduché na provoz v zimě s více závěry 1:12 až 1:18,5 sklonu 4,5°až 3°</t>
  </si>
  <si>
    <t>854711424</t>
  </si>
  <si>
    <t>Příprava výhybky jednoduché na provoz v zimě s více závěry 1:12 až 1:18,5 sklonu 4,5°až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</si>
  <si>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5903005010</t>
  </si>
  <si>
    <t>Příprava výhybky jednoduché na provoz v zimě s jedním závěrem 1:5,7 až 1:12 sklonu 14° až 4,5°</t>
  </si>
  <si>
    <t>-1352010780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</si>
  <si>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</si>
  <si>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-1461011008</t>
  </si>
  <si>
    <t>1549645013</t>
  </si>
  <si>
    <t>8*15</t>
  </si>
  <si>
    <t>200972526</t>
  </si>
  <si>
    <t>2*0,722"1 a 3. SK"</t>
  </si>
  <si>
    <t>0,306"výběh za KV 3 do 2. SK"</t>
  </si>
  <si>
    <t>0,204"4.SK od ZV 4"</t>
  </si>
  <si>
    <t>0,080"výběhy za KV 7 do 2.SK a k ZV6"</t>
  </si>
  <si>
    <t>0,040"výběhy za KV 6 do 4.SK a k ZV5"</t>
  </si>
  <si>
    <t>6*0,02"spojka 3 - 4 a výběhy z výhybek"</t>
  </si>
  <si>
    <t>360947915</t>
  </si>
  <si>
    <t>1650040484</t>
  </si>
  <si>
    <t>28*4</t>
  </si>
  <si>
    <t>864443008</t>
  </si>
  <si>
    <t>2194*0,15</t>
  </si>
  <si>
    <t>43867408</t>
  </si>
  <si>
    <t>329,100+120*1,241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</si>
  <si>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</si>
  <si>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</si>
  <si>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109224378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</si>
  <si>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</si>
  <si>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478,020</t>
  </si>
  <si>
    <t>309558696</t>
  </si>
  <si>
    <t>SO 8 - VRN</t>
  </si>
  <si>
    <t>022111001</t>
  </si>
  <si>
    <t>Geodetické práce Kontrola PPK při směrové a výškové úpravě koleje zaměřením APK trať jednokolejná</t>
  </si>
  <si>
    <t>1024</t>
  </si>
  <si>
    <t>-1640061822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</si>
  <si>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</si>
  <si>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</si>
  <si>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</si>
  <si>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1016438070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</si>
  <si>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</si>
  <si>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022101001</t>
  </si>
  <si>
    <t>Geodetické práce Geodetické práce před opravou</t>
  </si>
  <si>
    <t>%</t>
  </si>
  <si>
    <t>-1770788501</t>
  </si>
  <si>
    <t>022101011</t>
  </si>
  <si>
    <t>Geodetické práce Geodetické práce v průběhu opravy</t>
  </si>
  <si>
    <t>1391608638</t>
  </si>
  <si>
    <t>022101021</t>
  </si>
  <si>
    <t>Geodetické práce Geodetické práce po ukončení opravy</t>
  </si>
  <si>
    <t>803680593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</si>
  <si>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</si>
  <si>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</si>
  <si>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218858394</t>
  </si>
  <si>
    <t>034111001</t>
  </si>
  <si>
    <t>Další náklady na pracovníky Zákonné příplatky ke mzdě za práci o sobotách, nedělích a státem uznaných svátcích</t>
  </si>
  <si>
    <t>Kč/hod</t>
  </si>
  <si>
    <t>-435954154</t>
  </si>
  <si>
    <t>034111011</t>
  </si>
  <si>
    <t>Další náklady na pracovníky Zákonné příplatky ke mzdě za práci v noci</t>
  </si>
  <si>
    <t>1083222782</t>
  </si>
  <si>
    <t>17*8*8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</si>
</sst>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65420188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GPK na trati č. 170 Kařízek - Plzeň - Mariánské Lázně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obvod ST Plzeň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17. 6. 2020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s.o. - OŘ Plzeň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Jung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ROUND(AG95+SUM(AG96:AG99)+SUM(AG102:AG104),2)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ROUND(AS95+SUM(AS96:AS99)+SUM(AS102:AS104),2)</f>
        <v>0</v>
      </c>
      <c r="AT94" s="110">
        <f>ROUND(SUM(AV94:AW94),2)</f>
        <v>0</v>
      </c>
      <c r="AU94" s="111">
        <f>ROUND(AU95+SUM(AU96:AU99)+SUM(AU102:AU104),5)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ROUND(AZ95+SUM(AZ96:AZ99)+SUM(AZ102:AZ104),2)</f>
        <v>0</v>
      </c>
      <c r="BA94" s="110">
        <f>ROUND(BA95+SUM(BA96:BA99)+SUM(BA102:BA104),2)</f>
        <v>0</v>
      </c>
      <c r="BB94" s="110">
        <f>ROUND(BB95+SUM(BB96:BB99)+SUM(BB102:BB104),2)</f>
        <v>0</v>
      </c>
      <c r="BC94" s="110">
        <f>ROUND(BC95+SUM(BC96:BC99)+SUM(BC102:BC104),2)</f>
        <v>0</v>
      </c>
      <c r="BD94" s="112">
        <f>ROUND(BD95+SUM(BD96:BD99)+SUM(BD102:BD104),2)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1 - Holoubkov - Rokyca...'!J30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'SO 1 - Holoubkov - Rokyca...'!P116</f>
        <v>0</v>
      </c>
      <c r="AV95" s="124">
        <f>'SO 1 - Holoubkov - Rokyca...'!J33</f>
        <v>0</v>
      </c>
      <c r="AW95" s="124">
        <f>'SO 1 - Holoubkov - Rokyca...'!J34</f>
        <v>0</v>
      </c>
      <c r="AX95" s="124">
        <f>'SO 1 - Holoubkov - Rokyca...'!J35</f>
        <v>0</v>
      </c>
      <c r="AY95" s="124">
        <f>'SO 1 - Holoubkov - Rokyca...'!J36</f>
        <v>0</v>
      </c>
      <c r="AZ95" s="124">
        <f>'SO 1 - Holoubkov - Rokyca...'!F33</f>
        <v>0</v>
      </c>
      <c r="BA95" s="124">
        <f>'SO 1 - Holoubkov - Rokyca...'!F34</f>
        <v>0</v>
      </c>
      <c r="BB95" s="124">
        <f>'SO 1 - Holoubkov - Rokyca...'!F35</f>
        <v>0</v>
      </c>
      <c r="BC95" s="124">
        <f>'SO 1 - Holoubkov - Rokyca...'!F36</f>
        <v>0</v>
      </c>
      <c r="BD95" s="126">
        <f>'SO 1 - Holoubkov - Rokyca...'!F37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7" customFormat="1" ht="24.75" customHeight="1">
      <c r="A96" s="115" t="s">
        <v>80</v>
      </c>
      <c r="B96" s="116"/>
      <c r="C96" s="117"/>
      <c r="D96" s="118" t="s">
        <v>87</v>
      </c>
      <c r="E96" s="118"/>
      <c r="F96" s="118"/>
      <c r="G96" s="118"/>
      <c r="H96" s="118"/>
      <c r="I96" s="119"/>
      <c r="J96" s="118" t="s">
        <v>88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'SO 2 - Rokycany - Ejpovic...'!J30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83</v>
      </c>
      <c r="AR96" s="122"/>
      <c r="AS96" s="123">
        <v>0</v>
      </c>
      <c r="AT96" s="124">
        <f>ROUND(SUM(AV96:AW96),2)</f>
        <v>0</v>
      </c>
      <c r="AU96" s="125">
        <f>'SO 2 - Rokycany - Ejpovic...'!P116</f>
        <v>0</v>
      </c>
      <c r="AV96" s="124">
        <f>'SO 2 - Rokycany - Ejpovic...'!J33</f>
        <v>0</v>
      </c>
      <c r="AW96" s="124">
        <f>'SO 2 - Rokycany - Ejpovic...'!J34</f>
        <v>0</v>
      </c>
      <c r="AX96" s="124">
        <f>'SO 2 - Rokycany - Ejpovic...'!J35</f>
        <v>0</v>
      </c>
      <c r="AY96" s="124">
        <f>'SO 2 - Rokycany - Ejpovic...'!J36</f>
        <v>0</v>
      </c>
      <c r="AZ96" s="124">
        <f>'SO 2 - Rokycany - Ejpovic...'!F33</f>
        <v>0</v>
      </c>
      <c r="BA96" s="124">
        <f>'SO 2 - Rokycany - Ejpovic...'!F34</f>
        <v>0</v>
      </c>
      <c r="BB96" s="124">
        <f>'SO 2 - Rokycany - Ejpovic...'!F35</f>
        <v>0</v>
      </c>
      <c r="BC96" s="124">
        <f>'SO 2 - Rokycany - Ejpovic...'!F36</f>
        <v>0</v>
      </c>
      <c r="BD96" s="126">
        <f>'SO 2 - Rokycany - Ejpovic...'!F37</f>
        <v>0</v>
      </c>
      <c r="BE96" s="7"/>
      <c r="BT96" s="127" t="s">
        <v>84</v>
      </c>
      <c r="BV96" s="127" t="s">
        <v>78</v>
      </c>
      <c r="BW96" s="127" t="s">
        <v>89</v>
      </c>
      <c r="BX96" s="127" t="s">
        <v>5</v>
      </c>
      <c r="CL96" s="127" t="s">
        <v>1</v>
      </c>
      <c r="CM96" s="127" t="s">
        <v>86</v>
      </c>
    </row>
    <row r="97" s="7" customFormat="1" ht="16.5" customHeight="1">
      <c r="A97" s="115" t="s">
        <v>80</v>
      </c>
      <c r="B97" s="116"/>
      <c r="C97" s="117"/>
      <c r="D97" s="118" t="s">
        <v>90</v>
      </c>
      <c r="E97" s="118"/>
      <c r="F97" s="118"/>
      <c r="G97" s="118"/>
      <c r="H97" s="118"/>
      <c r="I97" s="119"/>
      <c r="J97" s="118" t="s">
        <v>91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'SO 3 - Žst. Ejpovice'!J30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83</v>
      </c>
      <c r="AR97" s="122"/>
      <c r="AS97" s="123">
        <v>0</v>
      </c>
      <c r="AT97" s="124">
        <f>ROUND(SUM(AV97:AW97),2)</f>
        <v>0</v>
      </c>
      <c r="AU97" s="125">
        <f>'SO 3 - Žst. Ejpovice'!P116</f>
        <v>0</v>
      </c>
      <c r="AV97" s="124">
        <f>'SO 3 - Žst. Ejpovice'!J33</f>
        <v>0</v>
      </c>
      <c r="AW97" s="124">
        <f>'SO 3 - Žst. Ejpovice'!J34</f>
        <v>0</v>
      </c>
      <c r="AX97" s="124">
        <f>'SO 3 - Žst. Ejpovice'!J35</f>
        <v>0</v>
      </c>
      <c r="AY97" s="124">
        <f>'SO 3 - Žst. Ejpovice'!J36</f>
        <v>0</v>
      </c>
      <c r="AZ97" s="124">
        <f>'SO 3 - Žst. Ejpovice'!F33</f>
        <v>0</v>
      </c>
      <c r="BA97" s="124">
        <f>'SO 3 - Žst. Ejpovice'!F34</f>
        <v>0</v>
      </c>
      <c r="BB97" s="124">
        <f>'SO 3 - Žst. Ejpovice'!F35</f>
        <v>0</v>
      </c>
      <c r="BC97" s="124">
        <f>'SO 3 - Žst. Ejpovice'!F36</f>
        <v>0</v>
      </c>
      <c r="BD97" s="126">
        <f>'SO 3 - Žst. Ejpovice'!F37</f>
        <v>0</v>
      </c>
      <c r="BE97" s="7"/>
      <c r="BT97" s="127" t="s">
        <v>84</v>
      </c>
      <c r="BV97" s="127" t="s">
        <v>78</v>
      </c>
      <c r="BW97" s="127" t="s">
        <v>92</v>
      </c>
      <c r="BX97" s="127" t="s">
        <v>5</v>
      </c>
      <c r="CL97" s="127" t="s">
        <v>1</v>
      </c>
      <c r="CM97" s="127" t="s">
        <v>86</v>
      </c>
    </row>
    <row r="98" s="7" customFormat="1" ht="24.75" customHeight="1">
      <c r="A98" s="115" t="s">
        <v>80</v>
      </c>
      <c r="B98" s="116"/>
      <c r="C98" s="117"/>
      <c r="D98" s="118" t="s">
        <v>93</v>
      </c>
      <c r="E98" s="118"/>
      <c r="F98" s="118"/>
      <c r="G98" s="118"/>
      <c r="H98" s="118"/>
      <c r="I98" s="119"/>
      <c r="J98" s="118" t="s">
        <v>94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'SO 4 - Pňovany - Vranov, ...'!J30</f>
        <v>0</v>
      </c>
      <c r="AH98" s="119"/>
      <c r="AI98" s="119"/>
      <c r="AJ98" s="119"/>
      <c r="AK98" s="119"/>
      <c r="AL98" s="119"/>
      <c r="AM98" s="119"/>
      <c r="AN98" s="120">
        <f>SUM(AG98,AT98)</f>
        <v>0</v>
      </c>
      <c r="AO98" s="119"/>
      <c r="AP98" s="119"/>
      <c r="AQ98" s="121" t="s">
        <v>83</v>
      </c>
      <c r="AR98" s="122"/>
      <c r="AS98" s="123">
        <v>0</v>
      </c>
      <c r="AT98" s="124">
        <f>ROUND(SUM(AV98:AW98),2)</f>
        <v>0</v>
      </c>
      <c r="AU98" s="125">
        <f>'SO 4 - Pňovany - Vranov, ...'!P116</f>
        <v>0</v>
      </c>
      <c r="AV98" s="124">
        <f>'SO 4 - Pňovany - Vranov, ...'!J33</f>
        <v>0</v>
      </c>
      <c r="AW98" s="124">
        <f>'SO 4 - Pňovany - Vranov, ...'!J34</f>
        <v>0</v>
      </c>
      <c r="AX98" s="124">
        <f>'SO 4 - Pňovany - Vranov, ...'!J35</f>
        <v>0</v>
      </c>
      <c r="AY98" s="124">
        <f>'SO 4 - Pňovany - Vranov, ...'!J36</f>
        <v>0</v>
      </c>
      <c r="AZ98" s="124">
        <f>'SO 4 - Pňovany - Vranov, ...'!F33</f>
        <v>0</v>
      </c>
      <c r="BA98" s="124">
        <f>'SO 4 - Pňovany - Vranov, ...'!F34</f>
        <v>0</v>
      </c>
      <c r="BB98" s="124">
        <f>'SO 4 - Pňovany - Vranov, ...'!F35</f>
        <v>0</v>
      </c>
      <c r="BC98" s="124">
        <f>'SO 4 - Pňovany - Vranov, ...'!F36</f>
        <v>0</v>
      </c>
      <c r="BD98" s="126">
        <f>'SO 4 - Pňovany - Vranov, ...'!F37</f>
        <v>0</v>
      </c>
      <c r="BE98" s="7"/>
      <c r="BT98" s="127" t="s">
        <v>84</v>
      </c>
      <c r="BV98" s="127" t="s">
        <v>78</v>
      </c>
      <c r="BW98" s="127" t="s">
        <v>95</v>
      </c>
      <c r="BX98" s="127" t="s">
        <v>5</v>
      </c>
      <c r="CL98" s="127" t="s">
        <v>1</v>
      </c>
      <c r="CM98" s="127" t="s">
        <v>86</v>
      </c>
    </row>
    <row r="99" s="7" customFormat="1" ht="16.5" customHeight="1">
      <c r="A99" s="7"/>
      <c r="B99" s="116"/>
      <c r="C99" s="117"/>
      <c r="D99" s="118" t="s">
        <v>96</v>
      </c>
      <c r="E99" s="118"/>
      <c r="F99" s="118"/>
      <c r="G99" s="118"/>
      <c r="H99" s="118"/>
      <c r="I99" s="119"/>
      <c r="J99" s="118" t="s">
        <v>97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8">
        <f>ROUND(SUM(AG100:AG101),2)</f>
        <v>0</v>
      </c>
      <c r="AH99" s="119"/>
      <c r="AI99" s="119"/>
      <c r="AJ99" s="119"/>
      <c r="AK99" s="119"/>
      <c r="AL99" s="119"/>
      <c r="AM99" s="119"/>
      <c r="AN99" s="120">
        <f>SUM(AG99,AT99)</f>
        <v>0</v>
      </c>
      <c r="AO99" s="119"/>
      <c r="AP99" s="119"/>
      <c r="AQ99" s="121" t="s">
        <v>83</v>
      </c>
      <c r="AR99" s="122"/>
      <c r="AS99" s="123">
        <f>ROUND(SUM(AS100:AS101),2)</f>
        <v>0</v>
      </c>
      <c r="AT99" s="124">
        <f>ROUND(SUM(AV99:AW99),2)</f>
        <v>0</v>
      </c>
      <c r="AU99" s="125">
        <f>ROUND(SUM(AU100:AU101),5)</f>
        <v>0</v>
      </c>
      <c r="AV99" s="124">
        <f>ROUND(AZ99*L29,2)</f>
        <v>0</v>
      </c>
      <c r="AW99" s="124">
        <f>ROUND(BA99*L30,2)</f>
        <v>0</v>
      </c>
      <c r="AX99" s="124">
        <f>ROUND(BB99*L29,2)</f>
        <v>0</v>
      </c>
      <c r="AY99" s="124">
        <f>ROUND(BC99*L30,2)</f>
        <v>0</v>
      </c>
      <c r="AZ99" s="124">
        <f>ROUND(SUM(AZ100:AZ101),2)</f>
        <v>0</v>
      </c>
      <c r="BA99" s="124">
        <f>ROUND(SUM(BA100:BA101),2)</f>
        <v>0</v>
      </c>
      <c r="BB99" s="124">
        <f>ROUND(SUM(BB100:BB101),2)</f>
        <v>0</v>
      </c>
      <c r="BC99" s="124">
        <f>ROUND(SUM(BC100:BC101),2)</f>
        <v>0</v>
      </c>
      <c r="BD99" s="126">
        <f>ROUND(SUM(BD100:BD101),2)</f>
        <v>0</v>
      </c>
      <c r="BE99" s="7"/>
      <c r="BS99" s="127" t="s">
        <v>75</v>
      </c>
      <c r="BT99" s="127" t="s">
        <v>84</v>
      </c>
      <c r="BU99" s="127" t="s">
        <v>77</v>
      </c>
      <c r="BV99" s="127" t="s">
        <v>78</v>
      </c>
      <c r="BW99" s="127" t="s">
        <v>98</v>
      </c>
      <c r="BX99" s="127" t="s">
        <v>5</v>
      </c>
      <c r="CL99" s="127" t="s">
        <v>1</v>
      </c>
      <c r="CM99" s="127" t="s">
        <v>86</v>
      </c>
    </row>
    <row r="100" s="4" customFormat="1" ht="16.5" customHeight="1">
      <c r="A100" s="115" t="s">
        <v>80</v>
      </c>
      <c r="B100" s="66"/>
      <c r="C100" s="129"/>
      <c r="D100" s="129"/>
      <c r="E100" s="130" t="s">
        <v>99</v>
      </c>
      <c r="F100" s="130"/>
      <c r="G100" s="130"/>
      <c r="H100" s="130"/>
      <c r="I100" s="130"/>
      <c r="J100" s="129"/>
      <c r="K100" s="130" t="s">
        <v>100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'SO 5.1 - Žst. Vranov'!J32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101</v>
      </c>
      <c r="AR100" s="68"/>
      <c r="AS100" s="133">
        <v>0</v>
      </c>
      <c r="AT100" s="134">
        <f>ROUND(SUM(AV100:AW100),2)</f>
        <v>0</v>
      </c>
      <c r="AU100" s="135">
        <f>'SO 5.1 - Žst. Vranov'!P120</f>
        <v>0</v>
      </c>
      <c r="AV100" s="134">
        <f>'SO 5.1 - Žst. Vranov'!J35</f>
        <v>0</v>
      </c>
      <c r="AW100" s="134">
        <f>'SO 5.1 - Žst. Vranov'!J36</f>
        <v>0</v>
      </c>
      <c r="AX100" s="134">
        <f>'SO 5.1 - Žst. Vranov'!J37</f>
        <v>0</v>
      </c>
      <c r="AY100" s="134">
        <f>'SO 5.1 - Žst. Vranov'!J38</f>
        <v>0</v>
      </c>
      <c r="AZ100" s="134">
        <f>'SO 5.1 - Žst. Vranov'!F35</f>
        <v>0</v>
      </c>
      <c r="BA100" s="134">
        <f>'SO 5.1 - Žst. Vranov'!F36</f>
        <v>0</v>
      </c>
      <c r="BB100" s="134">
        <f>'SO 5.1 - Žst. Vranov'!F37</f>
        <v>0</v>
      </c>
      <c r="BC100" s="134">
        <f>'SO 5.1 - Žst. Vranov'!F38</f>
        <v>0</v>
      </c>
      <c r="BD100" s="136">
        <f>'SO 5.1 - Žst. Vranov'!F39</f>
        <v>0</v>
      </c>
      <c r="BE100" s="4"/>
      <c r="BT100" s="137" t="s">
        <v>86</v>
      </c>
      <c r="BV100" s="137" t="s">
        <v>78</v>
      </c>
      <c r="BW100" s="137" t="s">
        <v>102</v>
      </c>
      <c r="BX100" s="137" t="s">
        <v>98</v>
      </c>
      <c r="CL100" s="137" t="s">
        <v>1</v>
      </c>
    </row>
    <row r="101" s="4" customFormat="1" ht="16.5" customHeight="1">
      <c r="A101" s="115" t="s">
        <v>80</v>
      </c>
      <c r="B101" s="66"/>
      <c r="C101" s="129"/>
      <c r="D101" s="129"/>
      <c r="E101" s="130" t="s">
        <v>103</v>
      </c>
      <c r="F101" s="130"/>
      <c r="G101" s="130"/>
      <c r="H101" s="130"/>
      <c r="I101" s="130"/>
      <c r="J101" s="129"/>
      <c r="K101" s="130" t="s">
        <v>104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'SO 5.2 - Materiál objedna...'!J32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101</v>
      </c>
      <c r="AR101" s="68"/>
      <c r="AS101" s="133">
        <v>0</v>
      </c>
      <c r="AT101" s="134">
        <f>ROUND(SUM(AV101:AW101),2)</f>
        <v>0</v>
      </c>
      <c r="AU101" s="135">
        <f>'SO 5.2 - Materiál objedna...'!P120</f>
        <v>0</v>
      </c>
      <c r="AV101" s="134">
        <f>'SO 5.2 - Materiál objedna...'!J35</f>
        <v>0</v>
      </c>
      <c r="AW101" s="134">
        <f>'SO 5.2 - Materiál objedna...'!J36</f>
        <v>0</v>
      </c>
      <c r="AX101" s="134">
        <f>'SO 5.2 - Materiál objedna...'!J37</f>
        <v>0</v>
      </c>
      <c r="AY101" s="134">
        <f>'SO 5.2 - Materiál objedna...'!J38</f>
        <v>0</v>
      </c>
      <c r="AZ101" s="134">
        <f>'SO 5.2 - Materiál objedna...'!F35</f>
        <v>0</v>
      </c>
      <c r="BA101" s="134">
        <f>'SO 5.2 - Materiál objedna...'!F36</f>
        <v>0</v>
      </c>
      <c r="BB101" s="134">
        <f>'SO 5.2 - Materiál objedna...'!F37</f>
        <v>0</v>
      </c>
      <c r="BC101" s="134">
        <f>'SO 5.2 - Materiál objedna...'!F38</f>
        <v>0</v>
      </c>
      <c r="BD101" s="136">
        <f>'SO 5.2 - Materiál objedna...'!F39</f>
        <v>0</v>
      </c>
      <c r="BE101" s="4"/>
      <c r="BT101" s="137" t="s">
        <v>86</v>
      </c>
      <c r="BV101" s="137" t="s">
        <v>78</v>
      </c>
      <c r="BW101" s="137" t="s">
        <v>105</v>
      </c>
      <c r="BX101" s="137" t="s">
        <v>98</v>
      </c>
      <c r="CL101" s="137" t="s">
        <v>1</v>
      </c>
    </row>
    <row r="102" s="7" customFormat="1" ht="16.5" customHeight="1">
      <c r="A102" s="115" t="s">
        <v>80</v>
      </c>
      <c r="B102" s="116"/>
      <c r="C102" s="117"/>
      <c r="D102" s="118" t="s">
        <v>106</v>
      </c>
      <c r="E102" s="118"/>
      <c r="F102" s="118"/>
      <c r="G102" s="118"/>
      <c r="H102" s="118"/>
      <c r="I102" s="119"/>
      <c r="J102" s="118" t="s">
        <v>107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'SO 6 - Vranov - Stříbro, ...'!J30</f>
        <v>0</v>
      </c>
      <c r="AH102" s="119"/>
      <c r="AI102" s="119"/>
      <c r="AJ102" s="119"/>
      <c r="AK102" s="119"/>
      <c r="AL102" s="119"/>
      <c r="AM102" s="119"/>
      <c r="AN102" s="120">
        <f>SUM(AG102,AT102)</f>
        <v>0</v>
      </c>
      <c r="AO102" s="119"/>
      <c r="AP102" s="119"/>
      <c r="AQ102" s="121" t="s">
        <v>83</v>
      </c>
      <c r="AR102" s="122"/>
      <c r="AS102" s="123">
        <v>0</v>
      </c>
      <c r="AT102" s="124">
        <f>ROUND(SUM(AV102:AW102),2)</f>
        <v>0</v>
      </c>
      <c r="AU102" s="125">
        <f>'SO 6 - Vranov - Stříbro, ...'!P116</f>
        <v>0</v>
      </c>
      <c r="AV102" s="124">
        <f>'SO 6 - Vranov - Stříbro, ...'!J33</f>
        <v>0</v>
      </c>
      <c r="AW102" s="124">
        <f>'SO 6 - Vranov - Stříbro, ...'!J34</f>
        <v>0</v>
      </c>
      <c r="AX102" s="124">
        <f>'SO 6 - Vranov - Stříbro, ...'!J35</f>
        <v>0</v>
      </c>
      <c r="AY102" s="124">
        <f>'SO 6 - Vranov - Stříbro, ...'!J36</f>
        <v>0</v>
      </c>
      <c r="AZ102" s="124">
        <f>'SO 6 - Vranov - Stříbro, ...'!F33</f>
        <v>0</v>
      </c>
      <c r="BA102" s="124">
        <f>'SO 6 - Vranov - Stříbro, ...'!F34</f>
        <v>0</v>
      </c>
      <c r="BB102" s="124">
        <f>'SO 6 - Vranov - Stříbro, ...'!F35</f>
        <v>0</v>
      </c>
      <c r="BC102" s="124">
        <f>'SO 6 - Vranov - Stříbro, ...'!F36</f>
        <v>0</v>
      </c>
      <c r="BD102" s="126">
        <f>'SO 6 - Vranov - Stříbro, ...'!F37</f>
        <v>0</v>
      </c>
      <c r="BE102" s="7"/>
      <c r="BT102" s="127" t="s">
        <v>84</v>
      </c>
      <c r="BV102" s="127" t="s">
        <v>78</v>
      </c>
      <c r="BW102" s="127" t="s">
        <v>108</v>
      </c>
      <c r="BX102" s="127" t="s">
        <v>5</v>
      </c>
      <c r="CL102" s="127" t="s">
        <v>1</v>
      </c>
      <c r="CM102" s="127" t="s">
        <v>86</v>
      </c>
    </row>
    <row r="103" s="7" customFormat="1" ht="16.5" customHeight="1">
      <c r="A103" s="115" t="s">
        <v>80</v>
      </c>
      <c r="B103" s="116"/>
      <c r="C103" s="117"/>
      <c r="D103" s="118" t="s">
        <v>109</v>
      </c>
      <c r="E103" s="118"/>
      <c r="F103" s="118"/>
      <c r="G103" s="118"/>
      <c r="H103" s="118"/>
      <c r="I103" s="119"/>
      <c r="J103" s="118" t="s">
        <v>110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'SO 7 - Žst. Stříbro, km 3...'!J30</f>
        <v>0</v>
      </c>
      <c r="AH103" s="119"/>
      <c r="AI103" s="119"/>
      <c r="AJ103" s="119"/>
      <c r="AK103" s="119"/>
      <c r="AL103" s="119"/>
      <c r="AM103" s="119"/>
      <c r="AN103" s="120">
        <f>SUM(AG103,AT103)</f>
        <v>0</v>
      </c>
      <c r="AO103" s="119"/>
      <c r="AP103" s="119"/>
      <c r="AQ103" s="121" t="s">
        <v>83</v>
      </c>
      <c r="AR103" s="122"/>
      <c r="AS103" s="123">
        <v>0</v>
      </c>
      <c r="AT103" s="124">
        <f>ROUND(SUM(AV103:AW103),2)</f>
        <v>0</v>
      </c>
      <c r="AU103" s="125">
        <f>'SO 7 - Žst. Stříbro, km 3...'!P116</f>
        <v>0</v>
      </c>
      <c r="AV103" s="124">
        <f>'SO 7 - Žst. Stříbro, km 3...'!J33</f>
        <v>0</v>
      </c>
      <c r="AW103" s="124">
        <f>'SO 7 - Žst. Stříbro, km 3...'!J34</f>
        <v>0</v>
      </c>
      <c r="AX103" s="124">
        <f>'SO 7 - Žst. Stříbro, km 3...'!J35</f>
        <v>0</v>
      </c>
      <c r="AY103" s="124">
        <f>'SO 7 - Žst. Stříbro, km 3...'!J36</f>
        <v>0</v>
      </c>
      <c r="AZ103" s="124">
        <f>'SO 7 - Žst. Stříbro, km 3...'!F33</f>
        <v>0</v>
      </c>
      <c r="BA103" s="124">
        <f>'SO 7 - Žst. Stříbro, km 3...'!F34</f>
        <v>0</v>
      </c>
      <c r="BB103" s="124">
        <f>'SO 7 - Žst. Stříbro, km 3...'!F35</f>
        <v>0</v>
      </c>
      <c r="BC103" s="124">
        <f>'SO 7 - Žst. Stříbro, km 3...'!F36</f>
        <v>0</v>
      </c>
      <c r="BD103" s="126">
        <f>'SO 7 - Žst. Stříbro, km 3...'!F37</f>
        <v>0</v>
      </c>
      <c r="BE103" s="7"/>
      <c r="BT103" s="127" t="s">
        <v>84</v>
      </c>
      <c r="BV103" s="127" t="s">
        <v>78</v>
      </c>
      <c r="BW103" s="127" t="s">
        <v>111</v>
      </c>
      <c r="BX103" s="127" t="s">
        <v>5</v>
      </c>
      <c r="CL103" s="127" t="s">
        <v>1</v>
      </c>
      <c r="CM103" s="127" t="s">
        <v>86</v>
      </c>
    </row>
    <row r="104" s="7" customFormat="1" ht="16.5" customHeight="1">
      <c r="A104" s="115" t="s">
        <v>80</v>
      </c>
      <c r="B104" s="116"/>
      <c r="C104" s="117"/>
      <c r="D104" s="118" t="s">
        <v>112</v>
      </c>
      <c r="E104" s="118"/>
      <c r="F104" s="118"/>
      <c r="G104" s="118"/>
      <c r="H104" s="118"/>
      <c r="I104" s="119"/>
      <c r="J104" s="118" t="s">
        <v>113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'SO 8 - VRN'!J30</f>
        <v>0</v>
      </c>
      <c r="AH104" s="119"/>
      <c r="AI104" s="119"/>
      <c r="AJ104" s="119"/>
      <c r="AK104" s="119"/>
      <c r="AL104" s="119"/>
      <c r="AM104" s="119"/>
      <c r="AN104" s="120">
        <f>SUM(AG104,AT104)</f>
        <v>0</v>
      </c>
      <c r="AO104" s="119"/>
      <c r="AP104" s="119"/>
      <c r="AQ104" s="121" t="s">
        <v>83</v>
      </c>
      <c r="AR104" s="122"/>
      <c r="AS104" s="138">
        <v>0</v>
      </c>
      <c r="AT104" s="139">
        <f>ROUND(SUM(AV104:AW104),2)</f>
        <v>0</v>
      </c>
      <c r="AU104" s="140">
        <f>'SO 8 - VRN'!P116</f>
        <v>0</v>
      </c>
      <c r="AV104" s="139">
        <f>'SO 8 - VRN'!J33</f>
        <v>0</v>
      </c>
      <c r="AW104" s="139">
        <f>'SO 8 - VRN'!J34</f>
        <v>0</v>
      </c>
      <c r="AX104" s="139">
        <f>'SO 8 - VRN'!J35</f>
        <v>0</v>
      </c>
      <c r="AY104" s="139">
        <f>'SO 8 - VRN'!J36</f>
        <v>0</v>
      </c>
      <c r="AZ104" s="139">
        <f>'SO 8 - VRN'!F33</f>
        <v>0</v>
      </c>
      <c r="BA104" s="139">
        <f>'SO 8 - VRN'!F34</f>
        <v>0</v>
      </c>
      <c r="BB104" s="139">
        <f>'SO 8 - VRN'!F35</f>
        <v>0</v>
      </c>
      <c r="BC104" s="139">
        <f>'SO 8 - VRN'!F36</f>
        <v>0</v>
      </c>
      <c r="BD104" s="141">
        <f>'SO 8 - VRN'!F37</f>
        <v>0</v>
      </c>
      <c r="BE104" s="7"/>
      <c r="BT104" s="127" t="s">
        <v>84</v>
      </c>
      <c r="BV104" s="127" t="s">
        <v>78</v>
      </c>
      <c r="BW104" s="127" t="s">
        <v>114</v>
      </c>
      <c r="BX104" s="127" t="s">
        <v>5</v>
      </c>
      <c r="CL104" s="127" t="s">
        <v>1</v>
      </c>
      <c r="CM104" s="127" t="s">
        <v>86</v>
      </c>
    </row>
    <row r="105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40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="2" customFormat="1" ht="6.96" customHeight="1">
      <c r="A106" s="34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40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sheet="1" formatColumns="0" formatRows="0" objects="1" scenarios="1" spinCount="100000" saltValue="3yIvwKcj+n6CsYWB7QxHL2Ozcb+gEIrKy4s8pGjdqCLAL0FJ9kWN/ma9CqMTI4LjVGvdzH1kbkIlDn5cIUNaWA==" hashValue="0nv7K+g0pHiLSa6Af0ncbIv936fNk8qaCVO+IrH3IJLA1cbXYl7TjftdgXtes4iDdKtvt/wFwIn7UXo1j+k2Xw==" algorithmName="SHA-512" password="CC35"/>
  <mergeCells count="78">
    <mergeCell ref="C92:G92"/>
    <mergeCell ref="D99:H99"/>
    <mergeCell ref="D104:H104"/>
    <mergeCell ref="D96:H96"/>
    <mergeCell ref="D103:H103"/>
    <mergeCell ref="D98:H98"/>
    <mergeCell ref="D102:H102"/>
    <mergeCell ref="D95:H95"/>
    <mergeCell ref="D97:H97"/>
    <mergeCell ref="E100:I100"/>
    <mergeCell ref="E101:I101"/>
    <mergeCell ref="I92:AF92"/>
    <mergeCell ref="J98:AF98"/>
    <mergeCell ref="J99:AF99"/>
    <mergeCell ref="J95:AF95"/>
    <mergeCell ref="J104:AF104"/>
    <mergeCell ref="J103:AF103"/>
    <mergeCell ref="J97:AF97"/>
    <mergeCell ref="J96:AF96"/>
    <mergeCell ref="J102:AF102"/>
    <mergeCell ref="K100:AF100"/>
    <mergeCell ref="K101:AF101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102:AM102"/>
    <mergeCell ref="AG103:AM103"/>
    <mergeCell ref="AG100:AM100"/>
    <mergeCell ref="AG99:AM99"/>
    <mergeCell ref="AG98:AM98"/>
    <mergeCell ref="AG104:AM104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94:AP94"/>
  </mergeCells>
  <hyperlinks>
    <hyperlink ref="A95" location="'SO 1 - Holoubkov - Rokyca...'!C2" display="/"/>
    <hyperlink ref="A96" location="'SO 2 - Rokycany - Ejpovic...'!C2" display="/"/>
    <hyperlink ref="A97" location="'SO 3 - Žst. Ejpovice'!C2" display="/"/>
    <hyperlink ref="A98" location="'SO 4 - Pňovany - Vranov, ...'!C2" display="/"/>
    <hyperlink ref="A100" location="'SO 5.1 - Žst. Vranov'!C2" display="/"/>
    <hyperlink ref="A101" location="'SO 5.2 - Materiál objedna...'!C2" display="/"/>
    <hyperlink ref="A102" location="'SO 6 - Vranov - Stříbro, ...'!C2" display="/"/>
    <hyperlink ref="A103" location="'SO 7 - Žst. Stříbro, km 3...'!C2" display="/"/>
    <hyperlink ref="A104" location="'SO 8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114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407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ROUND((SUM(BE116:BE133)),  2)</f>
        <v>0</v>
      </c>
      <c r="G33" s="34"/>
      <c r="H33" s="34"/>
      <c r="I33" s="160">
        <v>0.20999999999999999</v>
      </c>
      <c r="J33" s="159">
        <f>ROUND(((SUM(BE116:BE133))*I33),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ROUND((SUM(BF116:BF133)),  2)</f>
        <v>0</v>
      </c>
      <c r="G34" s="34"/>
      <c r="H34" s="34"/>
      <c r="I34" s="160">
        <v>0.14999999999999999</v>
      </c>
      <c r="J34" s="159">
        <f>ROUND(((SUM(BF116:BF133))*I34),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ROUND((SUM(BG116:BG133)),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ROUND((SUM(BH116:BH133)),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ROUND((SUM(BI116:BI133)),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8 - VRN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8 - VRN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SUM(P117:P133)</f>
        <v>0</v>
      </c>
      <c r="Q116" s="100"/>
      <c r="R116" s="193">
        <f>SUM(R117:R133)</f>
        <v>0</v>
      </c>
      <c r="S116" s="100"/>
      <c r="T116" s="194">
        <f>SUM(T117:T133)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SUM(BK117:BK133)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408</v>
      </c>
      <c r="F117" s="198" t="s">
        <v>409</v>
      </c>
      <c r="G117" s="199" t="s">
        <v>139</v>
      </c>
      <c r="H117" s="200">
        <v>15.257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410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410</v>
      </c>
      <c r="BM117" s="208" t="s">
        <v>411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412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2" customFormat="1" ht="14.4" customHeight="1">
      <c r="A119" s="34"/>
      <c r="B119" s="35"/>
      <c r="C119" s="196" t="s">
        <v>86</v>
      </c>
      <c r="D119" s="196" t="s">
        <v>136</v>
      </c>
      <c r="E119" s="197" t="s">
        <v>413</v>
      </c>
      <c r="F119" s="198" t="s">
        <v>414</v>
      </c>
      <c r="G119" s="199" t="s">
        <v>139</v>
      </c>
      <c r="H119" s="200">
        <v>10.73</v>
      </c>
      <c r="I119" s="201"/>
      <c r="J119" s="202">
        <f>ROUND(I119*H119,2)</f>
        <v>0</v>
      </c>
      <c r="K119" s="203"/>
      <c r="L119" s="40"/>
      <c r="M119" s="204" t="s">
        <v>1</v>
      </c>
      <c r="N119" s="205" t="s">
        <v>41</v>
      </c>
      <c r="O119" s="87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8" t="s">
        <v>410</v>
      </c>
      <c r="AT119" s="208" t="s">
        <v>136</v>
      </c>
      <c r="AU119" s="208" t="s">
        <v>76</v>
      </c>
      <c r="AY119" s="13" t="s">
        <v>141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3" t="s">
        <v>84</v>
      </c>
      <c r="BK119" s="209">
        <f>ROUND(I119*H119,2)</f>
        <v>0</v>
      </c>
      <c r="BL119" s="13" t="s">
        <v>410</v>
      </c>
      <c r="BM119" s="208" t="s">
        <v>415</v>
      </c>
    </row>
    <row r="120" s="2" customFormat="1">
      <c r="A120" s="34"/>
      <c r="B120" s="35"/>
      <c r="C120" s="36"/>
      <c r="D120" s="210" t="s">
        <v>143</v>
      </c>
      <c r="E120" s="36"/>
      <c r="F120" s="211" t="s">
        <v>416</v>
      </c>
      <c r="G120" s="36"/>
      <c r="H120" s="36"/>
      <c r="I120" s="212"/>
      <c r="J120" s="36"/>
      <c r="K120" s="36"/>
      <c r="L120" s="40"/>
      <c r="M120" s="213"/>
      <c r="N120" s="214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143</v>
      </c>
      <c r="AU120" s="13" t="s">
        <v>76</v>
      </c>
    </row>
    <row r="121" s="2" customFormat="1" ht="14.4" customHeight="1">
      <c r="A121" s="34"/>
      <c r="B121" s="35"/>
      <c r="C121" s="196" t="s">
        <v>151</v>
      </c>
      <c r="D121" s="196" t="s">
        <v>136</v>
      </c>
      <c r="E121" s="197" t="s">
        <v>417</v>
      </c>
      <c r="F121" s="198" t="s">
        <v>418</v>
      </c>
      <c r="G121" s="199" t="s">
        <v>419</v>
      </c>
      <c r="H121" s="252"/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410</v>
      </c>
      <c r="AT121" s="208" t="s">
        <v>136</v>
      </c>
      <c r="AU121" s="208" t="s">
        <v>76</v>
      </c>
      <c r="AY121" s="13" t="s">
        <v>141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84</v>
      </c>
      <c r="BK121" s="209">
        <f>ROUND(I121*H121,2)</f>
        <v>0</v>
      </c>
      <c r="BL121" s="13" t="s">
        <v>410</v>
      </c>
      <c r="BM121" s="208" t="s">
        <v>420</v>
      </c>
    </row>
    <row r="122" s="2" customFormat="1">
      <c r="A122" s="34"/>
      <c r="B122" s="35"/>
      <c r="C122" s="36"/>
      <c r="D122" s="210" t="s">
        <v>143</v>
      </c>
      <c r="E122" s="36"/>
      <c r="F122" s="211" t="s">
        <v>418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143</v>
      </c>
      <c r="AU122" s="13" t="s">
        <v>76</v>
      </c>
    </row>
    <row r="123" s="2" customFormat="1" ht="14.4" customHeight="1">
      <c r="A123" s="34"/>
      <c r="B123" s="35"/>
      <c r="C123" s="196" t="s">
        <v>140</v>
      </c>
      <c r="D123" s="196" t="s">
        <v>136</v>
      </c>
      <c r="E123" s="197" t="s">
        <v>421</v>
      </c>
      <c r="F123" s="198" t="s">
        <v>422</v>
      </c>
      <c r="G123" s="199" t="s">
        <v>419</v>
      </c>
      <c r="H123" s="252"/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41</v>
      </c>
      <c r="O123" s="8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8" t="s">
        <v>410</v>
      </c>
      <c r="AT123" s="208" t="s">
        <v>136</v>
      </c>
      <c r="AU123" s="208" t="s">
        <v>76</v>
      </c>
      <c r="AY123" s="13" t="s">
        <v>141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3" t="s">
        <v>84</v>
      </c>
      <c r="BK123" s="209">
        <f>ROUND(I123*H123,2)</f>
        <v>0</v>
      </c>
      <c r="BL123" s="13" t="s">
        <v>410</v>
      </c>
      <c r="BM123" s="208" t="s">
        <v>423</v>
      </c>
    </row>
    <row r="124" s="2" customFormat="1">
      <c r="A124" s="34"/>
      <c r="B124" s="35"/>
      <c r="C124" s="36"/>
      <c r="D124" s="210" t="s">
        <v>143</v>
      </c>
      <c r="E124" s="36"/>
      <c r="F124" s="211" t="s">
        <v>422</v>
      </c>
      <c r="G124" s="36"/>
      <c r="H124" s="36"/>
      <c r="I124" s="212"/>
      <c r="J124" s="36"/>
      <c r="K124" s="36"/>
      <c r="L124" s="40"/>
      <c r="M124" s="213"/>
      <c r="N124" s="21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143</v>
      </c>
      <c r="AU124" s="13" t="s">
        <v>76</v>
      </c>
    </row>
    <row r="125" s="2" customFormat="1" ht="14.4" customHeight="1">
      <c r="A125" s="34"/>
      <c r="B125" s="35"/>
      <c r="C125" s="196" t="s">
        <v>164</v>
      </c>
      <c r="D125" s="196" t="s">
        <v>136</v>
      </c>
      <c r="E125" s="197" t="s">
        <v>424</v>
      </c>
      <c r="F125" s="198" t="s">
        <v>425</v>
      </c>
      <c r="G125" s="199" t="s">
        <v>419</v>
      </c>
      <c r="H125" s="252"/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41</v>
      </c>
      <c r="O125" s="8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410</v>
      </c>
      <c r="AT125" s="208" t="s">
        <v>136</v>
      </c>
      <c r="AU125" s="208" t="s">
        <v>76</v>
      </c>
      <c r="AY125" s="13" t="s">
        <v>141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84</v>
      </c>
      <c r="BK125" s="209">
        <f>ROUND(I125*H125,2)</f>
        <v>0</v>
      </c>
      <c r="BL125" s="13" t="s">
        <v>410</v>
      </c>
      <c r="BM125" s="208" t="s">
        <v>426</v>
      </c>
    </row>
    <row r="126" s="2" customFormat="1">
      <c r="A126" s="34"/>
      <c r="B126" s="35"/>
      <c r="C126" s="36"/>
      <c r="D126" s="210" t="s">
        <v>143</v>
      </c>
      <c r="E126" s="36"/>
      <c r="F126" s="211" t="s">
        <v>425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143</v>
      </c>
      <c r="AU126" s="13" t="s">
        <v>76</v>
      </c>
    </row>
    <row r="127" s="2" customFormat="1" ht="37.8" customHeight="1">
      <c r="A127" s="34"/>
      <c r="B127" s="35"/>
      <c r="C127" s="196" t="s">
        <v>172</v>
      </c>
      <c r="D127" s="196" t="s">
        <v>136</v>
      </c>
      <c r="E127" s="197" t="s">
        <v>427</v>
      </c>
      <c r="F127" s="198" t="s">
        <v>428</v>
      </c>
      <c r="G127" s="199" t="s">
        <v>419</v>
      </c>
      <c r="H127" s="252"/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41</v>
      </c>
      <c r="O127" s="8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410</v>
      </c>
      <c r="AT127" s="208" t="s">
        <v>136</v>
      </c>
      <c r="AU127" s="208" t="s">
        <v>76</v>
      </c>
      <c r="AY127" s="13" t="s">
        <v>141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84</v>
      </c>
      <c r="BK127" s="209">
        <f>ROUND(I127*H127,2)</f>
        <v>0</v>
      </c>
      <c r="BL127" s="13" t="s">
        <v>410</v>
      </c>
      <c r="BM127" s="208" t="s">
        <v>429</v>
      </c>
    </row>
    <row r="128" s="2" customFormat="1">
      <c r="A128" s="34"/>
      <c r="B128" s="35"/>
      <c r="C128" s="36"/>
      <c r="D128" s="210" t="s">
        <v>143</v>
      </c>
      <c r="E128" s="36"/>
      <c r="F128" s="211" t="s">
        <v>428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143</v>
      </c>
      <c r="AU128" s="13" t="s">
        <v>76</v>
      </c>
    </row>
    <row r="129" s="2" customFormat="1" ht="24.15" customHeight="1">
      <c r="A129" s="34"/>
      <c r="B129" s="35"/>
      <c r="C129" s="196" t="s">
        <v>178</v>
      </c>
      <c r="D129" s="196" t="s">
        <v>136</v>
      </c>
      <c r="E129" s="197" t="s">
        <v>430</v>
      </c>
      <c r="F129" s="198" t="s">
        <v>431</v>
      </c>
      <c r="G129" s="199" t="s">
        <v>432</v>
      </c>
      <c r="H129" s="200">
        <v>460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41</v>
      </c>
      <c r="O129" s="8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410</v>
      </c>
      <c r="AT129" s="208" t="s">
        <v>136</v>
      </c>
      <c r="AU129" s="208" t="s">
        <v>76</v>
      </c>
      <c r="AY129" s="13" t="s">
        <v>141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84</v>
      </c>
      <c r="BK129" s="209">
        <f>ROUND(I129*H129,2)</f>
        <v>0</v>
      </c>
      <c r="BL129" s="13" t="s">
        <v>410</v>
      </c>
      <c r="BM129" s="208" t="s">
        <v>433</v>
      </c>
    </row>
    <row r="130" s="2" customFormat="1">
      <c r="A130" s="34"/>
      <c r="B130" s="35"/>
      <c r="C130" s="36"/>
      <c r="D130" s="210" t="s">
        <v>143</v>
      </c>
      <c r="E130" s="36"/>
      <c r="F130" s="211" t="s">
        <v>431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143</v>
      </c>
      <c r="AU130" s="13" t="s">
        <v>76</v>
      </c>
    </row>
    <row r="131" s="2" customFormat="1" ht="14.4" customHeight="1">
      <c r="A131" s="34"/>
      <c r="B131" s="35"/>
      <c r="C131" s="196" t="s">
        <v>215</v>
      </c>
      <c r="D131" s="196" t="s">
        <v>136</v>
      </c>
      <c r="E131" s="197" t="s">
        <v>434</v>
      </c>
      <c r="F131" s="198" t="s">
        <v>435</v>
      </c>
      <c r="G131" s="199" t="s">
        <v>432</v>
      </c>
      <c r="H131" s="200">
        <v>1088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410</v>
      </c>
      <c r="AT131" s="208" t="s">
        <v>136</v>
      </c>
      <c r="AU131" s="208" t="s">
        <v>76</v>
      </c>
      <c r="AY131" s="13" t="s">
        <v>141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84</v>
      </c>
      <c r="BK131" s="209">
        <f>ROUND(I131*H131,2)</f>
        <v>0</v>
      </c>
      <c r="BL131" s="13" t="s">
        <v>410</v>
      </c>
      <c r="BM131" s="208" t="s">
        <v>436</v>
      </c>
    </row>
    <row r="132" s="2" customFormat="1">
      <c r="A132" s="34"/>
      <c r="B132" s="35"/>
      <c r="C132" s="36"/>
      <c r="D132" s="210" t="s">
        <v>143</v>
      </c>
      <c r="E132" s="36"/>
      <c r="F132" s="211" t="s">
        <v>435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143</v>
      </c>
      <c r="AU132" s="13" t="s">
        <v>76</v>
      </c>
    </row>
    <row r="133" s="10" customFormat="1">
      <c r="A133" s="10"/>
      <c r="B133" s="215"/>
      <c r="C133" s="216"/>
      <c r="D133" s="210" t="s">
        <v>145</v>
      </c>
      <c r="E133" s="217" t="s">
        <v>1</v>
      </c>
      <c r="F133" s="218" t="s">
        <v>437</v>
      </c>
      <c r="G133" s="216"/>
      <c r="H133" s="219">
        <v>1088</v>
      </c>
      <c r="I133" s="220"/>
      <c r="J133" s="216"/>
      <c r="K133" s="216"/>
      <c r="L133" s="221"/>
      <c r="M133" s="253"/>
      <c r="N133" s="254"/>
      <c r="O133" s="254"/>
      <c r="P133" s="254"/>
      <c r="Q133" s="254"/>
      <c r="R133" s="254"/>
      <c r="S133" s="254"/>
      <c r="T133" s="25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5" t="s">
        <v>145</v>
      </c>
      <c r="AU133" s="225" t="s">
        <v>76</v>
      </c>
      <c r="AV133" s="10" t="s">
        <v>86</v>
      </c>
      <c r="AW133" s="10" t="s">
        <v>32</v>
      </c>
      <c r="AX133" s="10" t="s">
        <v>84</v>
      </c>
      <c r="AY133" s="225" t="s">
        <v>141</v>
      </c>
    </row>
    <row r="134" s="2" customFormat="1" ht="6.96" customHeight="1">
      <c r="A134" s="34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0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sheet="1" autoFilter="0" formatColumns="0" formatRows="0" objects="1" scenarios="1" spinCount="100000" saltValue="ipCjmIKQiGZy/2KsYmwMZ6Ag/C5ignu5Zdn5Lc5ioYoii/GrRYpw093Q776PlFcwVp9377eK0tpWJ/nFDpLQ8Q==" hashValue="gM4fkpsuKOq2QpqC5iiElqcilAo2irF8qDP7X07DDou6dGFxXUMm3E1/W89Bo6kLuYcRd6JNXwsEMM4Hs0Yhhw==" algorithmName="SHA-512" password="CC35"/>
  <autoFilter ref="C115:K13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117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ROUND((SUM(BE116:BE135)),  2)</f>
        <v>0</v>
      </c>
      <c r="G33" s="34"/>
      <c r="H33" s="34"/>
      <c r="I33" s="160">
        <v>0.20999999999999999</v>
      </c>
      <c r="J33" s="159">
        <f>ROUND(((SUM(BE116:BE135))*I33),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ROUND((SUM(BF116:BF135)),  2)</f>
        <v>0</v>
      </c>
      <c r="G34" s="34"/>
      <c r="H34" s="34"/>
      <c r="I34" s="160">
        <v>0.14999999999999999</v>
      </c>
      <c r="J34" s="159">
        <f>ROUND(((SUM(BF116:BF135))*I34),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ROUND((SUM(BG116:BG135)),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ROUND((SUM(BH116:BH135)),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ROUND((SUM(BI116:BI135)),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1 - Holoubkov - Rokycany, 2. TK km 79,500 - 85,000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1 - Holoubkov - Rokycany, 2. TK km 79,500 - 85,000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SUM(P117:P135)</f>
        <v>0</v>
      </c>
      <c r="Q116" s="100"/>
      <c r="R116" s="193">
        <f>SUM(R117:R135)</f>
        <v>1061.0550000000001</v>
      </c>
      <c r="S116" s="100"/>
      <c r="T116" s="194">
        <f>SUM(T117:T135)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SUM(BK117:BK135)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137</v>
      </c>
      <c r="F117" s="198" t="s">
        <v>138</v>
      </c>
      <c r="G117" s="199" t="s">
        <v>139</v>
      </c>
      <c r="H117" s="200">
        <v>5.7000000000000002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140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140</v>
      </c>
      <c r="BM117" s="208" t="s">
        <v>142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144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10" customFormat="1">
      <c r="A119" s="10"/>
      <c r="B119" s="215"/>
      <c r="C119" s="216"/>
      <c r="D119" s="210" t="s">
        <v>145</v>
      </c>
      <c r="E119" s="217" t="s">
        <v>1</v>
      </c>
      <c r="F119" s="218" t="s">
        <v>146</v>
      </c>
      <c r="G119" s="216"/>
      <c r="H119" s="219">
        <v>5.7000000000000002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25" t="s">
        <v>145</v>
      </c>
      <c r="AU119" s="225" t="s">
        <v>76</v>
      </c>
      <c r="AV119" s="10" t="s">
        <v>86</v>
      </c>
      <c r="AW119" s="10" t="s">
        <v>32</v>
      </c>
      <c r="AX119" s="10" t="s">
        <v>84</v>
      </c>
      <c r="AY119" s="225" t="s">
        <v>141</v>
      </c>
    </row>
    <row r="120" s="2" customFormat="1" ht="14.4" customHeight="1">
      <c r="A120" s="34"/>
      <c r="B120" s="35"/>
      <c r="C120" s="196" t="s">
        <v>86</v>
      </c>
      <c r="D120" s="196" t="s">
        <v>136</v>
      </c>
      <c r="E120" s="197" t="s">
        <v>147</v>
      </c>
      <c r="F120" s="198" t="s">
        <v>148</v>
      </c>
      <c r="G120" s="199" t="s">
        <v>139</v>
      </c>
      <c r="H120" s="200">
        <v>5.7000000000000002</v>
      </c>
      <c r="I120" s="201"/>
      <c r="J120" s="202">
        <f>ROUND(I120*H120,2)</f>
        <v>0</v>
      </c>
      <c r="K120" s="203"/>
      <c r="L120" s="40"/>
      <c r="M120" s="204" t="s">
        <v>1</v>
      </c>
      <c r="N120" s="205" t="s">
        <v>41</v>
      </c>
      <c r="O120" s="87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8" t="s">
        <v>140</v>
      </c>
      <c r="AT120" s="208" t="s">
        <v>136</v>
      </c>
      <c r="AU120" s="208" t="s">
        <v>76</v>
      </c>
      <c r="AY120" s="13" t="s">
        <v>141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3" t="s">
        <v>84</v>
      </c>
      <c r="BK120" s="209">
        <f>ROUND(I120*H120,2)</f>
        <v>0</v>
      </c>
      <c r="BL120" s="13" t="s">
        <v>140</v>
      </c>
      <c r="BM120" s="208" t="s">
        <v>149</v>
      </c>
    </row>
    <row r="121" s="2" customFormat="1">
      <c r="A121" s="34"/>
      <c r="B121" s="35"/>
      <c r="C121" s="36"/>
      <c r="D121" s="210" t="s">
        <v>143</v>
      </c>
      <c r="E121" s="36"/>
      <c r="F121" s="211" t="s">
        <v>150</v>
      </c>
      <c r="G121" s="36"/>
      <c r="H121" s="36"/>
      <c r="I121" s="212"/>
      <c r="J121" s="36"/>
      <c r="K121" s="36"/>
      <c r="L121" s="40"/>
      <c r="M121" s="213"/>
      <c r="N121" s="214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143</v>
      </c>
      <c r="AU121" s="13" t="s">
        <v>76</v>
      </c>
    </row>
    <row r="122" s="2" customFormat="1" ht="14.4" customHeight="1">
      <c r="A122" s="34"/>
      <c r="B122" s="35"/>
      <c r="C122" s="196" t="s">
        <v>151</v>
      </c>
      <c r="D122" s="196" t="s">
        <v>136</v>
      </c>
      <c r="E122" s="197" t="s">
        <v>152</v>
      </c>
      <c r="F122" s="198" t="s">
        <v>153</v>
      </c>
      <c r="G122" s="199" t="s">
        <v>154</v>
      </c>
      <c r="H122" s="200">
        <v>20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41</v>
      </c>
      <c r="O122" s="87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8" t="s">
        <v>140</v>
      </c>
      <c r="AT122" s="208" t="s">
        <v>136</v>
      </c>
      <c r="AU122" s="208" t="s">
        <v>76</v>
      </c>
      <c r="AY122" s="13" t="s">
        <v>141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3" t="s">
        <v>84</v>
      </c>
      <c r="BK122" s="209">
        <f>ROUND(I122*H122,2)</f>
        <v>0</v>
      </c>
      <c r="BL122" s="13" t="s">
        <v>140</v>
      </c>
      <c r="BM122" s="208" t="s">
        <v>155</v>
      </c>
    </row>
    <row r="123" s="2" customFormat="1">
      <c r="A123" s="34"/>
      <c r="B123" s="35"/>
      <c r="C123" s="36"/>
      <c r="D123" s="210" t="s">
        <v>143</v>
      </c>
      <c r="E123" s="36"/>
      <c r="F123" s="211" t="s">
        <v>156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143</v>
      </c>
      <c r="AU123" s="13" t="s">
        <v>76</v>
      </c>
    </row>
    <row r="124" s="10" customFormat="1">
      <c r="A124" s="10"/>
      <c r="B124" s="215"/>
      <c r="C124" s="216"/>
      <c r="D124" s="210" t="s">
        <v>145</v>
      </c>
      <c r="E124" s="217" t="s">
        <v>1</v>
      </c>
      <c r="F124" s="218" t="s">
        <v>157</v>
      </c>
      <c r="G124" s="216"/>
      <c r="H124" s="219">
        <v>20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5" t="s">
        <v>145</v>
      </c>
      <c r="AU124" s="225" t="s">
        <v>76</v>
      </c>
      <c r="AV124" s="10" t="s">
        <v>86</v>
      </c>
      <c r="AW124" s="10" t="s">
        <v>32</v>
      </c>
      <c r="AX124" s="10" t="s">
        <v>84</v>
      </c>
      <c r="AY124" s="225" t="s">
        <v>141</v>
      </c>
    </row>
    <row r="125" s="2" customFormat="1" ht="14.4" customHeight="1">
      <c r="A125" s="34"/>
      <c r="B125" s="35"/>
      <c r="C125" s="196" t="s">
        <v>140</v>
      </c>
      <c r="D125" s="196" t="s">
        <v>136</v>
      </c>
      <c r="E125" s="197" t="s">
        <v>158</v>
      </c>
      <c r="F125" s="198" t="s">
        <v>159</v>
      </c>
      <c r="G125" s="199" t="s">
        <v>160</v>
      </c>
      <c r="H125" s="200">
        <v>855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41</v>
      </c>
      <c r="O125" s="8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140</v>
      </c>
      <c r="AT125" s="208" t="s">
        <v>136</v>
      </c>
      <c r="AU125" s="208" t="s">
        <v>76</v>
      </c>
      <c r="AY125" s="13" t="s">
        <v>141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84</v>
      </c>
      <c r="BK125" s="209">
        <f>ROUND(I125*H125,2)</f>
        <v>0</v>
      </c>
      <c r="BL125" s="13" t="s">
        <v>140</v>
      </c>
      <c r="BM125" s="208" t="s">
        <v>161</v>
      </c>
    </row>
    <row r="126" s="2" customFormat="1">
      <c r="A126" s="34"/>
      <c r="B126" s="35"/>
      <c r="C126" s="36"/>
      <c r="D126" s="210" t="s">
        <v>143</v>
      </c>
      <c r="E126" s="36"/>
      <c r="F126" s="211" t="s">
        <v>162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143</v>
      </c>
      <c r="AU126" s="13" t="s">
        <v>76</v>
      </c>
    </row>
    <row r="127" s="10" customFormat="1">
      <c r="A127" s="10"/>
      <c r="B127" s="215"/>
      <c r="C127" s="216"/>
      <c r="D127" s="210" t="s">
        <v>145</v>
      </c>
      <c r="E127" s="217" t="s">
        <v>1</v>
      </c>
      <c r="F127" s="218" t="s">
        <v>163</v>
      </c>
      <c r="G127" s="216"/>
      <c r="H127" s="219">
        <v>855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5" t="s">
        <v>145</v>
      </c>
      <c r="AU127" s="225" t="s">
        <v>76</v>
      </c>
      <c r="AV127" s="10" t="s">
        <v>86</v>
      </c>
      <c r="AW127" s="10" t="s">
        <v>32</v>
      </c>
      <c r="AX127" s="10" t="s">
        <v>84</v>
      </c>
      <c r="AY127" s="225" t="s">
        <v>141</v>
      </c>
    </row>
    <row r="128" s="2" customFormat="1" ht="14.4" customHeight="1">
      <c r="A128" s="34"/>
      <c r="B128" s="35"/>
      <c r="C128" s="226" t="s">
        <v>164</v>
      </c>
      <c r="D128" s="226" t="s">
        <v>165</v>
      </c>
      <c r="E128" s="227" t="s">
        <v>166</v>
      </c>
      <c r="F128" s="228" t="s">
        <v>167</v>
      </c>
      <c r="G128" s="229" t="s">
        <v>168</v>
      </c>
      <c r="H128" s="230">
        <v>1061.0550000000001</v>
      </c>
      <c r="I128" s="231"/>
      <c r="J128" s="232">
        <f>ROUND(I128*H128,2)</f>
        <v>0</v>
      </c>
      <c r="K128" s="233"/>
      <c r="L128" s="234"/>
      <c r="M128" s="235" t="s">
        <v>1</v>
      </c>
      <c r="N128" s="236" t="s">
        <v>41</v>
      </c>
      <c r="O128" s="87"/>
      <c r="P128" s="206">
        <f>O128*H128</f>
        <v>0</v>
      </c>
      <c r="Q128" s="206">
        <v>1</v>
      </c>
      <c r="R128" s="206">
        <f>Q128*H128</f>
        <v>1061.0550000000001</v>
      </c>
      <c r="S128" s="206">
        <v>0</v>
      </c>
      <c r="T128" s="20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8" t="s">
        <v>169</v>
      </c>
      <c r="AT128" s="208" t="s">
        <v>165</v>
      </c>
      <c r="AU128" s="208" t="s">
        <v>76</v>
      </c>
      <c r="AY128" s="13" t="s">
        <v>141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3" t="s">
        <v>84</v>
      </c>
      <c r="BK128" s="209">
        <f>ROUND(I128*H128,2)</f>
        <v>0</v>
      </c>
      <c r="BL128" s="13" t="s">
        <v>169</v>
      </c>
      <c r="BM128" s="208" t="s">
        <v>170</v>
      </c>
    </row>
    <row r="129" s="2" customFormat="1">
      <c r="A129" s="34"/>
      <c r="B129" s="35"/>
      <c r="C129" s="36"/>
      <c r="D129" s="210" t="s">
        <v>143</v>
      </c>
      <c r="E129" s="36"/>
      <c r="F129" s="211" t="s">
        <v>167</v>
      </c>
      <c r="G129" s="36"/>
      <c r="H129" s="36"/>
      <c r="I129" s="212"/>
      <c r="J129" s="36"/>
      <c r="K129" s="36"/>
      <c r="L129" s="40"/>
      <c r="M129" s="213"/>
      <c r="N129" s="21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143</v>
      </c>
      <c r="AU129" s="13" t="s">
        <v>76</v>
      </c>
    </row>
    <row r="130" s="10" customFormat="1">
      <c r="A130" s="10"/>
      <c r="B130" s="215"/>
      <c r="C130" s="216"/>
      <c r="D130" s="210" t="s">
        <v>145</v>
      </c>
      <c r="E130" s="217" t="s">
        <v>1</v>
      </c>
      <c r="F130" s="218" t="s">
        <v>171</v>
      </c>
      <c r="G130" s="216"/>
      <c r="H130" s="219">
        <v>1061.0550000000001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5" t="s">
        <v>145</v>
      </c>
      <c r="AU130" s="225" t="s">
        <v>76</v>
      </c>
      <c r="AV130" s="10" t="s">
        <v>86</v>
      </c>
      <c r="AW130" s="10" t="s">
        <v>32</v>
      </c>
      <c r="AX130" s="10" t="s">
        <v>84</v>
      </c>
      <c r="AY130" s="225" t="s">
        <v>141</v>
      </c>
    </row>
    <row r="131" s="2" customFormat="1" ht="24.15" customHeight="1">
      <c r="A131" s="34"/>
      <c r="B131" s="35"/>
      <c r="C131" s="196" t="s">
        <v>172</v>
      </c>
      <c r="D131" s="196" t="s">
        <v>136</v>
      </c>
      <c r="E131" s="197" t="s">
        <v>173</v>
      </c>
      <c r="F131" s="198" t="s">
        <v>174</v>
      </c>
      <c r="G131" s="199" t="s">
        <v>168</v>
      </c>
      <c r="H131" s="200">
        <v>1061.0550000000001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175</v>
      </c>
      <c r="AT131" s="208" t="s">
        <v>136</v>
      </c>
      <c r="AU131" s="208" t="s">
        <v>76</v>
      </c>
      <c r="AY131" s="13" t="s">
        <v>141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84</v>
      </c>
      <c r="BK131" s="209">
        <f>ROUND(I131*H131,2)</f>
        <v>0</v>
      </c>
      <c r="BL131" s="13" t="s">
        <v>175</v>
      </c>
      <c r="BM131" s="208" t="s">
        <v>176</v>
      </c>
    </row>
    <row r="132" s="2" customFormat="1">
      <c r="A132" s="34"/>
      <c r="B132" s="35"/>
      <c r="C132" s="36"/>
      <c r="D132" s="210" t="s">
        <v>143</v>
      </c>
      <c r="E132" s="36"/>
      <c r="F132" s="211" t="s">
        <v>177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143</v>
      </c>
      <c r="AU132" s="13" t="s">
        <v>76</v>
      </c>
    </row>
    <row r="133" s="10" customFormat="1">
      <c r="A133" s="10"/>
      <c r="B133" s="215"/>
      <c r="C133" s="216"/>
      <c r="D133" s="210" t="s">
        <v>145</v>
      </c>
      <c r="E133" s="217" t="s">
        <v>1</v>
      </c>
      <c r="F133" s="218" t="s">
        <v>171</v>
      </c>
      <c r="G133" s="216"/>
      <c r="H133" s="219">
        <v>1061.0550000000001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5" t="s">
        <v>145</v>
      </c>
      <c r="AU133" s="225" t="s">
        <v>76</v>
      </c>
      <c r="AV133" s="10" t="s">
        <v>86</v>
      </c>
      <c r="AW133" s="10" t="s">
        <v>32</v>
      </c>
      <c r="AX133" s="10" t="s">
        <v>84</v>
      </c>
      <c r="AY133" s="225" t="s">
        <v>141</v>
      </c>
    </row>
    <row r="134" s="2" customFormat="1" ht="14.4" customHeight="1">
      <c r="A134" s="34"/>
      <c r="B134" s="35"/>
      <c r="C134" s="196" t="s">
        <v>178</v>
      </c>
      <c r="D134" s="196" t="s">
        <v>136</v>
      </c>
      <c r="E134" s="197" t="s">
        <v>179</v>
      </c>
      <c r="F134" s="198" t="s">
        <v>180</v>
      </c>
      <c r="G134" s="199" t="s">
        <v>181</v>
      </c>
      <c r="H134" s="200">
        <v>6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41</v>
      </c>
      <c r="O134" s="87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8" t="s">
        <v>182</v>
      </c>
      <c r="AT134" s="208" t="s">
        <v>136</v>
      </c>
      <c r="AU134" s="208" t="s">
        <v>76</v>
      </c>
      <c r="AY134" s="13" t="s">
        <v>141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3" t="s">
        <v>84</v>
      </c>
      <c r="BK134" s="209">
        <f>ROUND(I134*H134,2)</f>
        <v>0</v>
      </c>
      <c r="BL134" s="13" t="s">
        <v>182</v>
      </c>
      <c r="BM134" s="208" t="s">
        <v>183</v>
      </c>
    </row>
    <row r="135" s="2" customFormat="1">
      <c r="A135" s="34"/>
      <c r="B135" s="35"/>
      <c r="C135" s="36"/>
      <c r="D135" s="210" t="s">
        <v>143</v>
      </c>
      <c r="E135" s="36"/>
      <c r="F135" s="211" t="s">
        <v>180</v>
      </c>
      <c r="G135" s="36"/>
      <c r="H135" s="36"/>
      <c r="I135" s="212"/>
      <c r="J135" s="36"/>
      <c r="K135" s="36"/>
      <c r="L135" s="40"/>
      <c r="M135" s="237"/>
      <c r="N135" s="238"/>
      <c r="O135" s="239"/>
      <c r="P135" s="239"/>
      <c r="Q135" s="239"/>
      <c r="R135" s="239"/>
      <c r="S135" s="239"/>
      <c r="T135" s="24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143</v>
      </c>
      <c r="AU135" s="13" t="s">
        <v>76</v>
      </c>
    </row>
    <row r="136" s="2" customFormat="1" ht="6.96" customHeight="1">
      <c r="A136" s="34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0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sheet="1" autoFilter="0" formatColumns="0" formatRows="0" objects="1" scenarios="1" spinCount="100000" saltValue="9z2u1knN3Ru2dK0qW9ek7493sEWR7rOW+8L085r5pZHwE1RsJSdcyJZa+EIMvHyjKF2Y8sLe1f3O8dF9BLJ8nw==" hashValue="3OI9Fx6lfDmE3gytVDWVzg997PcufOXrJT2B+6BMMMqo2nVQbXZZvSMdDTSpUGDjYnmPvw42EgNmOMMBkLpLjA==" algorithmName="SHA-512" password="CC35"/>
  <autoFilter ref="C115:K13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184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ROUND((SUM(BE116:BE130)),  2)</f>
        <v>0</v>
      </c>
      <c r="G33" s="34"/>
      <c r="H33" s="34"/>
      <c r="I33" s="160">
        <v>0.20999999999999999</v>
      </c>
      <c r="J33" s="159">
        <f>ROUND(((SUM(BE116:BE130))*I33),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ROUND((SUM(BF116:BF130)),  2)</f>
        <v>0</v>
      </c>
      <c r="G34" s="34"/>
      <c r="H34" s="34"/>
      <c r="I34" s="160">
        <v>0.14999999999999999</v>
      </c>
      <c r="J34" s="159">
        <f>ROUND(((SUM(BF116:BF130))*I34),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ROUND((SUM(BG116:BG130)),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ROUND((SUM(BH116:BH130)),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ROUND((SUM(BI116:BI130)),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2 - Rokycany - Ejpovice, 1,2. TK, km 87,800 - 92,830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2 - Rokycany - Ejpovice, 1,2. TK, km 87,800 - 92,830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SUM(P117:P130)</f>
        <v>0</v>
      </c>
      <c r="Q116" s="100"/>
      <c r="R116" s="193">
        <f>SUM(R117:R130)</f>
        <v>3495.6489999999999</v>
      </c>
      <c r="S116" s="100"/>
      <c r="T116" s="194">
        <f>SUM(T117:T130)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SUM(BK117:BK130)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152</v>
      </c>
      <c r="F117" s="198" t="s">
        <v>153</v>
      </c>
      <c r="G117" s="199" t="s">
        <v>154</v>
      </c>
      <c r="H117" s="200">
        <v>80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140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140</v>
      </c>
      <c r="BM117" s="208" t="s">
        <v>185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156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10" customFormat="1">
      <c r="A119" s="10"/>
      <c r="B119" s="215"/>
      <c r="C119" s="216"/>
      <c r="D119" s="210" t="s">
        <v>145</v>
      </c>
      <c r="E119" s="217" t="s">
        <v>1</v>
      </c>
      <c r="F119" s="218" t="s">
        <v>186</v>
      </c>
      <c r="G119" s="216"/>
      <c r="H119" s="219">
        <v>80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25" t="s">
        <v>145</v>
      </c>
      <c r="AU119" s="225" t="s">
        <v>76</v>
      </c>
      <c r="AV119" s="10" t="s">
        <v>86</v>
      </c>
      <c r="AW119" s="10" t="s">
        <v>32</v>
      </c>
      <c r="AX119" s="10" t="s">
        <v>84</v>
      </c>
      <c r="AY119" s="225" t="s">
        <v>141</v>
      </c>
    </row>
    <row r="120" s="2" customFormat="1" ht="14.4" customHeight="1">
      <c r="A120" s="34"/>
      <c r="B120" s="35"/>
      <c r="C120" s="196" t="s">
        <v>86</v>
      </c>
      <c r="D120" s="196" t="s">
        <v>136</v>
      </c>
      <c r="E120" s="197" t="s">
        <v>158</v>
      </c>
      <c r="F120" s="198" t="s">
        <v>159</v>
      </c>
      <c r="G120" s="199" t="s">
        <v>160</v>
      </c>
      <c r="H120" s="200">
        <v>2816.8000000000002</v>
      </c>
      <c r="I120" s="201"/>
      <c r="J120" s="202">
        <f>ROUND(I120*H120,2)</f>
        <v>0</v>
      </c>
      <c r="K120" s="203"/>
      <c r="L120" s="40"/>
      <c r="M120" s="204" t="s">
        <v>1</v>
      </c>
      <c r="N120" s="205" t="s">
        <v>41</v>
      </c>
      <c r="O120" s="87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8" t="s">
        <v>140</v>
      </c>
      <c r="AT120" s="208" t="s">
        <v>136</v>
      </c>
      <c r="AU120" s="208" t="s">
        <v>76</v>
      </c>
      <c r="AY120" s="13" t="s">
        <v>141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3" t="s">
        <v>84</v>
      </c>
      <c r="BK120" s="209">
        <f>ROUND(I120*H120,2)</f>
        <v>0</v>
      </c>
      <c r="BL120" s="13" t="s">
        <v>140</v>
      </c>
      <c r="BM120" s="208" t="s">
        <v>187</v>
      </c>
    </row>
    <row r="121" s="2" customFormat="1">
      <c r="A121" s="34"/>
      <c r="B121" s="35"/>
      <c r="C121" s="36"/>
      <c r="D121" s="210" t="s">
        <v>143</v>
      </c>
      <c r="E121" s="36"/>
      <c r="F121" s="211" t="s">
        <v>162</v>
      </c>
      <c r="G121" s="36"/>
      <c r="H121" s="36"/>
      <c r="I121" s="212"/>
      <c r="J121" s="36"/>
      <c r="K121" s="36"/>
      <c r="L121" s="40"/>
      <c r="M121" s="213"/>
      <c r="N121" s="214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143</v>
      </c>
      <c r="AU121" s="13" t="s">
        <v>76</v>
      </c>
    </row>
    <row r="122" s="10" customFormat="1">
      <c r="A122" s="10"/>
      <c r="B122" s="215"/>
      <c r="C122" s="216"/>
      <c r="D122" s="210" t="s">
        <v>145</v>
      </c>
      <c r="E122" s="217" t="s">
        <v>1</v>
      </c>
      <c r="F122" s="218" t="s">
        <v>188</v>
      </c>
      <c r="G122" s="216"/>
      <c r="H122" s="219">
        <v>2816.8000000000002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25" t="s">
        <v>145</v>
      </c>
      <c r="AU122" s="225" t="s">
        <v>76</v>
      </c>
      <c r="AV122" s="10" t="s">
        <v>86</v>
      </c>
      <c r="AW122" s="10" t="s">
        <v>32</v>
      </c>
      <c r="AX122" s="10" t="s">
        <v>84</v>
      </c>
      <c r="AY122" s="225" t="s">
        <v>141</v>
      </c>
    </row>
    <row r="123" s="2" customFormat="1" ht="14.4" customHeight="1">
      <c r="A123" s="34"/>
      <c r="B123" s="35"/>
      <c r="C123" s="226" t="s">
        <v>151</v>
      </c>
      <c r="D123" s="226" t="s">
        <v>165</v>
      </c>
      <c r="E123" s="227" t="s">
        <v>166</v>
      </c>
      <c r="F123" s="228" t="s">
        <v>167</v>
      </c>
      <c r="G123" s="229" t="s">
        <v>168</v>
      </c>
      <c r="H123" s="230">
        <v>3495.6489999999999</v>
      </c>
      <c r="I123" s="231"/>
      <c r="J123" s="232">
        <f>ROUND(I123*H123,2)</f>
        <v>0</v>
      </c>
      <c r="K123" s="233"/>
      <c r="L123" s="234"/>
      <c r="M123" s="235" t="s">
        <v>1</v>
      </c>
      <c r="N123" s="236" t="s">
        <v>41</v>
      </c>
      <c r="O123" s="87"/>
      <c r="P123" s="206">
        <f>O123*H123</f>
        <v>0</v>
      </c>
      <c r="Q123" s="206">
        <v>1</v>
      </c>
      <c r="R123" s="206">
        <f>Q123*H123</f>
        <v>3495.6489999999999</v>
      </c>
      <c r="S123" s="206">
        <v>0</v>
      </c>
      <c r="T123" s="20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8" t="s">
        <v>169</v>
      </c>
      <c r="AT123" s="208" t="s">
        <v>165</v>
      </c>
      <c r="AU123" s="208" t="s">
        <v>76</v>
      </c>
      <c r="AY123" s="13" t="s">
        <v>141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3" t="s">
        <v>84</v>
      </c>
      <c r="BK123" s="209">
        <f>ROUND(I123*H123,2)</f>
        <v>0</v>
      </c>
      <c r="BL123" s="13" t="s">
        <v>169</v>
      </c>
      <c r="BM123" s="208" t="s">
        <v>189</v>
      </c>
    </row>
    <row r="124" s="2" customFormat="1">
      <c r="A124" s="34"/>
      <c r="B124" s="35"/>
      <c r="C124" s="36"/>
      <c r="D124" s="210" t="s">
        <v>143</v>
      </c>
      <c r="E124" s="36"/>
      <c r="F124" s="211" t="s">
        <v>167</v>
      </c>
      <c r="G124" s="36"/>
      <c r="H124" s="36"/>
      <c r="I124" s="212"/>
      <c r="J124" s="36"/>
      <c r="K124" s="36"/>
      <c r="L124" s="40"/>
      <c r="M124" s="213"/>
      <c r="N124" s="21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143</v>
      </c>
      <c r="AU124" s="13" t="s">
        <v>76</v>
      </c>
    </row>
    <row r="125" s="10" customFormat="1">
      <c r="A125" s="10"/>
      <c r="B125" s="215"/>
      <c r="C125" s="216"/>
      <c r="D125" s="210" t="s">
        <v>145</v>
      </c>
      <c r="E125" s="217" t="s">
        <v>1</v>
      </c>
      <c r="F125" s="218" t="s">
        <v>190</v>
      </c>
      <c r="G125" s="216"/>
      <c r="H125" s="219">
        <v>3495.6489999999999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5" t="s">
        <v>145</v>
      </c>
      <c r="AU125" s="225" t="s">
        <v>76</v>
      </c>
      <c r="AV125" s="10" t="s">
        <v>86</v>
      </c>
      <c r="AW125" s="10" t="s">
        <v>32</v>
      </c>
      <c r="AX125" s="10" t="s">
        <v>84</v>
      </c>
      <c r="AY125" s="225" t="s">
        <v>141</v>
      </c>
    </row>
    <row r="126" s="2" customFormat="1" ht="24.15" customHeight="1">
      <c r="A126" s="34"/>
      <c r="B126" s="35"/>
      <c r="C126" s="196" t="s">
        <v>140</v>
      </c>
      <c r="D126" s="196" t="s">
        <v>136</v>
      </c>
      <c r="E126" s="197" t="s">
        <v>191</v>
      </c>
      <c r="F126" s="198" t="s">
        <v>192</v>
      </c>
      <c r="G126" s="199" t="s">
        <v>168</v>
      </c>
      <c r="H126" s="200">
        <v>3495.6489999999999</v>
      </c>
      <c r="I126" s="201"/>
      <c r="J126" s="202">
        <f>ROUND(I126*H126,2)</f>
        <v>0</v>
      </c>
      <c r="K126" s="203"/>
      <c r="L126" s="40"/>
      <c r="M126" s="204" t="s">
        <v>1</v>
      </c>
      <c r="N126" s="205" t="s">
        <v>41</v>
      </c>
      <c r="O126" s="87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8" t="s">
        <v>175</v>
      </c>
      <c r="AT126" s="208" t="s">
        <v>136</v>
      </c>
      <c r="AU126" s="208" t="s">
        <v>76</v>
      </c>
      <c r="AY126" s="13" t="s">
        <v>141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3" t="s">
        <v>84</v>
      </c>
      <c r="BK126" s="209">
        <f>ROUND(I126*H126,2)</f>
        <v>0</v>
      </c>
      <c r="BL126" s="13" t="s">
        <v>175</v>
      </c>
      <c r="BM126" s="208" t="s">
        <v>193</v>
      </c>
    </row>
    <row r="127" s="2" customFormat="1">
      <c r="A127" s="34"/>
      <c r="B127" s="35"/>
      <c r="C127" s="36"/>
      <c r="D127" s="210" t="s">
        <v>143</v>
      </c>
      <c r="E127" s="36"/>
      <c r="F127" s="211" t="s">
        <v>194</v>
      </c>
      <c r="G127" s="36"/>
      <c r="H127" s="36"/>
      <c r="I127" s="212"/>
      <c r="J127" s="36"/>
      <c r="K127" s="36"/>
      <c r="L127" s="40"/>
      <c r="M127" s="213"/>
      <c r="N127" s="21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143</v>
      </c>
      <c r="AU127" s="13" t="s">
        <v>76</v>
      </c>
    </row>
    <row r="128" s="10" customFormat="1">
      <c r="A128" s="10"/>
      <c r="B128" s="215"/>
      <c r="C128" s="216"/>
      <c r="D128" s="210" t="s">
        <v>145</v>
      </c>
      <c r="E128" s="217" t="s">
        <v>1</v>
      </c>
      <c r="F128" s="218" t="s">
        <v>190</v>
      </c>
      <c r="G128" s="216"/>
      <c r="H128" s="219">
        <v>3495.6489999999999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5" t="s">
        <v>145</v>
      </c>
      <c r="AU128" s="225" t="s">
        <v>76</v>
      </c>
      <c r="AV128" s="10" t="s">
        <v>86</v>
      </c>
      <c r="AW128" s="10" t="s">
        <v>32</v>
      </c>
      <c r="AX128" s="10" t="s">
        <v>84</v>
      </c>
      <c r="AY128" s="225" t="s">
        <v>141</v>
      </c>
    </row>
    <row r="129" s="2" customFormat="1" ht="14.4" customHeight="1">
      <c r="A129" s="34"/>
      <c r="B129" s="35"/>
      <c r="C129" s="196" t="s">
        <v>164</v>
      </c>
      <c r="D129" s="196" t="s">
        <v>136</v>
      </c>
      <c r="E129" s="197" t="s">
        <v>179</v>
      </c>
      <c r="F129" s="198" t="s">
        <v>180</v>
      </c>
      <c r="G129" s="199" t="s">
        <v>181</v>
      </c>
      <c r="H129" s="200">
        <v>12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41</v>
      </c>
      <c r="O129" s="8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182</v>
      </c>
      <c r="AT129" s="208" t="s">
        <v>136</v>
      </c>
      <c r="AU129" s="208" t="s">
        <v>76</v>
      </c>
      <c r="AY129" s="13" t="s">
        <v>141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84</v>
      </c>
      <c r="BK129" s="209">
        <f>ROUND(I129*H129,2)</f>
        <v>0</v>
      </c>
      <c r="BL129" s="13" t="s">
        <v>182</v>
      </c>
      <c r="BM129" s="208" t="s">
        <v>195</v>
      </c>
    </row>
    <row r="130" s="2" customFormat="1">
      <c r="A130" s="34"/>
      <c r="B130" s="35"/>
      <c r="C130" s="36"/>
      <c r="D130" s="210" t="s">
        <v>143</v>
      </c>
      <c r="E130" s="36"/>
      <c r="F130" s="211" t="s">
        <v>180</v>
      </c>
      <c r="G130" s="36"/>
      <c r="H130" s="36"/>
      <c r="I130" s="212"/>
      <c r="J130" s="36"/>
      <c r="K130" s="36"/>
      <c r="L130" s="40"/>
      <c r="M130" s="237"/>
      <c r="N130" s="238"/>
      <c r="O130" s="239"/>
      <c r="P130" s="239"/>
      <c r="Q130" s="239"/>
      <c r="R130" s="239"/>
      <c r="S130" s="239"/>
      <c r="T130" s="24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143</v>
      </c>
      <c r="AU130" s="13" t="s">
        <v>76</v>
      </c>
    </row>
    <row r="131" s="2" customFormat="1" ht="6.96" customHeight="1">
      <c r="A131" s="34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40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sheet="1" autoFilter="0" formatColumns="0" formatRows="0" objects="1" scenarios="1" spinCount="100000" saltValue="85r7pl3kTwYtg/mCKTl1s8cboIJY+Lu61jWqgJ+S+Oqe4/KHi4edYjwvEAu1YN5azZOt7ZZulSCj4drfzRcWgw==" hashValue="KzBR1Q88YAMKN6+J4tiKIZC64vVxnY1RdhiUrkQPks3uEHQdH0xE1UIT0hf55z2r9Sh0YI6FJg+IQIA7EWOxng==" algorithmName="SHA-512" password="CC35"/>
  <autoFilter ref="C115:K13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196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ROUND((SUM(BE116:BE143)),  2)</f>
        <v>0</v>
      </c>
      <c r="G33" s="34"/>
      <c r="H33" s="34"/>
      <c r="I33" s="160">
        <v>0.20999999999999999</v>
      </c>
      <c r="J33" s="159">
        <f>ROUND(((SUM(BE116:BE143))*I33),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ROUND((SUM(BF116:BF143)),  2)</f>
        <v>0</v>
      </c>
      <c r="G34" s="34"/>
      <c r="H34" s="34"/>
      <c r="I34" s="160">
        <v>0.14999999999999999</v>
      </c>
      <c r="J34" s="159">
        <f>ROUND(((SUM(BF116:BF143))*I34),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ROUND((SUM(BG116:BG143)),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ROUND((SUM(BH116:BH143)),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ROUND((SUM(BI116:BI143)),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3 - Žst. Ejpovice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3 - Žst. Ejpovice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SUM(P117:P143)</f>
        <v>0</v>
      </c>
      <c r="Q116" s="100"/>
      <c r="R116" s="193">
        <f>SUM(R117:R143)</f>
        <v>1190.6030000000001</v>
      </c>
      <c r="S116" s="100"/>
      <c r="T116" s="194">
        <f>SUM(T117:T143)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SUM(BK117:BK143)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137</v>
      </c>
      <c r="F117" s="198" t="s">
        <v>138</v>
      </c>
      <c r="G117" s="199" t="s">
        <v>139</v>
      </c>
      <c r="H117" s="200">
        <v>3.2709999999999999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140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140</v>
      </c>
      <c r="BM117" s="208" t="s">
        <v>197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144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10" customFormat="1">
      <c r="A119" s="10"/>
      <c r="B119" s="215"/>
      <c r="C119" s="216"/>
      <c r="D119" s="210" t="s">
        <v>145</v>
      </c>
      <c r="E119" s="217" t="s">
        <v>1</v>
      </c>
      <c r="F119" s="218" t="s">
        <v>198</v>
      </c>
      <c r="G119" s="216"/>
      <c r="H119" s="219">
        <v>3.2709999999999999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25" t="s">
        <v>145</v>
      </c>
      <c r="AU119" s="225" t="s">
        <v>76</v>
      </c>
      <c r="AV119" s="10" t="s">
        <v>86</v>
      </c>
      <c r="AW119" s="10" t="s">
        <v>32</v>
      </c>
      <c r="AX119" s="10" t="s">
        <v>84</v>
      </c>
      <c r="AY119" s="225" t="s">
        <v>141</v>
      </c>
    </row>
    <row r="120" s="2" customFormat="1" ht="14.4" customHeight="1">
      <c r="A120" s="34"/>
      <c r="B120" s="35"/>
      <c r="C120" s="196" t="s">
        <v>86</v>
      </c>
      <c r="D120" s="196" t="s">
        <v>136</v>
      </c>
      <c r="E120" s="197" t="s">
        <v>147</v>
      </c>
      <c r="F120" s="198" t="s">
        <v>148</v>
      </c>
      <c r="G120" s="199" t="s">
        <v>139</v>
      </c>
      <c r="H120" s="200">
        <v>3.2709999999999999</v>
      </c>
      <c r="I120" s="201"/>
      <c r="J120" s="202">
        <f>ROUND(I120*H120,2)</f>
        <v>0</v>
      </c>
      <c r="K120" s="203"/>
      <c r="L120" s="40"/>
      <c r="M120" s="204" t="s">
        <v>1</v>
      </c>
      <c r="N120" s="205" t="s">
        <v>41</v>
      </c>
      <c r="O120" s="87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8" t="s">
        <v>140</v>
      </c>
      <c r="AT120" s="208" t="s">
        <v>136</v>
      </c>
      <c r="AU120" s="208" t="s">
        <v>76</v>
      </c>
      <c r="AY120" s="13" t="s">
        <v>141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3" t="s">
        <v>84</v>
      </c>
      <c r="BK120" s="209">
        <f>ROUND(I120*H120,2)</f>
        <v>0</v>
      </c>
      <c r="BL120" s="13" t="s">
        <v>140</v>
      </c>
      <c r="BM120" s="208" t="s">
        <v>199</v>
      </c>
    </row>
    <row r="121" s="2" customFormat="1">
      <c r="A121" s="34"/>
      <c r="B121" s="35"/>
      <c r="C121" s="36"/>
      <c r="D121" s="210" t="s">
        <v>143</v>
      </c>
      <c r="E121" s="36"/>
      <c r="F121" s="211" t="s">
        <v>150</v>
      </c>
      <c r="G121" s="36"/>
      <c r="H121" s="36"/>
      <c r="I121" s="212"/>
      <c r="J121" s="36"/>
      <c r="K121" s="36"/>
      <c r="L121" s="40"/>
      <c r="M121" s="213"/>
      <c r="N121" s="214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143</v>
      </c>
      <c r="AU121" s="13" t="s">
        <v>76</v>
      </c>
    </row>
    <row r="122" s="10" customFormat="1">
      <c r="A122" s="10"/>
      <c r="B122" s="215"/>
      <c r="C122" s="216"/>
      <c r="D122" s="210" t="s">
        <v>145</v>
      </c>
      <c r="E122" s="217" t="s">
        <v>1</v>
      </c>
      <c r="F122" s="218" t="s">
        <v>200</v>
      </c>
      <c r="G122" s="216"/>
      <c r="H122" s="219">
        <v>3.2709999999999999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25" t="s">
        <v>145</v>
      </c>
      <c r="AU122" s="225" t="s">
        <v>76</v>
      </c>
      <c r="AV122" s="10" t="s">
        <v>86</v>
      </c>
      <c r="AW122" s="10" t="s">
        <v>32</v>
      </c>
      <c r="AX122" s="10" t="s">
        <v>84</v>
      </c>
      <c r="AY122" s="225" t="s">
        <v>141</v>
      </c>
    </row>
    <row r="123" s="2" customFormat="1" ht="14.4" customHeight="1">
      <c r="A123" s="34"/>
      <c r="B123" s="35"/>
      <c r="C123" s="196" t="s">
        <v>151</v>
      </c>
      <c r="D123" s="196" t="s">
        <v>136</v>
      </c>
      <c r="E123" s="197" t="s">
        <v>152</v>
      </c>
      <c r="F123" s="198" t="s">
        <v>153</v>
      </c>
      <c r="G123" s="199" t="s">
        <v>154</v>
      </c>
      <c r="H123" s="200">
        <v>56</v>
      </c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41</v>
      </c>
      <c r="O123" s="8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8" t="s">
        <v>140</v>
      </c>
      <c r="AT123" s="208" t="s">
        <v>136</v>
      </c>
      <c r="AU123" s="208" t="s">
        <v>76</v>
      </c>
      <c r="AY123" s="13" t="s">
        <v>141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3" t="s">
        <v>84</v>
      </c>
      <c r="BK123" s="209">
        <f>ROUND(I123*H123,2)</f>
        <v>0</v>
      </c>
      <c r="BL123" s="13" t="s">
        <v>140</v>
      </c>
      <c r="BM123" s="208" t="s">
        <v>201</v>
      </c>
    </row>
    <row r="124" s="2" customFormat="1">
      <c r="A124" s="34"/>
      <c r="B124" s="35"/>
      <c r="C124" s="36"/>
      <c r="D124" s="210" t="s">
        <v>143</v>
      </c>
      <c r="E124" s="36"/>
      <c r="F124" s="211" t="s">
        <v>156</v>
      </c>
      <c r="G124" s="36"/>
      <c r="H124" s="36"/>
      <c r="I124" s="212"/>
      <c r="J124" s="36"/>
      <c r="K124" s="36"/>
      <c r="L124" s="40"/>
      <c r="M124" s="213"/>
      <c r="N124" s="21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143</v>
      </c>
      <c r="AU124" s="13" t="s">
        <v>76</v>
      </c>
    </row>
    <row r="125" s="10" customFormat="1">
      <c r="A125" s="10"/>
      <c r="B125" s="215"/>
      <c r="C125" s="216"/>
      <c r="D125" s="210" t="s">
        <v>145</v>
      </c>
      <c r="E125" s="217" t="s">
        <v>1</v>
      </c>
      <c r="F125" s="218" t="s">
        <v>202</v>
      </c>
      <c r="G125" s="216"/>
      <c r="H125" s="219">
        <v>56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5" t="s">
        <v>145</v>
      </c>
      <c r="AU125" s="225" t="s">
        <v>76</v>
      </c>
      <c r="AV125" s="10" t="s">
        <v>86</v>
      </c>
      <c r="AW125" s="10" t="s">
        <v>32</v>
      </c>
      <c r="AX125" s="10" t="s">
        <v>84</v>
      </c>
      <c r="AY125" s="225" t="s">
        <v>141</v>
      </c>
    </row>
    <row r="126" s="2" customFormat="1" ht="14.4" customHeight="1">
      <c r="A126" s="34"/>
      <c r="B126" s="35"/>
      <c r="C126" s="196" t="s">
        <v>140</v>
      </c>
      <c r="D126" s="196" t="s">
        <v>136</v>
      </c>
      <c r="E126" s="197" t="s">
        <v>158</v>
      </c>
      <c r="F126" s="198" t="s">
        <v>159</v>
      </c>
      <c r="G126" s="199" t="s">
        <v>160</v>
      </c>
      <c r="H126" s="200">
        <v>899.38999999999999</v>
      </c>
      <c r="I126" s="201"/>
      <c r="J126" s="202">
        <f>ROUND(I126*H126,2)</f>
        <v>0</v>
      </c>
      <c r="K126" s="203"/>
      <c r="L126" s="40"/>
      <c r="M126" s="204" t="s">
        <v>1</v>
      </c>
      <c r="N126" s="205" t="s">
        <v>41</v>
      </c>
      <c r="O126" s="87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8" t="s">
        <v>140</v>
      </c>
      <c r="AT126" s="208" t="s">
        <v>136</v>
      </c>
      <c r="AU126" s="208" t="s">
        <v>76</v>
      </c>
      <c r="AY126" s="13" t="s">
        <v>141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3" t="s">
        <v>84</v>
      </c>
      <c r="BK126" s="209">
        <f>ROUND(I126*H126,2)</f>
        <v>0</v>
      </c>
      <c r="BL126" s="13" t="s">
        <v>140</v>
      </c>
      <c r="BM126" s="208" t="s">
        <v>203</v>
      </c>
    </row>
    <row r="127" s="2" customFormat="1">
      <c r="A127" s="34"/>
      <c r="B127" s="35"/>
      <c r="C127" s="36"/>
      <c r="D127" s="210" t="s">
        <v>143</v>
      </c>
      <c r="E127" s="36"/>
      <c r="F127" s="211" t="s">
        <v>162</v>
      </c>
      <c r="G127" s="36"/>
      <c r="H127" s="36"/>
      <c r="I127" s="212"/>
      <c r="J127" s="36"/>
      <c r="K127" s="36"/>
      <c r="L127" s="40"/>
      <c r="M127" s="213"/>
      <c r="N127" s="21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143</v>
      </c>
      <c r="AU127" s="13" t="s">
        <v>76</v>
      </c>
    </row>
    <row r="128" s="10" customFormat="1">
      <c r="A128" s="10"/>
      <c r="B128" s="215"/>
      <c r="C128" s="216"/>
      <c r="D128" s="210" t="s">
        <v>145</v>
      </c>
      <c r="E128" s="217" t="s">
        <v>1</v>
      </c>
      <c r="F128" s="218" t="s">
        <v>204</v>
      </c>
      <c r="G128" s="216"/>
      <c r="H128" s="219">
        <v>441.44999999999999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5" t="s">
        <v>145</v>
      </c>
      <c r="AU128" s="225" t="s">
        <v>76</v>
      </c>
      <c r="AV128" s="10" t="s">
        <v>86</v>
      </c>
      <c r="AW128" s="10" t="s">
        <v>32</v>
      </c>
      <c r="AX128" s="10" t="s">
        <v>76</v>
      </c>
      <c r="AY128" s="225" t="s">
        <v>141</v>
      </c>
    </row>
    <row r="129" s="10" customFormat="1">
      <c r="A129" s="10"/>
      <c r="B129" s="215"/>
      <c r="C129" s="216"/>
      <c r="D129" s="210" t="s">
        <v>145</v>
      </c>
      <c r="E129" s="217" t="s">
        <v>1</v>
      </c>
      <c r="F129" s="218" t="s">
        <v>205</v>
      </c>
      <c r="G129" s="216"/>
      <c r="H129" s="219">
        <v>457.94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5" t="s">
        <v>145</v>
      </c>
      <c r="AU129" s="225" t="s">
        <v>76</v>
      </c>
      <c r="AV129" s="10" t="s">
        <v>86</v>
      </c>
      <c r="AW129" s="10" t="s">
        <v>32</v>
      </c>
      <c r="AX129" s="10" t="s">
        <v>76</v>
      </c>
      <c r="AY129" s="225" t="s">
        <v>141</v>
      </c>
    </row>
    <row r="130" s="11" customFormat="1">
      <c r="A130" s="11"/>
      <c r="B130" s="241"/>
      <c r="C130" s="242"/>
      <c r="D130" s="210" t="s">
        <v>145</v>
      </c>
      <c r="E130" s="243" t="s">
        <v>1</v>
      </c>
      <c r="F130" s="244" t="s">
        <v>206</v>
      </c>
      <c r="G130" s="242"/>
      <c r="H130" s="245">
        <v>899.38999999999999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51" t="s">
        <v>145</v>
      </c>
      <c r="AU130" s="251" t="s">
        <v>76</v>
      </c>
      <c r="AV130" s="11" t="s">
        <v>140</v>
      </c>
      <c r="AW130" s="11" t="s">
        <v>32</v>
      </c>
      <c r="AX130" s="11" t="s">
        <v>84</v>
      </c>
      <c r="AY130" s="251" t="s">
        <v>141</v>
      </c>
    </row>
    <row r="131" s="2" customFormat="1" ht="14.4" customHeight="1">
      <c r="A131" s="34"/>
      <c r="B131" s="35"/>
      <c r="C131" s="196" t="s">
        <v>164</v>
      </c>
      <c r="D131" s="196" t="s">
        <v>136</v>
      </c>
      <c r="E131" s="197" t="s">
        <v>207</v>
      </c>
      <c r="F131" s="198" t="s">
        <v>208</v>
      </c>
      <c r="G131" s="199" t="s">
        <v>160</v>
      </c>
      <c r="H131" s="200">
        <v>60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140</v>
      </c>
      <c r="AT131" s="208" t="s">
        <v>136</v>
      </c>
      <c r="AU131" s="208" t="s">
        <v>76</v>
      </c>
      <c r="AY131" s="13" t="s">
        <v>141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84</v>
      </c>
      <c r="BK131" s="209">
        <f>ROUND(I131*H131,2)</f>
        <v>0</v>
      </c>
      <c r="BL131" s="13" t="s">
        <v>140</v>
      </c>
      <c r="BM131" s="208" t="s">
        <v>209</v>
      </c>
    </row>
    <row r="132" s="2" customFormat="1">
      <c r="A132" s="34"/>
      <c r="B132" s="35"/>
      <c r="C132" s="36"/>
      <c r="D132" s="210" t="s">
        <v>143</v>
      </c>
      <c r="E132" s="36"/>
      <c r="F132" s="211" t="s">
        <v>210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143</v>
      </c>
      <c r="AU132" s="13" t="s">
        <v>76</v>
      </c>
    </row>
    <row r="133" s="10" customFormat="1">
      <c r="A133" s="10"/>
      <c r="B133" s="215"/>
      <c r="C133" s="216"/>
      <c r="D133" s="210" t="s">
        <v>145</v>
      </c>
      <c r="E133" s="217" t="s">
        <v>1</v>
      </c>
      <c r="F133" s="218" t="s">
        <v>211</v>
      </c>
      <c r="G133" s="216"/>
      <c r="H133" s="219">
        <v>60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5" t="s">
        <v>145</v>
      </c>
      <c r="AU133" s="225" t="s">
        <v>76</v>
      </c>
      <c r="AV133" s="10" t="s">
        <v>86</v>
      </c>
      <c r="AW133" s="10" t="s">
        <v>32</v>
      </c>
      <c r="AX133" s="10" t="s">
        <v>84</v>
      </c>
      <c r="AY133" s="225" t="s">
        <v>141</v>
      </c>
    </row>
    <row r="134" s="2" customFormat="1" ht="14.4" customHeight="1">
      <c r="A134" s="34"/>
      <c r="B134" s="35"/>
      <c r="C134" s="226" t="s">
        <v>172</v>
      </c>
      <c r="D134" s="226" t="s">
        <v>165</v>
      </c>
      <c r="E134" s="227" t="s">
        <v>166</v>
      </c>
      <c r="F134" s="228" t="s">
        <v>167</v>
      </c>
      <c r="G134" s="229" t="s">
        <v>168</v>
      </c>
      <c r="H134" s="230">
        <v>1190.6030000000001</v>
      </c>
      <c r="I134" s="231"/>
      <c r="J134" s="232">
        <f>ROUND(I134*H134,2)</f>
        <v>0</v>
      </c>
      <c r="K134" s="233"/>
      <c r="L134" s="234"/>
      <c r="M134" s="235" t="s">
        <v>1</v>
      </c>
      <c r="N134" s="236" t="s">
        <v>41</v>
      </c>
      <c r="O134" s="87"/>
      <c r="P134" s="206">
        <f>O134*H134</f>
        <v>0</v>
      </c>
      <c r="Q134" s="206">
        <v>1</v>
      </c>
      <c r="R134" s="206">
        <f>Q134*H134</f>
        <v>1190.6030000000001</v>
      </c>
      <c r="S134" s="206">
        <v>0</v>
      </c>
      <c r="T134" s="20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8" t="s">
        <v>169</v>
      </c>
      <c r="AT134" s="208" t="s">
        <v>165</v>
      </c>
      <c r="AU134" s="208" t="s">
        <v>76</v>
      </c>
      <c r="AY134" s="13" t="s">
        <v>141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3" t="s">
        <v>84</v>
      </c>
      <c r="BK134" s="209">
        <f>ROUND(I134*H134,2)</f>
        <v>0</v>
      </c>
      <c r="BL134" s="13" t="s">
        <v>169</v>
      </c>
      <c r="BM134" s="208" t="s">
        <v>212</v>
      </c>
    </row>
    <row r="135" s="2" customFormat="1">
      <c r="A135" s="34"/>
      <c r="B135" s="35"/>
      <c r="C135" s="36"/>
      <c r="D135" s="210" t="s">
        <v>143</v>
      </c>
      <c r="E135" s="36"/>
      <c r="F135" s="211" t="s">
        <v>167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143</v>
      </c>
      <c r="AU135" s="13" t="s">
        <v>76</v>
      </c>
    </row>
    <row r="136" s="10" customFormat="1">
      <c r="A136" s="10"/>
      <c r="B136" s="215"/>
      <c r="C136" s="216"/>
      <c r="D136" s="210" t="s">
        <v>145</v>
      </c>
      <c r="E136" s="217" t="s">
        <v>1</v>
      </c>
      <c r="F136" s="218" t="s">
        <v>213</v>
      </c>
      <c r="G136" s="216"/>
      <c r="H136" s="219">
        <v>1190.6030000000001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5" t="s">
        <v>145</v>
      </c>
      <c r="AU136" s="225" t="s">
        <v>76</v>
      </c>
      <c r="AV136" s="10" t="s">
        <v>86</v>
      </c>
      <c r="AW136" s="10" t="s">
        <v>32</v>
      </c>
      <c r="AX136" s="10" t="s">
        <v>84</v>
      </c>
      <c r="AY136" s="225" t="s">
        <v>141</v>
      </c>
    </row>
    <row r="137" s="2" customFormat="1" ht="24.15" customHeight="1">
      <c r="A137" s="34"/>
      <c r="B137" s="35"/>
      <c r="C137" s="196" t="s">
        <v>178</v>
      </c>
      <c r="D137" s="196" t="s">
        <v>136</v>
      </c>
      <c r="E137" s="197" t="s">
        <v>191</v>
      </c>
      <c r="F137" s="198" t="s">
        <v>192</v>
      </c>
      <c r="G137" s="199" t="s">
        <v>168</v>
      </c>
      <c r="H137" s="200">
        <v>1190.6030000000001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41</v>
      </c>
      <c r="O137" s="8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8" t="s">
        <v>175</v>
      </c>
      <c r="AT137" s="208" t="s">
        <v>136</v>
      </c>
      <c r="AU137" s="208" t="s">
        <v>76</v>
      </c>
      <c r="AY137" s="13" t="s">
        <v>141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3" t="s">
        <v>84</v>
      </c>
      <c r="BK137" s="209">
        <f>ROUND(I137*H137,2)</f>
        <v>0</v>
      </c>
      <c r="BL137" s="13" t="s">
        <v>175</v>
      </c>
      <c r="BM137" s="208" t="s">
        <v>214</v>
      </c>
    </row>
    <row r="138" s="2" customFormat="1">
      <c r="A138" s="34"/>
      <c r="B138" s="35"/>
      <c r="C138" s="36"/>
      <c r="D138" s="210" t="s">
        <v>143</v>
      </c>
      <c r="E138" s="36"/>
      <c r="F138" s="211" t="s">
        <v>194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143</v>
      </c>
      <c r="AU138" s="13" t="s">
        <v>76</v>
      </c>
    </row>
    <row r="139" s="2" customFormat="1" ht="14.4" customHeight="1">
      <c r="A139" s="34"/>
      <c r="B139" s="35"/>
      <c r="C139" s="196" t="s">
        <v>215</v>
      </c>
      <c r="D139" s="196" t="s">
        <v>136</v>
      </c>
      <c r="E139" s="197" t="s">
        <v>216</v>
      </c>
      <c r="F139" s="198" t="s">
        <v>217</v>
      </c>
      <c r="G139" s="199" t="s">
        <v>154</v>
      </c>
      <c r="H139" s="200">
        <v>406.62</v>
      </c>
      <c r="I139" s="201"/>
      <c r="J139" s="202">
        <f>ROUND(I139*H139,2)</f>
        <v>0</v>
      </c>
      <c r="K139" s="203"/>
      <c r="L139" s="40"/>
      <c r="M139" s="204" t="s">
        <v>1</v>
      </c>
      <c r="N139" s="205" t="s">
        <v>41</v>
      </c>
      <c r="O139" s="8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8" t="s">
        <v>140</v>
      </c>
      <c r="AT139" s="208" t="s">
        <v>136</v>
      </c>
      <c r="AU139" s="208" t="s">
        <v>76</v>
      </c>
      <c r="AY139" s="13" t="s">
        <v>141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3" t="s">
        <v>84</v>
      </c>
      <c r="BK139" s="209">
        <f>ROUND(I139*H139,2)</f>
        <v>0</v>
      </c>
      <c r="BL139" s="13" t="s">
        <v>140</v>
      </c>
      <c r="BM139" s="208" t="s">
        <v>218</v>
      </c>
    </row>
    <row r="140" s="2" customFormat="1">
      <c r="A140" s="34"/>
      <c r="B140" s="35"/>
      <c r="C140" s="36"/>
      <c r="D140" s="210" t="s">
        <v>143</v>
      </c>
      <c r="E140" s="36"/>
      <c r="F140" s="211" t="s">
        <v>219</v>
      </c>
      <c r="G140" s="36"/>
      <c r="H140" s="36"/>
      <c r="I140" s="212"/>
      <c r="J140" s="36"/>
      <c r="K140" s="36"/>
      <c r="L140" s="40"/>
      <c r="M140" s="213"/>
      <c r="N140" s="214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143</v>
      </c>
      <c r="AU140" s="13" t="s">
        <v>76</v>
      </c>
    </row>
    <row r="141" s="10" customFormat="1">
      <c r="A141" s="10"/>
      <c r="B141" s="215"/>
      <c r="C141" s="216"/>
      <c r="D141" s="210" t="s">
        <v>145</v>
      </c>
      <c r="E141" s="217" t="s">
        <v>1</v>
      </c>
      <c r="F141" s="218" t="s">
        <v>220</v>
      </c>
      <c r="G141" s="216"/>
      <c r="H141" s="219">
        <v>406.62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5" t="s">
        <v>145</v>
      </c>
      <c r="AU141" s="225" t="s">
        <v>76</v>
      </c>
      <c r="AV141" s="10" t="s">
        <v>86</v>
      </c>
      <c r="AW141" s="10" t="s">
        <v>32</v>
      </c>
      <c r="AX141" s="10" t="s">
        <v>84</v>
      </c>
      <c r="AY141" s="225" t="s">
        <v>141</v>
      </c>
    </row>
    <row r="142" s="2" customFormat="1" ht="14.4" customHeight="1">
      <c r="A142" s="34"/>
      <c r="B142" s="35"/>
      <c r="C142" s="196" t="s">
        <v>221</v>
      </c>
      <c r="D142" s="196" t="s">
        <v>136</v>
      </c>
      <c r="E142" s="197" t="s">
        <v>179</v>
      </c>
      <c r="F142" s="198" t="s">
        <v>180</v>
      </c>
      <c r="G142" s="199" t="s">
        <v>181</v>
      </c>
      <c r="H142" s="200">
        <v>6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41</v>
      </c>
      <c r="O142" s="8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8" t="s">
        <v>182</v>
      </c>
      <c r="AT142" s="208" t="s">
        <v>136</v>
      </c>
      <c r="AU142" s="208" t="s">
        <v>76</v>
      </c>
      <c r="AY142" s="13" t="s">
        <v>141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3" t="s">
        <v>84</v>
      </c>
      <c r="BK142" s="209">
        <f>ROUND(I142*H142,2)</f>
        <v>0</v>
      </c>
      <c r="BL142" s="13" t="s">
        <v>182</v>
      </c>
      <c r="BM142" s="208" t="s">
        <v>222</v>
      </c>
    </row>
    <row r="143" s="2" customFormat="1">
      <c r="A143" s="34"/>
      <c r="B143" s="35"/>
      <c r="C143" s="36"/>
      <c r="D143" s="210" t="s">
        <v>143</v>
      </c>
      <c r="E143" s="36"/>
      <c r="F143" s="211" t="s">
        <v>180</v>
      </c>
      <c r="G143" s="36"/>
      <c r="H143" s="36"/>
      <c r="I143" s="212"/>
      <c r="J143" s="36"/>
      <c r="K143" s="36"/>
      <c r="L143" s="40"/>
      <c r="M143" s="237"/>
      <c r="N143" s="238"/>
      <c r="O143" s="239"/>
      <c r="P143" s="239"/>
      <c r="Q143" s="239"/>
      <c r="R143" s="239"/>
      <c r="S143" s="239"/>
      <c r="T143" s="24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143</v>
      </c>
      <c r="AU143" s="13" t="s">
        <v>76</v>
      </c>
    </row>
    <row r="144" s="2" customFormat="1" ht="6.96" customHeight="1">
      <c r="A144" s="34"/>
      <c r="B144" s="62"/>
      <c r="C144" s="63"/>
      <c r="D144" s="63"/>
      <c r="E144" s="63"/>
      <c r="F144" s="63"/>
      <c r="G144" s="63"/>
      <c r="H144" s="63"/>
      <c r="I144" s="63"/>
      <c r="J144" s="63"/>
      <c r="K144" s="63"/>
      <c r="L144" s="40"/>
      <c r="M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</sheetData>
  <sheetProtection sheet="1" autoFilter="0" formatColumns="0" formatRows="0" objects="1" scenarios="1" spinCount="100000" saltValue="7HWic5E73VQsJO75/x6kiKrbY3eoWvm5022FU0LJh1xg6b6EVPGpmVRamCZFEmuW9O4nxE9x0cK4elIJgLempQ==" hashValue="bVQBiOf8J+efWCDxh41T7JncWM5lZTCdf0IsgPegv53l0d8pH3XPWyQCQNdoWS/a2iHKSL1WwwAsFrX2IatW1A==" algorithmName="SHA-512" password="CC35"/>
  <autoFilter ref="C115:K14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95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223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ROUND((SUM(BE116:BE134)),  2)</f>
        <v>0</v>
      </c>
      <c r="G33" s="34"/>
      <c r="H33" s="34"/>
      <c r="I33" s="160">
        <v>0.20999999999999999</v>
      </c>
      <c r="J33" s="159">
        <f>ROUND(((SUM(BE116:BE134))*I33),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ROUND((SUM(BF116:BF134)),  2)</f>
        <v>0</v>
      </c>
      <c r="G34" s="34"/>
      <c r="H34" s="34"/>
      <c r="I34" s="160">
        <v>0.14999999999999999</v>
      </c>
      <c r="J34" s="159">
        <f>ROUND(((SUM(BF116:BF134))*I34),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ROUND((SUM(BG116:BG134)),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ROUND((SUM(BH116:BH134)),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ROUND((SUM(BI116:BI134)),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4 - Pňovany - Vranov, km 372,800 - 377,471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4 - Pňovany - Vranov, km 372,800 - 377,471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SUM(P117:P134)</f>
        <v>0</v>
      </c>
      <c r="Q116" s="100"/>
      <c r="R116" s="193">
        <f>SUM(R117:R134)</f>
        <v>878.81399999999996</v>
      </c>
      <c r="S116" s="100"/>
      <c r="T116" s="194">
        <f>SUM(T117:T134)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SUM(BK117:BK134)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137</v>
      </c>
      <c r="F117" s="198" t="s">
        <v>138</v>
      </c>
      <c r="G117" s="199" t="s">
        <v>139</v>
      </c>
      <c r="H117" s="200">
        <v>4.7210000000000001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140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140</v>
      </c>
      <c r="BM117" s="208" t="s">
        <v>224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144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2" customFormat="1" ht="14.4" customHeight="1">
      <c r="A119" s="34"/>
      <c r="B119" s="35"/>
      <c r="C119" s="196" t="s">
        <v>86</v>
      </c>
      <c r="D119" s="196" t="s">
        <v>136</v>
      </c>
      <c r="E119" s="197" t="s">
        <v>147</v>
      </c>
      <c r="F119" s="198" t="s">
        <v>148</v>
      </c>
      <c r="G119" s="199" t="s">
        <v>139</v>
      </c>
      <c r="H119" s="200">
        <v>4.7210000000000001</v>
      </c>
      <c r="I119" s="201"/>
      <c r="J119" s="202">
        <f>ROUND(I119*H119,2)</f>
        <v>0</v>
      </c>
      <c r="K119" s="203"/>
      <c r="L119" s="40"/>
      <c r="M119" s="204" t="s">
        <v>1</v>
      </c>
      <c r="N119" s="205" t="s">
        <v>41</v>
      </c>
      <c r="O119" s="87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8" t="s">
        <v>140</v>
      </c>
      <c r="AT119" s="208" t="s">
        <v>136</v>
      </c>
      <c r="AU119" s="208" t="s">
        <v>76</v>
      </c>
      <c r="AY119" s="13" t="s">
        <v>141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3" t="s">
        <v>84</v>
      </c>
      <c r="BK119" s="209">
        <f>ROUND(I119*H119,2)</f>
        <v>0</v>
      </c>
      <c r="BL119" s="13" t="s">
        <v>140</v>
      </c>
      <c r="BM119" s="208" t="s">
        <v>225</v>
      </c>
    </row>
    <row r="120" s="2" customFormat="1">
      <c r="A120" s="34"/>
      <c r="B120" s="35"/>
      <c r="C120" s="36"/>
      <c r="D120" s="210" t="s">
        <v>143</v>
      </c>
      <c r="E120" s="36"/>
      <c r="F120" s="211" t="s">
        <v>150</v>
      </c>
      <c r="G120" s="36"/>
      <c r="H120" s="36"/>
      <c r="I120" s="212"/>
      <c r="J120" s="36"/>
      <c r="K120" s="36"/>
      <c r="L120" s="40"/>
      <c r="M120" s="213"/>
      <c r="N120" s="214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143</v>
      </c>
      <c r="AU120" s="13" t="s">
        <v>76</v>
      </c>
    </row>
    <row r="121" s="2" customFormat="1" ht="14.4" customHeight="1">
      <c r="A121" s="34"/>
      <c r="B121" s="35"/>
      <c r="C121" s="196" t="s">
        <v>151</v>
      </c>
      <c r="D121" s="196" t="s">
        <v>136</v>
      </c>
      <c r="E121" s="197" t="s">
        <v>152</v>
      </c>
      <c r="F121" s="198" t="s">
        <v>153</v>
      </c>
      <c r="G121" s="199" t="s">
        <v>154</v>
      </c>
      <c r="H121" s="200">
        <v>12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140</v>
      </c>
      <c r="AT121" s="208" t="s">
        <v>136</v>
      </c>
      <c r="AU121" s="208" t="s">
        <v>76</v>
      </c>
      <c r="AY121" s="13" t="s">
        <v>141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84</v>
      </c>
      <c r="BK121" s="209">
        <f>ROUND(I121*H121,2)</f>
        <v>0</v>
      </c>
      <c r="BL121" s="13" t="s">
        <v>140</v>
      </c>
      <c r="BM121" s="208" t="s">
        <v>226</v>
      </c>
    </row>
    <row r="122" s="2" customFormat="1">
      <c r="A122" s="34"/>
      <c r="B122" s="35"/>
      <c r="C122" s="36"/>
      <c r="D122" s="210" t="s">
        <v>143</v>
      </c>
      <c r="E122" s="36"/>
      <c r="F122" s="211" t="s">
        <v>156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143</v>
      </c>
      <c r="AU122" s="13" t="s">
        <v>76</v>
      </c>
    </row>
    <row r="123" s="10" customFormat="1">
      <c r="A123" s="10"/>
      <c r="B123" s="215"/>
      <c r="C123" s="216"/>
      <c r="D123" s="210" t="s">
        <v>145</v>
      </c>
      <c r="E123" s="217" t="s">
        <v>1</v>
      </c>
      <c r="F123" s="218" t="s">
        <v>227</v>
      </c>
      <c r="G123" s="216"/>
      <c r="H123" s="219">
        <v>12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5" t="s">
        <v>145</v>
      </c>
      <c r="AU123" s="225" t="s">
        <v>76</v>
      </c>
      <c r="AV123" s="10" t="s">
        <v>86</v>
      </c>
      <c r="AW123" s="10" t="s">
        <v>32</v>
      </c>
      <c r="AX123" s="10" t="s">
        <v>84</v>
      </c>
      <c r="AY123" s="225" t="s">
        <v>141</v>
      </c>
    </row>
    <row r="124" s="2" customFormat="1" ht="14.4" customHeight="1">
      <c r="A124" s="34"/>
      <c r="B124" s="35"/>
      <c r="C124" s="196" t="s">
        <v>140</v>
      </c>
      <c r="D124" s="196" t="s">
        <v>136</v>
      </c>
      <c r="E124" s="197" t="s">
        <v>158</v>
      </c>
      <c r="F124" s="198" t="s">
        <v>159</v>
      </c>
      <c r="G124" s="199" t="s">
        <v>160</v>
      </c>
      <c r="H124" s="200">
        <v>708.14999999999998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41</v>
      </c>
      <c r="O124" s="8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8" t="s">
        <v>140</v>
      </c>
      <c r="AT124" s="208" t="s">
        <v>136</v>
      </c>
      <c r="AU124" s="208" t="s">
        <v>76</v>
      </c>
      <c r="AY124" s="13" t="s">
        <v>141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84</v>
      </c>
      <c r="BK124" s="209">
        <f>ROUND(I124*H124,2)</f>
        <v>0</v>
      </c>
      <c r="BL124" s="13" t="s">
        <v>140</v>
      </c>
      <c r="BM124" s="208" t="s">
        <v>228</v>
      </c>
    </row>
    <row r="125" s="2" customFormat="1">
      <c r="A125" s="34"/>
      <c r="B125" s="35"/>
      <c r="C125" s="36"/>
      <c r="D125" s="210" t="s">
        <v>143</v>
      </c>
      <c r="E125" s="36"/>
      <c r="F125" s="211" t="s">
        <v>162</v>
      </c>
      <c r="G125" s="36"/>
      <c r="H125" s="36"/>
      <c r="I125" s="212"/>
      <c r="J125" s="36"/>
      <c r="K125" s="36"/>
      <c r="L125" s="40"/>
      <c r="M125" s="213"/>
      <c r="N125" s="214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143</v>
      </c>
      <c r="AU125" s="13" t="s">
        <v>76</v>
      </c>
    </row>
    <row r="126" s="10" customFormat="1">
      <c r="A126" s="10"/>
      <c r="B126" s="215"/>
      <c r="C126" s="216"/>
      <c r="D126" s="210" t="s">
        <v>145</v>
      </c>
      <c r="E126" s="217" t="s">
        <v>1</v>
      </c>
      <c r="F126" s="218" t="s">
        <v>229</v>
      </c>
      <c r="G126" s="216"/>
      <c r="H126" s="219">
        <v>708.14999999999998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5" t="s">
        <v>145</v>
      </c>
      <c r="AU126" s="225" t="s">
        <v>76</v>
      </c>
      <c r="AV126" s="10" t="s">
        <v>86</v>
      </c>
      <c r="AW126" s="10" t="s">
        <v>32</v>
      </c>
      <c r="AX126" s="10" t="s">
        <v>84</v>
      </c>
      <c r="AY126" s="225" t="s">
        <v>141</v>
      </c>
    </row>
    <row r="127" s="2" customFormat="1" ht="14.4" customHeight="1">
      <c r="A127" s="34"/>
      <c r="B127" s="35"/>
      <c r="C127" s="226" t="s">
        <v>164</v>
      </c>
      <c r="D127" s="226" t="s">
        <v>165</v>
      </c>
      <c r="E127" s="227" t="s">
        <v>166</v>
      </c>
      <c r="F127" s="228" t="s">
        <v>167</v>
      </c>
      <c r="G127" s="229" t="s">
        <v>168</v>
      </c>
      <c r="H127" s="230">
        <v>878.81399999999996</v>
      </c>
      <c r="I127" s="231"/>
      <c r="J127" s="232">
        <f>ROUND(I127*H127,2)</f>
        <v>0</v>
      </c>
      <c r="K127" s="233"/>
      <c r="L127" s="234"/>
      <c r="M127" s="235" t="s">
        <v>1</v>
      </c>
      <c r="N127" s="236" t="s">
        <v>41</v>
      </c>
      <c r="O127" s="87"/>
      <c r="P127" s="206">
        <f>O127*H127</f>
        <v>0</v>
      </c>
      <c r="Q127" s="206">
        <v>1</v>
      </c>
      <c r="R127" s="206">
        <f>Q127*H127</f>
        <v>878.81399999999996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169</v>
      </c>
      <c r="AT127" s="208" t="s">
        <v>165</v>
      </c>
      <c r="AU127" s="208" t="s">
        <v>76</v>
      </c>
      <c r="AY127" s="13" t="s">
        <v>141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84</v>
      </c>
      <c r="BK127" s="209">
        <f>ROUND(I127*H127,2)</f>
        <v>0</v>
      </c>
      <c r="BL127" s="13" t="s">
        <v>169</v>
      </c>
      <c r="BM127" s="208" t="s">
        <v>230</v>
      </c>
    </row>
    <row r="128" s="2" customFormat="1">
      <c r="A128" s="34"/>
      <c r="B128" s="35"/>
      <c r="C128" s="36"/>
      <c r="D128" s="210" t="s">
        <v>143</v>
      </c>
      <c r="E128" s="36"/>
      <c r="F128" s="211" t="s">
        <v>167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143</v>
      </c>
      <c r="AU128" s="13" t="s">
        <v>76</v>
      </c>
    </row>
    <row r="129" s="10" customFormat="1">
      <c r="A129" s="10"/>
      <c r="B129" s="215"/>
      <c r="C129" s="216"/>
      <c r="D129" s="210" t="s">
        <v>145</v>
      </c>
      <c r="E129" s="217" t="s">
        <v>1</v>
      </c>
      <c r="F129" s="218" t="s">
        <v>231</v>
      </c>
      <c r="G129" s="216"/>
      <c r="H129" s="219">
        <v>878.81399999999996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5" t="s">
        <v>145</v>
      </c>
      <c r="AU129" s="225" t="s">
        <v>76</v>
      </c>
      <c r="AV129" s="10" t="s">
        <v>86</v>
      </c>
      <c r="AW129" s="10" t="s">
        <v>32</v>
      </c>
      <c r="AX129" s="10" t="s">
        <v>84</v>
      </c>
      <c r="AY129" s="225" t="s">
        <v>141</v>
      </c>
    </row>
    <row r="130" s="2" customFormat="1" ht="24.15" customHeight="1">
      <c r="A130" s="34"/>
      <c r="B130" s="35"/>
      <c r="C130" s="196" t="s">
        <v>215</v>
      </c>
      <c r="D130" s="196" t="s">
        <v>136</v>
      </c>
      <c r="E130" s="197" t="s">
        <v>232</v>
      </c>
      <c r="F130" s="198" t="s">
        <v>233</v>
      </c>
      <c r="G130" s="199" t="s">
        <v>168</v>
      </c>
      <c r="H130" s="200">
        <v>878.81399999999996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41</v>
      </c>
      <c r="O130" s="87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8" t="s">
        <v>175</v>
      </c>
      <c r="AT130" s="208" t="s">
        <v>136</v>
      </c>
      <c r="AU130" s="208" t="s">
        <v>76</v>
      </c>
      <c r="AY130" s="13" t="s">
        <v>141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3" t="s">
        <v>84</v>
      </c>
      <c r="BK130" s="209">
        <f>ROUND(I130*H130,2)</f>
        <v>0</v>
      </c>
      <c r="BL130" s="13" t="s">
        <v>175</v>
      </c>
      <c r="BM130" s="208" t="s">
        <v>234</v>
      </c>
    </row>
    <row r="131" s="2" customFormat="1">
      <c r="A131" s="34"/>
      <c r="B131" s="35"/>
      <c r="C131" s="36"/>
      <c r="D131" s="210" t="s">
        <v>143</v>
      </c>
      <c r="E131" s="36"/>
      <c r="F131" s="211" t="s">
        <v>235</v>
      </c>
      <c r="G131" s="36"/>
      <c r="H131" s="36"/>
      <c r="I131" s="212"/>
      <c r="J131" s="36"/>
      <c r="K131" s="36"/>
      <c r="L131" s="40"/>
      <c r="M131" s="213"/>
      <c r="N131" s="214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143</v>
      </c>
      <c r="AU131" s="13" t="s">
        <v>76</v>
      </c>
    </row>
    <row r="132" s="10" customFormat="1">
      <c r="A132" s="10"/>
      <c r="B132" s="215"/>
      <c r="C132" s="216"/>
      <c r="D132" s="210" t="s">
        <v>145</v>
      </c>
      <c r="E132" s="217" t="s">
        <v>1</v>
      </c>
      <c r="F132" s="218" t="s">
        <v>236</v>
      </c>
      <c r="G132" s="216"/>
      <c r="H132" s="219">
        <v>878.81399999999996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145</v>
      </c>
      <c r="AU132" s="225" t="s">
        <v>76</v>
      </c>
      <c r="AV132" s="10" t="s">
        <v>86</v>
      </c>
      <c r="AW132" s="10" t="s">
        <v>32</v>
      </c>
      <c r="AX132" s="10" t="s">
        <v>84</v>
      </c>
      <c r="AY132" s="225" t="s">
        <v>141</v>
      </c>
    </row>
    <row r="133" s="2" customFormat="1" ht="14.4" customHeight="1">
      <c r="A133" s="34"/>
      <c r="B133" s="35"/>
      <c r="C133" s="196" t="s">
        <v>178</v>
      </c>
      <c r="D133" s="196" t="s">
        <v>136</v>
      </c>
      <c r="E133" s="197" t="s">
        <v>179</v>
      </c>
      <c r="F133" s="198" t="s">
        <v>180</v>
      </c>
      <c r="G133" s="199" t="s">
        <v>181</v>
      </c>
      <c r="H133" s="200">
        <v>8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182</v>
      </c>
      <c r="AT133" s="208" t="s">
        <v>136</v>
      </c>
      <c r="AU133" s="208" t="s">
        <v>76</v>
      </c>
      <c r="AY133" s="13" t="s">
        <v>141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84</v>
      </c>
      <c r="BK133" s="209">
        <f>ROUND(I133*H133,2)</f>
        <v>0</v>
      </c>
      <c r="BL133" s="13" t="s">
        <v>182</v>
      </c>
      <c r="BM133" s="208" t="s">
        <v>237</v>
      </c>
    </row>
    <row r="134" s="2" customFormat="1">
      <c r="A134" s="34"/>
      <c r="B134" s="35"/>
      <c r="C134" s="36"/>
      <c r="D134" s="210" t="s">
        <v>143</v>
      </c>
      <c r="E134" s="36"/>
      <c r="F134" s="211" t="s">
        <v>180</v>
      </c>
      <c r="G134" s="36"/>
      <c r="H134" s="36"/>
      <c r="I134" s="212"/>
      <c r="J134" s="36"/>
      <c r="K134" s="36"/>
      <c r="L134" s="40"/>
      <c r="M134" s="237"/>
      <c r="N134" s="238"/>
      <c r="O134" s="239"/>
      <c r="P134" s="239"/>
      <c r="Q134" s="239"/>
      <c r="R134" s="239"/>
      <c r="S134" s="239"/>
      <c r="T134" s="24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143</v>
      </c>
      <c r="AU134" s="13" t="s">
        <v>76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wyJiR8/Te0awvoKLIWKlHqEXfHFKkuZjl+IJRgzhLpuFcuRom0cONXk6J/IOPK0ql5htDgppSJQEL7Ozv0FUsQ==" hashValue="TSGEBhOsrpv7o4IgUQySk5XisTozWbHTnNG0vf4juwdBCwSpd0ud+2X5LwKhhagIxxkjO7+1ICJBaqfw1XSWWQ==" algorithmName="SHA-512" password="CC35"/>
  <autoFilter ref="C115:K13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102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1" customFormat="1" ht="12" customHeight="1">
      <c r="B8" s="16"/>
      <c r="D8" s="146" t="s">
        <v>116</v>
      </c>
      <c r="L8" s="16"/>
    </row>
    <row r="9" hidden="1" s="2" customFormat="1" ht="16.5" customHeight="1">
      <c r="A9" s="34"/>
      <c r="B9" s="40"/>
      <c r="C9" s="34"/>
      <c r="D9" s="34"/>
      <c r="E9" s="147" t="s">
        <v>238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6" t="s">
        <v>239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8" t="s">
        <v>240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17. 6. 2020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ROUND((SUM(BE120:BE189)),  2)</f>
        <v>0</v>
      </c>
      <c r="G35" s="34"/>
      <c r="H35" s="34"/>
      <c r="I35" s="160">
        <v>0.20999999999999999</v>
      </c>
      <c r="J35" s="159">
        <f>ROUND(((SUM(BE120:BE189))*I35),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42</v>
      </c>
      <c r="F36" s="159">
        <f>ROUND((SUM(BF120:BF189)),  2)</f>
        <v>0</v>
      </c>
      <c r="G36" s="34"/>
      <c r="H36" s="34"/>
      <c r="I36" s="160">
        <v>0.14999999999999999</v>
      </c>
      <c r="J36" s="159">
        <f>ROUND(((SUM(BF120:BF189))*I36),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ROUND((SUM(BG120:BG189)),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ROUND((SUM(BH120:BH189)),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ROUND((SUM(BI120:BI189)),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116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239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5.1 - Žst. Vranov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obvod ST Plzeň</v>
      </c>
      <c r="G91" s="36"/>
      <c r="H91" s="36"/>
      <c r="I91" s="28" t="s">
        <v>22</v>
      </c>
      <c r="J91" s="75" t="str">
        <f>IF(J14="","",J14)</f>
        <v>17. 6. 2020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119</v>
      </c>
      <c r="D96" s="181"/>
      <c r="E96" s="181"/>
      <c r="F96" s="181"/>
      <c r="G96" s="181"/>
      <c r="H96" s="181"/>
      <c r="I96" s="181"/>
      <c r="J96" s="182" t="s">
        <v>120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121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123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GPK na trati č. 170 Kařízek - Plzeň - Mariánské Lázně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116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238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239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5.1 - Žst. Vranov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obvod ST Plzeň</v>
      </c>
      <c r="G114" s="36"/>
      <c r="H114" s="36"/>
      <c r="I114" s="28" t="s">
        <v>22</v>
      </c>
      <c r="J114" s="75" t="str">
        <f>IF(J14="","",J14)</f>
        <v>17. 6. 2020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124</v>
      </c>
      <c r="D119" s="187" t="s">
        <v>61</v>
      </c>
      <c r="E119" s="187" t="s">
        <v>57</v>
      </c>
      <c r="F119" s="187" t="s">
        <v>58</v>
      </c>
      <c r="G119" s="187" t="s">
        <v>125</v>
      </c>
      <c r="H119" s="187" t="s">
        <v>126</v>
      </c>
      <c r="I119" s="187" t="s">
        <v>127</v>
      </c>
      <c r="J119" s="188" t="s">
        <v>120</v>
      </c>
      <c r="K119" s="189" t="s">
        <v>128</v>
      </c>
      <c r="L119" s="190"/>
      <c r="M119" s="96" t="s">
        <v>1</v>
      </c>
      <c r="N119" s="97" t="s">
        <v>40</v>
      </c>
      <c r="O119" s="97" t="s">
        <v>129</v>
      </c>
      <c r="P119" s="97" t="s">
        <v>130</v>
      </c>
      <c r="Q119" s="97" t="s">
        <v>131</v>
      </c>
      <c r="R119" s="97" t="s">
        <v>132</v>
      </c>
      <c r="S119" s="97" t="s">
        <v>133</v>
      </c>
      <c r="T119" s="98" t="s">
        <v>134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135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SUM(P121:P189)</f>
        <v>0</v>
      </c>
      <c r="Q120" s="100"/>
      <c r="R120" s="193">
        <f>SUM(R121:R189)</f>
        <v>260.93056000000001</v>
      </c>
      <c r="S120" s="100"/>
      <c r="T120" s="194">
        <f>SUM(T121:T189)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122</v>
      </c>
      <c r="BK120" s="195">
        <f>SUM(BK121:BK189)</f>
        <v>0</v>
      </c>
    </row>
    <row r="121" s="2" customFormat="1" ht="14.4" customHeight="1">
      <c r="A121" s="34"/>
      <c r="B121" s="35"/>
      <c r="C121" s="196" t="s">
        <v>84</v>
      </c>
      <c r="D121" s="196" t="s">
        <v>136</v>
      </c>
      <c r="E121" s="197" t="s">
        <v>241</v>
      </c>
      <c r="F121" s="198" t="s">
        <v>242</v>
      </c>
      <c r="G121" s="199" t="s">
        <v>154</v>
      </c>
      <c r="H121" s="200">
        <v>120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140</v>
      </c>
      <c r="AT121" s="208" t="s">
        <v>136</v>
      </c>
      <c r="AU121" s="208" t="s">
        <v>76</v>
      </c>
      <c r="AY121" s="13" t="s">
        <v>141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84</v>
      </c>
      <c r="BK121" s="209">
        <f>ROUND(I121*H121,2)</f>
        <v>0</v>
      </c>
      <c r="BL121" s="13" t="s">
        <v>140</v>
      </c>
      <c r="BM121" s="208" t="s">
        <v>243</v>
      </c>
    </row>
    <row r="122" s="2" customFormat="1">
      <c r="A122" s="34"/>
      <c r="B122" s="35"/>
      <c r="C122" s="36"/>
      <c r="D122" s="210" t="s">
        <v>143</v>
      </c>
      <c r="E122" s="36"/>
      <c r="F122" s="211" t="s">
        <v>244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143</v>
      </c>
      <c r="AU122" s="13" t="s">
        <v>76</v>
      </c>
    </row>
    <row r="123" s="10" customFormat="1">
      <c r="A123" s="10"/>
      <c r="B123" s="215"/>
      <c r="C123" s="216"/>
      <c r="D123" s="210" t="s">
        <v>145</v>
      </c>
      <c r="E123" s="217" t="s">
        <v>1</v>
      </c>
      <c r="F123" s="218" t="s">
        <v>245</v>
      </c>
      <c r="G123" s="216"/>
      <c r="H123" s="219">
        <v>120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5" t="s">
        <v>145</v>
      </c>
      <c r="AU123" s="225" t="s">
        <v>76</v>
      </c>
      <c r="AV123" s="10" t="s">
        <v>86</v>
      </c>
      <c r="AW123" s="10" t="s">
        <v>32</v>
      </c>
      <c r="AX123" s="10" t="s">
        <v>76</v>
      </c>
      <c r="AY123" s="225" t="s">
        <v>141</v>
      </c>
    </row>
    <row r="124" s="11" customFormat="1">
      <c r="A124" s="11"/>
      <c r="B124" s="241"/>
      <c r="C124" s="242"/>
      <c r="D124" s="210" t="s">
        <v>145</v>
      </c>
      <c r="E124" s="243" t="s">
        <v>1</v>
      </c>
      <c r="F124" s="244" t="s">
        <v>206</v>
      </c>
      <c r="G124" s="242"/>
      <c r="H124" s="245">
        <v>120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51" t="s">
        <v>145</v>
      </c>
      <c r="AU124" s="251" t="s">
        <v>76</v>
      </c>
      <c r="AV124" s="11" t="s">
        <v>140</v>
      </c>
      <c r="AW124" s="11" t="s">
        <v>32</v>
      </c>
      <c r="AX124" s="11" t="s">
        <v>84</v>
      </c>
      <c r="AY124" s="251" t="s">
        <v>141</v>
      </c>
    </row>
    <row r="125" s="2" customFormat="1" ht="14.4" customHeight="1">
      <c r="A125" s="34"/>
      <c r="B125" s="35"/>
      <c r="C125" s="196" t="s">
        <v>86</v>
      </c>
      <c r="D125" s="196" t="s">
        <v>136</v>
      </c>
      <c r="E125" s="197" t="s">
        <v>216</v>
      </c>
      <c r="F125" s="198" t="s">
        <v>217</v>
      </c>
      <c r="G125" s="199" t="s">
        <v>154</v>
      </c>
      <c r="H125" s="200">
        <v>120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41</v>
      </c>
      <c r="O125" s="8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140</v>
      </c>
      <c r="AT125" s="208" t="s">
        <v>136</v>
      </c>
      <c r="AU125" s="208" t="s">
        <v>76</v>
      </c>
      <c r="AY125" s="13" t="s">
        <v>141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84</v>
      </c>
      <c r="BK125" s="209">
        <f>ROUND(I125*H125,2)</f>
        <v>0</v>
      </c>
      <c r="BL125" s="13" t="s">
        <v>140</v>
      </c>
      <c r="BM125" s="208" t="s">
        <v>246</v>
      </c>
    </row>
    <row r="126" s="2" customFormat="1">
      <c r="A126" s="34"/>
      <c r="B126" s="35"/>
      <c r="C126" s="36"/>
      <c r="D126" s="210" t="s">
        <v>143</v>
      </c>
      <c r="E126" s="36"/>
      <c r="F126" s="211" t="s">
        <v>219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143</v>
      </c>
      <c r="AU126" s="13" t="s">
        <v>76</v>
      </c>
    </row>
    <row r="127" s="2" customFormat="1" ht="14.4" customHeight="1">
      <c r="A127" s="34"/>
      <c r="B127" s="35"/>
      <c r="C127" s="196" t="s">
        <v>151</v>
      </c>
      <c r="D127" s="196" t="s">
        <v>136</v>
      </c>
      <c r="E127" s="197" t="s">
        <v>247</v>
      </c>
      <c r="F127" s="198" t="s">
        <v>248</v>
      </c>
      <c r="G127" s="199" t="s">
        <v>249</v>
      </c>
      <c r="H127" s="200">
        <v>2</v>
      </c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41</v>
      </c>
      <c r="O127" s="8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140</v>
      </c>
      <c r="AT127" s="208" t="s">
        <v>136</v>
      </c>
      <c r="AU127" s="208" t="s">
        <v>76</v>
      </c>
      <c r="AY127" s="13" t="s">
        <v>141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84</v>
      </c>
      <c r="BK127" s="209">
        <f>ROUND(I127*H127,2)</f>
        <v>0</v>
      </c>
      <c r="BL127" s="13" t="s">
        <v>140</v>
      </c>
      <c r="BM127" s="208" t="s">
        <v>250</v>
      </c>
    </row>
    <row r="128" s="2" customFormat="1">
      <c r="A128" s="34"/>
      <c r="B128" s="35"/>
      <c r="C128" s="36"/>
      <c r="D128" s="210" t="s">
        <v>143</v>
      </c>
      <c r="E128" s="36"/>
      <c r="F128" s="211" t="s">
        <v>251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143</v>
      </c>
      <c r="AU128" s="13" t="s">
        <v>76</v>
      </c>
    </row>
    <row r="129" s="2" customFormat="1" ht="14.4" customHeight="1">
      <c r="A129" s="34"/>
      <c r="B129" s="35"/>
      <c r="C129" s="196" t="s">
        <v>140</v>
      </c>
      <c r="D129" s="196" t="s">
        <v>136</v>
      </c>
      <c r="E129" s="197" t="s">
        <v>252</v>
      </c>
      <c r="F129" s="198" t="s">
        <v>253</v>
      </c>
      <c r="G129" s="199" t="s">
        <v>249</v>
      </c>
      <c r="H129" s="200">
        <v>3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41</v>
      </c>
      <c r="O129" s="8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140</v>
      </c>
      <c r="AT129" s="208" t="s">
        <v>136</v>
      </c>
      <c r="AU129" s="208" t="s">
        <v>76</v>
      </c>
      <c r="AY129" s="13" t="s">
        <v>141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84</v>
      </c>
      <c r="BK129" s="209">
        <f>ROUND(I129*H129,2)</f>
        <v>0</v>
      </c>
      <c r="BL129" s="13" t="s">
        <v>140</v>
      </c>
      <c r="BM129" s="208" t="s">
        <v>254</v>
      </c>
    </row>
    <row r="130" s="2" customFormat="1">
      <c r="A130" s="34"/>
      <c r="B130" s="35"/>
      <c r="C130" s="36"/>
      <c r="D130" s="210" t="s">
        <v>143</v>
      </c>
      <c r="E130" s="36"/>
      <c r="F130" s="211" t="s">
        <v>255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143</v>
      </c>
      <c r="AU130" s="13" t="s">
        <v>76</v>
      </c>
    </row>
    <row r="131" s="2" customFormat="1" ht="14.4" customHeight="1">
      <c r="A131" s="34"/>
      <c r="B131" s="35"/>
      <c r="C131" s="196" t="s">
        <v>164</v>
      </c>
      <c r="D131" s="196" t="s">
        <v>136</v>
      </c>
      <c r="E131" s="197" t="s">
        <v>207</v>
      </c>
      <c r="F131" s="198" t="s">
        <v>208</v>
      </c>
      <c r="G131" s="199" t="s">
        <v>160</v>
      </c>
      <c r="H131" s="200">
        <v>30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140</v>
      </c>
      <c r="AT131" s="208" t="s">
        <v>136</v>
      </c>
      <c r="AU131" s="208" t="s">
        <v>76</v>
      </c>
      <c r="AY131" s="13" t="s">
        <v>141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84</v>
      </c>
      <c r="BK131" s="209">
        <f>ROUND(I131*H131,2)</f>
        <v>0</v>
      </c>
      <c r="BL131" s="13" t="s">
        <v>140</v>
      </c>
      <c r="BM131" s="208" t="s">
        <v>256</v>
      </c>
    </row>
    <row r="132" s="2" customFormat="1">
      <c r="A132" s="34"/>
      <c r="B132" s="35"/>
      <c r="C132" s="36"/>
      <c r="D132" s="210" t="s">
        <v>143</v>
      </c>
      <c r="E132" s="36"/>
      <c r="F132" s="211" t="s">
        <v>210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143</v>
      </c>
      <c r="AU132" s="13" t="s">
        <v>76</v>
      </c>
    </row>
    <row r="133" s="2" customFormat="1" ht="14.4" customHeight="1">
      <c r="A133" s="34"/>
      <c r="B133" s="35"/>
      <c r="C133" s="196" t="s">
        <v>172</v>
      </c>
      <c r="D133" s="196" t="s">
        <v>136</v>
      </c>
      <c r="E133" s="197" t="s">
        <v>137</v>
      </c>
      <c r="F133" s="198" t="s">
        <v>138</v>
      </c>
      <c r="G133" s="199" t="s">
        <v>139</v>
      </c>
      <c r="H133" s="200">
        <v>1.202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140</v>
      </c>
      <c r="AT133" s="208" t="s">
        <v>136</v>
      </c>
      <c r="AU133" s="208" t="s">
        <v>76</v>
      </c>
      <c r="AY133" s="13" t="s">
        <v>141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84</v>
      </c>
      <c r="BK133" s="209">
        <f>ROUND(I133*H133,2)</f>
        <v>0</v>
      </c>
      <c r="BL133" s="13" t="s">
        <v>140</v>
      </c>
      <c r="BM133" s="208" t="s">
        <v>257</v>
      </c>
    </row>
    <row r="134" s="2" customFormat="1">
      <c r="A134" s="34"/>
      <c r="B134" s="35"/>
      <c r="C134" s="36"/>
      <c r="D134" s="210" t="s">
        <v>143</v>
      </c>
      <c r="E134" s="36"/>
      <c r="F134" s="211" t="s">
        <v>144</v>
      </c>
      <c r="G134" s="36"/>
      <c r="H134" s="36"/>
      <c r="I134" s="212"/>
      <c r="J134" s="36"/>
      <c r="K134" s="36"/>
      <c r="L134" s="40"/>
      <c r="M134" s="213"/>
      <c r="N134" s="21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143</v>
      </c>
      <c r="AU134" s="13" t="s">
        <v>76</v>
      </c>
    </row>
    <row r="135" s="10" customFormat="1">
      <c r="A135" s="10"/>
      <c r="B135" s="215"/>
      <c r="C135" s="216"/>
      <c r="D135" s="210" t="s">
        <v>145</v>
      </c>
      <c r="E135" s="217" t="s">
        <v>1</v>
      </c>
      <c r="F135" s="218" t="s">
        <v>258</v>
      </c>
      <c r="G135" s="216"/>
      <c r="H135" s="219">
        <v>0.60099999999999998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5" t="s">
        <v>145</v>
      </c>
      <c r="AU135" s="225" t="s">
        <v>76</v>
      </c>
      <c r="AV135" s="10" t="s">
        <v>86</v>
      </c>
      <c r="AW135" s="10" t="s">
        <v>32</v>
      </c>
      <c r="AX135" s="10" t="s">
        <v>76</v>
      </c>
      <c r="AY135" s="225" t="s">
        <v>141</v>
      </c>
    </row>
    <row r="136" s="10" customFormat="1">
      <c r="A136" s="10"/>
      <c r="B136" s="215"/>
      <c r="C136" s="216"/>
      <c r="D136" s="210" t="s">
        <v>145</v>
      </c>
      <c r="E136" s="217" t="s">
        <v>1</v>
      </c>
      <c r="F136" s="218" t="s">
        <v>259</v>
      </c>
      <c r="G136" s="216"/>
      <c r="H136" s="219">
        <v>0.60099999999999998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5" t="s">
        <v>145</v>
      </c>
      <c r="AU136" s="225" t="s">
        <v>76</v>
      </c>
      <c r="AV136" s="10" t="s">
        <v>86</v>
      </c>
      <c r="AW136" s="10" t="s">
        <v>32</v>
      </c>
      <c r="AX136" s="10" t="s">
        <v>76</v>
      </c>
      <c r="AY136" s="225" t="s">
        <v>141</v>
      </c>
    </row>
    <row r="137" s="11" customFormat="1">
      <c r="A137" s="11"/>
      <c r="B137" s="241"/>
      <c r="C137" s="242"/>
      <c r="D137" s="210" t="s">
        <v>145</v>
      </c>
      <c r="E137" s="243" t="s">
        <v>1</v>
      </c>
      <c r="F137" s="244" t="s">
        <v>206</v>
      </c>
      <c r="G137" s="242"/>
      <c r="H137" s="245">
        <v>1.202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T137" s="251" t="s">
        <v>145</v>
      </c>
      <c r="AU137" s="251" t="s">
        <v>76</v>
      </c>
      <c r="AV137" s="11" t="s">
        <v>140</v>
      </c>
      <c r="AW137" s="11" t="s">
        <v>32</v>
      </c>
      <c r="AX137" s="11" t="s">
        <v>84</v>
      </c>
      <c r="AY137" s="251" t="s">
        <v>141</v>
      </c>
    </row>
    <row r="138" s="2" customFormat="1" ht="14.4" customHeight="1">
      <c r="A138" s="34"/>
      <c r="B138" s="35"/>
      <c r="C138" s="196" t="s">
        <v>178</v>
      </c>
      <c r="D138" s="196" t="s">
        <v>136</v>
      </c>
      <c r="E138" s="197" t="s">
        <v>147</v>
      </c>
      <c r="F138" s="198" t="s">
        <v>148</v>
      </c>
      <c r="G138" s="199" t="s">
        <v>139</v>
      </c>
      <c r="H138" s="200">
        <v>1.202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41</v>
      </c>
      <c r="O138" s="87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8" t="s">
        <v>140</v>
      </c>
      <c r="AT138" s="208" t="s">
        <v>136</v>
      </c>
      <c r="AU138" s="208" t="s">
        <v>76</v>
      </c>
      <c r="AY138" s="13" t="s">
        <v>141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3" t="s">
        <v>84</v>
      </c>
      <c r="BK138" s="209">
        <f>ROUND(I138*H138,2)</f>
        <v>0</v>
      </c>
      <c r="BL138" s="13" t="s">
        <v>140</v>
      </c>
      <c r="BM138" s="208" t="s">
        <v>260</v>
      </c>
    </row>
    <row r="139" s="2" customFormat="1">
      <c r="A139" s="34"/>
      <c r="B139" s="35"/>
      <c r="C139" s="36"/>
      <c r="D139" s="210" t="s">
        <v>143</v>
      </c>
      <c r="E139" s="36"/>
      <c r="F139" s="211" t="s">
        <v>150</v>
      </c>
      <c r="G139" s="36"/>
      <c r="H139" s="36"/>
      <c r="I139" s="212"/>
      <c r="J139" s="36"/>
      <c r="K139" s="36"/>
      <c r="L139" s="40"/>
      <c r="M139" s="213"/>
      <c r="N139" s="21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143</v>
      </c>
      <c r="AU139" s="13" t="s">
        <v>76</v>
      </c>
    </row>
    <row r="140" s="10" customFormat="1">
      <c r="A140" s="10"/>
      <c r="B140" s="215"/>
      <c r="C140" s="216"/>
      <c r="D140" s="210" t="s">
        <v>145</v>
      </c>
      <c r="E140" s="217" t="s">
        <v>1</v>
      </c>
      <c r="F140" s="218" t="s">
        <v>258</v>
      </c>
      <c r="G140" s="216"/>
      <c r="H140" s="219">
        <v>0.60099999999999998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5" t="s">
        <v>145</v>
      </c>
      <c r="AU140" s="225" t="s">
        <v>76</v>
      </c>
      <c r="AV140" s="10" t="s">
        <v>86</v>
      </c>
      <c r="AW140" s="10" t="s">
        <v>32</v>
      </c>
      <c r="AX140" s="10" t="s">
        <v>76</v>
      </c>
      <c r="AY140" s="225" t="s">
        <v>141</v>
      </c>
    </row>
    <row r="141" s="10" customFormat="1">
      <c r="A141" s="10"/>
      <c r="B141" s="215"/>
      <c r="C141" s="216"/>
      <c r="D141" s="210" t="s">
        <v>145</v>
      </c>
      <c r="E141" s="217" t="s">
        <v>1</v>
      </c>
      <c r="F141" s="218" t="s">
        <v>259</v>
      </c>
      <c r="G141" s="216"/>
      <c r="H141" s="219">
        <v>0.60099999999999998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5" t="s">
        <v>145</v>
      </c>
      <c r="AU141" s="225" t="s">
        <v>76</v>
      </c>
      <c r="AV141" s="10" t="s">
        <v>86</v>
      </c>
      <c r="AW141" s="10" t="s">
        <v>32</v>
      </c>
      <c r="AX141" s="10" t="s">
        <v>76</v>
      </c>
      <c r="AY141" s="225" t="s">
        <v>141</v>
      </c>
    </row>
    <row r="142" s="11" customFormat="1">
      <c r="A142" s="11"/>
      <c r="B142" s="241"/>
      <c r="C142" s="242"/>
      <c r="D142" s="210" t="s">
        <v>145</v>
      </c>
      <c r="E142" s="243" t="s">
        <v>1</v>
      </c>
      <c r="F142" s="244" t="s">
        <v>206</v>
      </c>
      <c r="G142" s="242"/>
      <c r="H142" s="245">
        <v>1.202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51" t="s">
        <v>145</v>
      </c>
      <c r="AU142" s="251" t="s">
        <v>76</v>
      </c>
      <c r="AV142" s="11" t="s">
        <v>140</v>
      </c>
      <c r="AW142" s="11" t="s">
        <v>32</v>
      </c>
      <c r="AX142" s="11" t="s">
        <v>84</v>
      </c>
      <c r="AY142" s="251" t="s">
        <v>141</v>
      </c>
    </row>
    <row r="143" s="2" customFormat="1" ht="14.4" customHeight="1">
      <c r="A143" s="34"/>
      <c r="B143" s="35"/>
      <c r="C143" s="196" t="s">
        <v>215</v>
      </c>
      <c r="D143" s="196" t="s">
        <v>136</v>
      </c>
      <c r="E143" s="197" t="s">
        <v>261</v>
      </c>
      <c r="F143" s="198" t="s">
        <v>262</v>
      </c>
      <c r="G143" s="199" t="s">
        <v>154</v>
      </c>
      <c r="H143" s="200">
        <v>60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41</v>
      </c>
      <c r="O143" s="8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8" t="s">
        <v>140</v>
      </c>
      <c r="AT143" s="208" t="s">
        <v>136</v>
      </c>
      <c r="AU143" s="208" t="s">
        <v>76</v>
      </c>
      <c r="AY143" s="13" t="s">
        <v>141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3" t="s">
        <v>84</v>
      </c>
      <c r="BK143" s="209">
        <f>ROUND(I143*H143,2)</f>
        <v>0</v>
      </c>
      <c r="BL143" s="13" t="s">
        <v>140</v>
      </c>
      <c r="BM143" s="208" t="s">
        <v>263</v>
      </c>
    </row>
    <row r="144" s="2" customFormat="1">
      <c r="A144" s="34"/>
      <c r="B144" s="35"/>
      <c r="C144" s="36"/>
      <c r="D144" s="210" t="s">
        <v>143</v>
      </c>
      <c r="E144" s="36"/>
      <c r="F144" s="211" t="s">
        <v>264</v>
      </c>
      <c r="G144" s="36"/>
      <c r="H144" s="36"/>
      <c r="I144" s="212"/>
      <c r="J144" s="36"/>
      <c r="K144" s="36"/>
      <c r="L144" s="40"/>
      <c r="M144" s="213"/>
      <c r="N144" s="21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143</v>
      </c>
      <c r="AU144" s="13" t="s">
        <v>76</v>
      </c>
    </row>
    <row r="145" s="10" customFormat="1">
      <c r="A145" s="10"/>
      <c r="B145" s="215"/>
      <c r="C145" s="216"/>
      <c r="D145" s="210" t="s">
        <v>145</v>
      </c>
      <c r="E145" s="217" t="s">
        <v>1</v>
      </c>
      <c r="F145" s="218" t="s">
        <v>265</v>
      </c>
      <c r="G145" s="216"/>
      <c r="H145" s="219">
        <v>60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5" t="s">
        <v>145</v>
      </c>
      <c r="AU145" s="225" t="s">
        <v>76</v>
      </c>
      <c r="AV145" s="10" t="s">
        <v>86</v>
      </c>
      <c r="AW145" s="10" t="s">
        <v>32</v>
      </c>
      <c r="AX145" s="10" t="s">
        <v>84</v>
      </c>
      <c r="AY145" s="225" t="s">
        <v>141</v>
      </c>
    </row>
    <row r="146" s="2" customFormat="1" ht="14.4" customHeight="1">
      <c r="A146" s="34"/>
      <c r="B146" s="35"/>
      <c r="C146" s="196" t="s">
        <v>221</v>
      </c>
      <c r="D146" s="196" t="s">
        <v>136</v>
      </c>
      <c r="E146" s="197" t="s">
        <v>158</v>
      </c>
      <c r="F146" s="198" t="s">
        <v>159</v>
      </c>
      <c r="G146" s="199" t="s">
        <v>160</v>
      </c>
      <c r="H146" s="200">
        <v>180.15000000000001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41</v>
      </c>
      <c r="O146" s="8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8" t="s">
        <v>140</v>
      </c>
      <c r="AT146" s="208" t="s">
        <v>136</v>
      </c>
      <c r="AU146" s="208" t="s">
        <v>76</v>
      </c>
      <c r="AY146" s="13" t="s">
        <v>141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3" t="s">
        <v>84</v>
      </c>
      <c r="BK146" s="209">
        <f>ROUND(I146*H146,2)</f>
        <v>0</v>
      </c>
      <c r="BL146" s="13" t="s">
        <v>140</v>
      </c>
      <c r="BM146" s="208" t="s">
        <v>266</v>
      </c>
    </row>
    <row r="147" s="2" customFormat="1">
      <c r="A147" s="34"/>
      <c r="B147" s="35"/>
      <c r="C147" s="36"/>
      <c r="D147" s="210" t="s">
        <v>143</v>
      </c>
      <c r="E147" s="36"/>
      <c r="F147" s="211" t="s">
        <v>162</v>
      </c>
      <c r="G147" s="36"/>
      <c r="H147" s="36"/>
      <c r="I147" s="212"/>
      <c r="J147" s="36"/>
      <c r="K147" s="36"/>
      <c r="L147" s="40"/>
      <c r="M147" s="213"/>
      <c r="N147" s="21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143</v>
      </c>
      <c r="AU147" s="13" t="s">
        <v>76</v>
      </c>
    </row>
    <row r="148" s="10" customFormat="1">
      <c r="A148" s="10"/>
      <c r="B148" s="215"/>
      <c r="C148" s="216"/>
      <c r="D148" s="210" t="s">
        <v>145</v>
      </c>
      <c r="E148" s="217" t="s">
        <v>1</v>
      </c>
      <c r="F148" s="218" t="s">
        <v>267</v>
      </c>
      <c r="G148" s="216"/>
      <c r="H148" s="219">
        <v>180.15000000000001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25" t="s">
        <v>145</v>
      </c>
      <c r="AU148" s="225" t="s">
        <v>76</v>
      </c>
      <c r="AV148" s="10" t="s">
        <v>86</v>
      </c>
      <c r="AW148" s="10" t="s">
        <v>32</v>
      </c>
      <c r="AX148" s="10" t="s">
        <v>84</v>
      </c>
      <c r="AY148" s="225" t="s">
        <v>141</v>
      </c>
    </row>
    <row r="149" s="2" customFormat="1" ht="14.4" customHeight="1">
      <c r="A149" s="34"/>
      <c r="B149" s="35"/>
      <c r="C149" s="226" t="s">
        <v>268</v>
      </c>
      <c r="D149" s="226" t="s">
        <v>165</v>
      </c>
      <c r="E149" s="227" t="s">
        <v>166</v>
      </c>
      <c r="F149" s="228" t="s">
        <v>167</v>
      </c>
      <c r="G149" s="229" t="s">
        <v>168</v>
      </c>
      <c r="H149" s="230">
        <v>260.79599999999999</v>
      </c>
      <c r="I149" s="231"/>
      <c r="J149" s="232">
        <f>ROUND(I149*H149,2)</f>
        <v>0</v>
      </c>
      <c r="K149" s="233"/>
      <c r="L149" s="234"/>
      <c r="M149" s="235" t="s">
        <v>1</v>
      </c>
      <c r="N149" s="236" t="s">
        <v>41</v>
      </c>
      <c r="O149" s="87"/>
      <c r="P149" s="206">
        <f>O149*H149</f>
        <v>0</v>
      </c>
      <c r="Q149" s="206">
        <v>1</v>
      </c>
      <c r="R149" s="206">
        <f>Q149*H149</f>
        <v>260.79599999999999</v>
      </c>
      <c r="S149" s="206">
        <v>0</v>
      </c>
      <c r="T149" s="20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8" t="s">
        <v>169</v>
      </c>
      <c r="AT149" s="208" t="s">
        <v>165</v>
      </c>
      <c r="AU149" s="208" t="s">
        <v>76</v>
      </c>
      <c r="AY149" s="13" t="s">
        <v>141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3" t="s">
        <v>84</v>
      </c>
      <c r="BK149" s="209">
        <f>ROUND(I149*H149,2)</f>
        <v>0</v>
      </c>
      <c r="BL149" s="13" t="s">
        <v>169</v>
      </c>
      <c r="BM149" s="208" t="s">
        <v>269</v>
      </c>
    </row>
    <row r="150" s="2" customFormat="1">
      <c r="A150" s="34"/>
      <c r="B150" s="35"/>
      <c r="C150" s="36"/>
      <c r="D150" s="210" t="s">
        <v>143</v>
      </c>
      <c r="E150" s="36"/>
      <c r="F150" s="211" t="s">
        <v>167</v>
      </c>
      <c r="G150" s="36"/>
      <c r="H150" s="36"/>
      <c r="I150" s="212"/>
      <c r="J150" s="36"/>
      <c r="K150" s="36"/>
      <c r="L150" s="40"/>
      <c r="M150" s="213"/>
      <c r="N150" s="21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143</v>
      </c>
      <c r="AU150" s="13" t="s">
        <v>76</v>
      </c>
    </row>
    <row r="151" s="10" customFormat="1">
      <c r="A151" s="10"/>
      <c r="B151" s="215"/>
      <c r="C151" s="216"/>
      <c r="D151" s="210" t="s">
        <v>145</v>
      </c>
      <c r="E151" s="217" t="s">
        <v>1</v>
      </c>
      <c r="F151" s="218" t="s">
        <v>270</v>
      </c>
      <c r="G151" s="216"/>
      <c r="H151" s="219">
        <v>260.79599999999999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5" t="s">
        <v>145</v>
      </c>
      <c r="AU151" s="225" t="s">
        <v>76</v>
      </c>
      <c r="AV151" s="10" t="s">
        <v>86</v>
      </c>
      <c r="AW151" s="10" t="s">
        <v>32</v>
      </c>
      <c r="AX151" s="10" t="s">
        <v>84</v>
      </c>
      <c r="AY151" s="225" t="s">
        <v>141</v>
      </c>
    </row>
    <row r="152" s="2" customFormat="1" ht="24.15" customHeight="1">
      <c r="A152" s="34"/>
      <c r="B152" s="35"/>
      <c r="C152" s="196" t="s">
        <v>271</v>
      </c>
      <c r="D152" s="196" t="s">
        <v>136</v>
      </c>
      <c r="E152" s="197" t="s">
        <v>232</v>
      </c>
      <c r="F152" s="198" t="s">
        <v>233</v>
      </c>
      <c r="G152" s="199" t="s">
        <v>168</v>
      </c>
      <c r="H152" s="200">
        <v>260.79599999999999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41</v>
      </c>
      <c r="O152" s="8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8" t="s">
        <v>175</v>
      </c>
      <c r="AT152" s="208" t="s">
        <v>136</v>
      </c>
      <c r="AU152" s="208" t="s">
        <v>76</v>
      </c>
      <c r="AY152" s="13" t="s">
        <v>141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3" t="s">
        <v>84</v>
      </c>
      <c r="BK152" s="209">
        <f>ROUND(I152*H152,2)</f>
        <v>0</v>
      </c>
      <c r="BL152" s="13" t="s">
        <v>175</v>
      </c>
      <c r="BM152" s="208" t="s">
        <v>272</v>
      </c>
    </row>
    <row r="153" s="2" customFormat="1">
      <c r="A153" s="34"/>
      <c r="B153" s="35"/>
      <c r="C153" s="36"/>
      <c r="D153" s="210" t="s">
        <v>143</v>
      </c>
      <c r="E153" s="36"/>
      <c r="F153" s="211" t="s">
        <v>235</v>
      </c>
      <c r="G153" s="36"/>
      <c r="H153" s="36"/>
      <c r="I153" s="212"/>
      <c r="J153" s="36"/>
      <c r="K153" s="36"/>
      <c r="L153" s="40"/>
      <c r="M153" s="213"/>
      <c r="N153" s="214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143</v>
      </c>
      <c r="AU153" s="13" t="s">
        <v>76</v>
      </c>
    </row>
    <row r="154" s="10" customFormat="1">
      <c r="A154" s="10"/>
      <c r="B154" s="215"/>
      <c r="C154" s="216"/>
      <c r="D154" s="210" t="s">
        <v>145</v>
      </c>
      <c r="E154" s="217" t="s">
        <v>1</v>
      </c>
      <c r="F154" s="218" t="s">
        <v>270</v>
      </c>
      <c r="G154" s="216"/>
      <c r="H154" s="219">
        <v>260.79599999999999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5" t="s">
        <v>145</v>
      </c>
      <c r="AU154" s="225" t="s">
        <v>76</v>
      </c>
      <c r="AV154" s="10" t="s">
        <v>86</v>
      </c>
      <c r="AW154" s="10" t="s">
        <v>32</v>
      </c>
      <c r="AX154" s="10" t="s">
        <v>84</v>
      </c>
      <c r="AY154" s="225" t="s">
        <v>141</v>
      </c>
    </row>
    <row r="155" s="2" customFormat="1" ht="14.4" customHeight="1">
      <c r="A155" s="34"/>
      <c r="B155" s="35"/>
      <c r="C155" s="196" t="s">
        <v>273</v>
      </c>
      <c r="D155" s="196" t="s">
        <v>136</v>
      </c>
      <c r="E155" s="197" t="s">
        <v>274</v>
      </c>
      <c r="F155" s="198" t="s">
        <v>275</v>
      </c>
      <c r="G155" s="199" t="s">
        <v>154</v>
      </c>
      <c r="H155" s="200">
        <v>14.4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41</v>
      </c>
      <c r="O155" s="8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8" t="s">
        <v>140</v>
      </c>
      <c r="AT155" s="208" t="s">
        <v>136</v>
      </c>
      <c r="AU155" s="208" t="s">
        <v>76</v>
      </c>
      <c r="AY155" s="13" t="s">
        <v>141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3" t="s">
        <v>84</v>
      </c>
      <c r="BK155" s="209">
        <f>ROUND(I155*H155,2)</f>
        <v>0</v>
      </c>
      <c r="BL155" s="13" t="s">
        <v>140</v>
      </c>
      <c r="BM155" s="208" t="s">
        <v>276</v>
      </c>
    </row>
    <row r="156" s="2" customFormat="1">
      <c r="A156" s="34"/>
      <c r="B156" s="35"/>
      <c r="C156" s="36"/>
      <c r="D156" s="210" t="s">
        <v>143</v>
      </c>
      <c r="E156" s="36"/>
      <c r="F156" s="211" t="s">
        <v>277</v>
      </c>
      <c r="G156" s="36"/>
      <c r="H156" s="36"/>
      <c r="I156" s="212"/>
      <c r="J156" s="36"/>
      <c r="K156" s="36"/>
      <c r="L156" s="40"/>
      <c r="M156" s="213"/>
      <c r="N156" s="21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143</v>
      </c>
      <c r="AU156" s="13" t="s">
        <v>76</v>
      </c>
    </row>
    <row r="157" s="10" customFormat="1">
      <c r="A157" s="10"/>
      <c r="B157" s="215"/>
      <c r="C157" s="216"/>
      <c r="D157" s="210" t="s">
        <v>145</v>
      </c>
      <c r="E157" s="217" t="s">
        <v>1</v>
      </c>
      <c r="F157" s="218" t="s">
        <v>278</v>
      </c>
      <c r="G157" s="216"/>
      <c r="H157" s="219">
        <v>14.4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5" t="s">
        <v>145</v>
      </c>
      <c r="AU157" s="225" t="s">
        <v>76</v>
      </c>
      <c r="AV157" s="10" t="s">
        <v>86</v>
      </c>
      <c r="AW157" s="10" t="s">
        <v>32</v>
      </c>
      <c r="AX157" s="10" t="s">
        <v>84</v>
      </c>
      <c r="AY157" s="225" t="s">
        <v>141</v>
      </c>
    </row>
    <row r="158" s="2" customFormat="1" ht="14.4" customHeight="1">
      <c r="A158" s="34"/>
      <c r="B158" s="35"/>
      <c r="C158" s="196" t="s">
        <v>279</v>
      </c>
      <c r="D158" s="196" t="s">
        <v>136</v>
      </c>
      <c r="E158" s="197" t="s">
        <v>280</v>
      </c>
      <c r="F158" s="198" t="s">
        <v>281</v>
      </c>
      <c r="G158" s="199" t="s">
        <v>154</v>
      </c>
      <c r="H158" s="200">
        <v>14.4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41</v>
      </c>
      <c r="O158" s="8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8" t="s">
        <v>140</v>
      </c>
      <c r="AT158" s="208" t="s">
        <v>136</v>
      </c>
      <c r="AU158" s="208" t="s">
        <v>76</v>
      </c>
      <c r="AY158" s="13" t="s">
        <v>141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3" t="s">
        <v>84</v>
      </c>
      <c r="BK158" s="209">
        <f>ROUND(I158*H158,2)</f>
        <v>0</v>
      </c>
      <c r="BL158" s="13" t="s">
        <v>140</v>
      </c>
      <c r="BM158" s="208" t="s">
        <v>282</v>
      </c>
    </row>
    <row r="159" s="2" customFormat="1">
      <c r="A159" s="34"/>
      <c r="B159" s="35"/>
      <c r="C159" s="36"/>
      <c r="D159" s="210" t="s">
        <v>143</v>
      </c>
      <c r="E159" s="36"/>
      <c r="F159" s="211" t="s">
        <v>283</v>
      </c>
      <c r="G159" s="36"/>
      <c r="H159" s="36"/>
      <c r="I159" s="212"/>
      <c r="J159" s="36"/>
      <c r="K159" s="36"/>
      <c r="L159" s="40"/>
      <c r="M159" s="213"/>
      <c r="N159" s="214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143</v>
      </c>
      <c r="AU159" s="13" t="s">
        <v>76</v>
      </c>
    </row>
    <row r="160" s="10" customFormat="1">
      <c r="A160" s="10"/>
      <c r="B160" s="215"/>
      <c r="C160" s="216"/>
      <c r="D160" s="210" t="s">
        <v>145</v>
      </c>
      <c r="E160" s="217" t="s">
        <v>1</v>
      </c>
      <c r="F160" s="218" t="s">
        <v>278</v>
      </c>
      <c r="G160" s="216"/>
      <c r="H160" s="219">
        <v>14.4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5" t="s">
        <v>145</v>
      </c>
      <c r="AU160" s="225" t="s">
        <v>76</v>
      </c>
      <c r="AV160" s="10" t="s">
        <v>86</v>
      </c>
      <c r="AW160" s="10" t="s">
        <v>32</v>
      </c>
      <c r="AX160" s="10" t="s">
        <v>84</v>
      </c>
      <c r="AY160" s="225" t="s">
        <v>141</v>
      </c>
    </row>
    <row r="161" s="2" customFormat="1" ht="14.4" customHeight="1">
      <c r="A161" s="34"/>
      <c r="B161" s="35"/>
      <c r="C161" s="196" t="s">
        <v>284</v>
      </c>
      <c r="D161" s="196" t="s">
        <v>136</v>
      </c>
      <c r="E161" s="197" t="s">
        <v>285</v>
      </c>
      <c r="F161" s="198" t="s">
        <v>286</v>
      </c>
      <c r="G161" s="199" t="s">
        <v>249</v>
      </c>
      <c r="H161" s="200">
        <v>4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41</v>
      </c>
      <c r="O161" s="8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8" t="s">
        <v>140</v>
      </c>
      <c r="AT161" s="208" t="s">
        <v>136</v>
      </c>
      <c r="AU161" s="208" t="s">
        <v>76</v>
      </c>
      <c r="AY161" s="13" t="s">
        <v>141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3" t="s">
        <v>84</v>
      </c>
      <c r="BK161" s="209">
        <f>ROUND(I161*H161,2)</f>
        <v>0</v>
      </c>
      <c r="BL161" s="13" t="s">
        <v>140</v>
      </c>
      <c r="BM161" s="208" t="s">
        <v>287</v>
      </c>
    </row>
    <row r="162" s="2" customFormat="1">
      <c r="A162" s="34"/>
      <c r="B162" s="35"/>
      <c r="C162" s="36"/>
      <c r="D162" s="210" t="s">
        <v>143</v>
      </c>
      <c r="E162" s="36"/>
      <c r="F162" s="211" t="s">
        <v>288</v>
      </c>
      <c r="G162" s="36"/>
      <c r="H162" s="36"/>
      <c r="I162" s="212"/>
      <c r="J162" s="36"/>
      <c r="K162" s="36"/>
      <c r="L162" s="40"/>
      <c r="M162" s="213"/>
      <c r="N162" s="214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143</v>
      </c>
      <c r="AU162" s="13" t="s">
        <v>76</v>
      </c>
    </row>
    <row r="163" s="2" customFormat="1" ht="14.4" customHeight="1">
      <c r="A163" s="34"/>
      <c r="B163" s="35"/>
      <c r="C163" s="196" t="s">
        <v>8</v>
      </c>
      <c r="D163" s="196" t="s">
        <v>136</v>
      </c>
      <c r="E163" s="197" t="s">
        <v>289</v>
      </c>
      <c r="F163" s="198" t="s">
        <v>290</v>
      </c>
      <c r="G163" s="199" t="s">
        <v>249</v>
      </c>
      <c r="H163" s="200">
        <v>4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41</v>
      </c>
      <c r="O163" s="8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8" t="s">
        <v>140</v>
      </c>
      <c r="AT163" s="208" t="s">
        <v>136</v>
      </c>
      <c r="AU163" s="208" t="s">
        <v>76</v>
      </c>
      <c r="AY163" s="13" t="s">
        <v>141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3" t="s">
        <v>84</v>
      </c>
      <c r="BK163" s="209">
        <f>ROUND(I163*H163,2)</f>
        <v>0</v>
      </c>
      <c r="BL163" s="13" t="s">
        <v>140</v>
      </c>
      <c r="BM163" s="208" t="s">
        <v>291</v>
      </c>
    </row>
    <row r="164" s="2" customFormat="1">
      <c r="A164" s="34"/>
      <c r="B164" s="35"/>
      <c r="C164" s="36"/>
      <c r="D164" s="210" t="s">
        <v>143</v>
      </c>
      <c r="E164" s="36"/>
      <c r="F164" s="211" t="s">
        <v>292</v>
      </c>
      <c r="G164" s="36"/>
      <c r="H164" s="36"/>
      <c r="I164" s="212"/>
      <c r="J164" s="36"/>
      <c r="K164" s="36"/>
      <c r="L164" s="40"/>
      <c r="M164" s="213"/>
      <c r="N164" s="214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143</v>
      </c>
      <c r="AU164" s="13" t="s">
        <v>76</v>
      </c>
    </row>
    <row r="165" s="2" customFormat="1" ht="14.4" customHeight="1">
      <c r="A165" s="34"/>
      <c r="B165" s="35"/>
      <c r="C165" s="196" t="s">
        <v>293</v>
      </c>
      <c r="D165" s="196" t="s">
        <v>136</v>
      </c>
      <c r="E165" s="197" t="s">
        <v>294</v>
      </c>
      <c r="F165" s="198" t="s">
        <v>295</v>
      </c>
      <c r="G165" s="199" t="s">
        <v>249</v>
      </c>
      <c r="H165" s="200">
        <v>4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41</v>
      </c>
      <c r="O165" s="87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8" t="s">
        <v>140</v>
      </c>
      <c r="AT165" s="208" t="s">
        <v>136</v>
      </c>
      <c r="AU165" s="208" t="s">
        <v>76</v>
      </c>
      <c r="AY165" s="13" t="s">
        <v>141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3" t="s">
        <v>84</v>
      </c>
      <c r="BK165" s="209">
        <f>ROUND(I165*H165,2)</f>
        <v>0</v>
      </c>
      <c r="BL165" s="13" t="s">
        <v>140</v>
      </c>
      <c r="BM165" s="208" t="s">
        <v>296</v>
      </c>
    </row>
    <row r="166" s="2" customFormat="1">
      <c r="A166" s="34"/>
      <c r="B166" s="35"/>
      <c r="C166" s="36"/>
      <c r="D166" s="210" t="s">
        <v>143</v>
      </c>
      <c r="E166" s="36"/>
      <c r="F166" s="211" t="s">
        <v>297</v>
      </c>
      <c r="G166" s="36"/>
      <c r="H166" s="36"/>
      <c r="I166" s="212"/>
      <c r="J166" s="36"/>
      <c r="K166" s="36"/>
      <c r="L166" s="40"/>
      <c r="M166" s="213"/>
      <c r="N166" s="214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143</v>
      </c>
      <c r="AU166" s="13" t="s">
        <v>76</v>
      </c>
    </row>
    <row r="167" s="2" customFormat="1" ht="14.4" customHeight="1">
      <c r="A167" s="34"/>
      <c r="B167" s="35"/>
      <c r="C167" s="196" t="s">
        <v>298</v>
      </c>
      <c r="D167" s="196" t="s">
        <v>136</v>
      </c>
      <c r="E167" s="197" t="s">
        <v>299</v>
      </c>
      <c r="F167" s="198" t="s">
        <v>300</v>
      </c>
      <c r="G167" s="199" t="s">
        <v>249</v>
      </c>
      <c r="H167" s="200">
        <v>4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41</v>
      </c>
      <c r="O167" s="8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8" t="s">
        <v>140</v>
      </c>
      <c r="AT167" s="208" t="s">
        <v>136</v>
      </c>
      <c r="AU167" s="208" t="s">
        <v>76</v>
      </c>
      <c r="AY167" s="13" t="s">
        <v>141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3" t="s">
        <v>84</v>
      </c>
      <c r="BK167" s="209">
        <f>ROUND(I167*H167,2)</f>
        <v>0</v>
      </c>
      <c r="BL167" s="13" t="s">
        <v>140</v>
      </c>
      <c r="BM167" s="208" t="s">
        <v>301</v>
      </c>
    </row>
    <row r="168" s="2" customFormat="1">
      <c r="A168" s="34"/>
      <c r="B168" s="35"/>
      <c r="C168" s="36"/>
      <c r="D168" s="210" t="s">
        <v>143</v>
      </c>
      <c r="E168" s="36"/>
      <c r="F168" s="211" t="s">
        <v>302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143</v>
      </c>
      <c r="AU168" s="13" t="s">
        <v>76</v>
      </c>
    </row>
    <row r="169" s="2" customFormat="1" ht="14.4" customHeight="1">
      <c r="A169" s="34"/>
      <c r="B169" s="35"/>
      <c r="C169" s="196" t="s">
        <v>303</v>
      </c>
      <c r="D169" s="196" t="s">
        <v>136</v>
      </c>
      <c r="E169" s="197" t="s">
        <v>304</v>
      </c>
      <c r="F169" s="198" t="s">
        <v>305</v>
      </c>
      <c r="G169" s="199" t="s">
        <v>306</v>
      </c>
      <c r="H169" s="200">
        <v>53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41</v>
      </c>
      <c r="O169" s="87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8" t="s">
        <v>140</v>
      </c>
      <c r="AT169" s="208" t="s">
        <v>136</v>
      </c>
      <c r="AU169" s="208" t="s">
        <v>76</v>
      </c>
      <c r="AY169" s="13" t="s">
        <v>141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3" t="s">
        <v>84</v>
      </c>
      <c r="BK169" s="209">
        <f>ROUND(I169*H169,2)</f>
        <v>0</v>
      </c>
      <c r="BL169" s="13" t="s">
        <v>140</v>
      </c>
      <c r="BM169" s="208" t="s">
        <v>307</v>
      </c>
    </row>
    <row r="170" s="2" customFormat="1">
      <c r="A170" s="34"/>
      <c r="B170" s="35"/>
      <c r="C170" s="36"/>
      <c r="D170" s="210" t="s">
        <v>143</v>
      </c>
      <c r="E170" s="36"/>
      <c r="F170" s="211" t="s">
        <v>308</v>
      </c>
      <c r="G170" s="36"/>
      <c r="H170" s="36"/>
      <c r="I170" s="212"/>
      <c r="J170" s="36"/>
      <c r="K170" s="36"/>
      <c r="L170" s="40"/>
      <c r="M170" s="213"/>
      <c r="N170" s="214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143</v>
      </c>
      <c r="AU170" s="13" t="s">
        <v>76</v>
      </c>
    </row>
    <row r="171" s="2" customFormat="1" ht="14.4" customHeight="1">
      <c r="A171" s="34"/>
      <c r="B171" s="35"/>
      <c r="C171" s="196" t="s">
        <v>309</v>
      </c>
      <c r="D171" s="196" t="s">
        <v>136</v>
      </c>
      <c r="E171" s="197" t="s">
        <v>310</v>
      </c>
      <c r="F171" s="198" t="s">
        <v>311</v>
      </c>
      <c r="G171" s="199" t="s">
        <v>312</v>
      </c>
      <c r="H171" s="200">
        <v>58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41</v>
      </c>
      <c r="O171" s="87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8" t="s">
        <v>140</v>
      </c>
      <c r="AT171" s="208" t="s">
        <v>136</v>
      </c>
      <c r="AU171" s="208" t="s">
        <v>76</v>
      </c>
      <c r="AY171" s="13" t="s">
        <v>141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3" t="s">
        <v>84</v>
      </c>
      <c r="BK171" s="209">
        <f>ROUND(I171*H171,2)</f>
        <v>0</v>
      </c>
      <c r="BL171" s="13" t="s">
        <v>140</v>
      </c>
      <c r="BM171" s="208" t="s">
        <v>313</v>
      </c>
    </row>
    <row r="172" s="2" customFormat="1">
      <c r="A172" s="34"/>
      <c r="B172" s="35"/>
      <c r="C172" s="36"/>
      <c r="D172" s="210" t="s">
        <v>143</v>
      </c>
      <c r="E172" s="36"/>
      <c r="F172" s="211" t="s">
        <v>314</v>
      </c>
      <c r="G172" s="36"/>
      <c r="H172" s="36"/>
      <c r="I172" s="212"/>
      <c r="J172" s="36"/>
      <c r="K172" s="36"/>
      <c r="L172" s="40"/>
      <c r="M172" s="213"/>
      <c r="N172" s="214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143</v>
      </c>
      <c r="AU172" s="13" t="s">
        <v>76</v>
      </c>
    </row>
    <row r="173" s="10" customFormat="1">
      <c r="A173" s="10"/>
      <c r="B173" s="215"/>
      <c r="C173" s="216"/>
      <c r="D173" s="210" t="s">
        <v>145</v>
      </c>
      <c r="E173" s="217" t="s">
        <v>1</v>
      </c>
      <c r="F173" s="218" t="s">
        <v>315</v>
      </c>
      <c r="G173" s="216"/>
      <c r="H173" s="219">
        <v>58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25" t="s">
        <v>145</v>
      </c>
      <c r="AU173" s="225" t="s">
        <v>76</v>
      </c>
      <c r="AV173" s="10" t="s">
        <v>86</v>
      </c>
      <c r="AW173" s="10" t="s">
        <v>32</v>
      </c>
      <c r="AX173" s="10" t="s">
        <v>84</v>
      </c>
      <c r="AY173" s="225" t="s">
        <v>141</v>
      </c>
    </row>
    <row r="174" s="2" customFormat="1" ht="14.4" customHeight="1">
      <c r="A174" s="34"/>
      <c r="B174" s="35"/>
      <c r="C174" s="226" t="s">
        <v>316</v>
      </c>
      <c r="D174" s="226" t="s">
        <v>165</v>
      </c>
      <c r="E174" s="227" t="s">
        <v>317</v>
      </c>
      <c r="F174" s="228" t="s">
        <v>318</v>
      </c>
      <c r="G174" s="229" t="s">
        <v>249</v>
      </c>
      <c r="H174" s="230">
        <v>116</v>
      </c>
      <c r="I174" s="231"/>
      <c r="J174" s="232">
        <f>ROUND(I174*H174,2)</f>
        <v>0</v>
      </c>
      <c r="K174" s="233"/>
      <c r="L174" s="234"/>
      <c r="M174" s="235" t="s">
        <v>1</v>
      </c>
      <c r="N174" s="236" t="s">
        <v>41</v>
      </c>
      <c r="O174" s="87"/>
      <c r="P174" s="206">
        <f>O174*H174</f>
        <v>0</v>
      </c>
      <c r="Q174" s="206">
        <v>0.0010499999999999999</v>
      </c>
      <c r="R174" s="206">
        <f>Q174*H174</f>
        <v>0.12179999999999999</v>
      </c>
      <c r="S174" s="206">
        <v>0</v>
      </c>
      <c r="T174" s="20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8" t="s">
        <v>169</v>
      </c>
      <c r="AT174" s="208" t="s">
        <v>165</v>
      </c>
      <c r="AU174" s="208" t="s">
        <v>76</v>
      </c>
      <c r="AY174" s="13" t="s">
        <v>141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3" t="s">
        <v>84</v>
      </c>
      <c r="BK174" s="209">
        <f>ROUND(I174*H174,2)</f>
        <v>0</v>
      </c>
      <c r="BL174" s="13" t="s">
        <v>169</v>
      </c>
      <c r="BM174" s="208" t="s">
        <v>319</v>
      </c>
    </row>
    <row r="175" s="2" customFormat="1">
      <c r="A175" s="34"/>
      <c r="B175" s="35"/>
      <c r="C175" s="36"/>
      <c r="D175" s="210" t="s">
        <v>143</v>
      </c>
      <c r="E175" s="36"/>
      <c r="F175" s="211" t="s">
        <v>318</v>
      </c>
      <c r="G175" s="36"/>
      <c r="H175" s="36"/>
      <c r="I175" s="212"/>
      <c r="J175" s="36"/>
      <c r="K175" s="36"/>
      <c r="L175" s="40"/>
      <c r="M175" s="213"/>
      <c r="N175" s="214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143</v>
      </c>
      <c r="AU175" s="13" t="s">
        <v>76</v>
      </c>
    </row>
    <row r="176" s="10" customFormat="1">
      <c r="A176" s="10"/>
      <c r="B176" s="215"/>
      <c r="C176" s="216"/>
      <c r="D176" s="210" t="s">
        <v>145</v>
      </c>
      <c r="E176" s="217" t="s">
        <v>1</v>
      </c>
      <c r="F176" s="218" t="s">
        <v>320</v>
      </c>
      <c r="G176" s="216"/>
      <c r="H176" s="219">
        <v>116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5" t="s">
        <v>145</v>
      </c>
      <c r="AU176" s="225" t="s">
        <v>76</v>
      </c>
      <c r="AV176" s="10" t="s">
        <v>86</v>
      </c>
      <c r="AW176" s="10" t="s">
        <v>32</v>
      </c>
      <c r="AX176" s="10" t="s">
        <v>84</v>
      </c>
      <c r="AY176" s="225" t="s">
        <v>141</v>
      </c>
    </row>
    <row r="177" s="2" customFormat="1" ht="14.4" customHeight="1">
      <c r="A177" s="34"/>
      <c r="B177" s="35"/>
      <c r="C177" s="226" t="s">
        <v>7</v>
      </c>
      <c r="D177" s="226" t="s">
        <v>165</v>
      </c>
      <c r="E177" s="227" t="s">
        <v>321</v>
      </c>
      <c r="F177" s="228" t="s">
        <v>322</v>
      </c>
      <c r="G177" s="229" t="s">
        <v>249</v>
      </c>
      <c r="H177" s="230">
        <v>116</v>
      </c>
      <c r="I177" s="231"/>
      <c r="J177" s="232">
        <f>ROUND(I177*H177,2)</f>
        <v>0</v>
      </c>
      <c r="K177" s="233"/>
      <c r="L177" s="234"/>
      <c r="M177" s="235" t="s">
        <v>1</v>
      </c>
      <c r="N177" s="236" t="s">
        <v>41</v>
      </c>
      <c r="O177" s="87"/>
      <c r="P177" s="206">
        <f>O177*H177</f>
        <v>0</v>
      </c>
      <c r="Q177" s="206">
        <v>2.0000000000000002E-05</v>
      </c>
      <c r="R177" s="206">
        <f>Q177*H177</f>
        <v>0.00232</v>
      </c>
      <c r="S177" s="206">
        <v>0</v>
      </c>
      <c r="T177" s="20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8" t="s">
        <v>169</v>
      </c>
      <c r="AT177" s="208" t="s">
        <v>165</v>
      </c>
      <c r="AU177" s="208" t="s">
        <v>76</v>
      </c>
      <c r="AY177" s="13" t="s">
        <v>141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3" t="s">
        <v>84</v>
      </c>
      <c r="BK177" s="209">
        <f>ROUND(I177*H177,2)</f>
        <v>0</v>
      </c>
      <c r="BL177" s="13" t="s">
        <v>169</v>
      </c>
      <c r="BM177" s="208" t="s">
        <v>323</v>
      </c>
    </row>
    <row r="178" s="2" customFormat="1">
      <c r="A178" s="34"/>
      <c r="B178" s="35"/>
      <c r="C178" s="36"/>
      <c r="D178" s="210" t="s">
        <v>143</v>
      </c>
      <c r="E178" s="36"/>
      <c r="F178" s="211" t="s">
        <v>322</v>
      </c>
      <c r="G178" s="36"/>
      <c r="H178" s="36"/>
      <c r="I178" s="212"/>
      <c r="J178" s="36"/>
      <c r="K178" s="36"/>
      <c r="L178" s="40"/>
      <c r="M178" s="213"/>
      <c r="N178" s="214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143</v>
      </c>
      <c r="AU178" s="13" t="s">
        <v>76</v>
      </c>
    </row>
    <row r="179" s="10" customFormat="1">
      <c r="A179" s="10"/>
      <c r="B179" s="215"/>
      <c r="C179" s="216"/>
      <c r="D179" s="210" t="s">
        <v>145</v>
      </c>
      <c r="E179" s="217" t="s">
        <v>1</v>
      </c>
      <c r="F179" s="218" t="s">
        <v>320</v>
      </c>
      <c r="G179" s="216"/>
      <c r="H179" s="219">
        <v>116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25" t="s">
        <v>145</v>
      </c>
      <c r="AU179" s="225" t="s">
        <v>76</v>
      </c>
      <c r="AV179" s="10" t="s">
        <v>86</v>
      </c>
      <c r="AW179" s="10" t="s">
        <v>32</v>
      </c>
      <c r="AX179" s="10" t="s">
        <v>84</v>
      </c>
      <c r="AY179" s="225" t="s">
        <v>141</v>
      </c>
    </row>
    <row r="180" s="2" customFormat="1" ht="14.4" customHeight="1">
      <c r="A180" s="34"/>
      <c r="B180" s="35"/>
      <c r="C180" s="226" t="s">
        <v>324</v>
      </c>
      <c r="D180" s="226" t="s">
        <v>165</v>
      </c>
      <c r="E180" s="227" t="s">
        <v>325</v>
      </c>
      <c r="F180" s="228" t="s">
        <v>326</v>
      </c>
      <c r="G180" s="229" t="s">
        <v>249</v>
      </c>
      <c r="H180" s="230">
        <v>58</v>
      </c>
      <c r="I180" s="231"/>
      <c r="J180" s="232">
        <f>ROUND(I180*H180,2)</f>
        <v>0</v>
      </c>
      <c r="K180" s="233"/>
      <c r="L180" s="234"/>
      <c r="M180" s="235" t="s">
        <v>1</v>
      </c>
      <c r="N180" s="236" t="s">
        <v>41</v>
      </c>
      <c r="O180" s="87"/>
      <c r="P180" s="206">
        <f>O180*H180</f>
        <v>0</v>
      </c>
      <c r="Q180" s="206">
        <v>0.00018000000000000001</v>
      </c>
      <c r="R180" s="206">
        <f>Q180*H180</f>
        <v>0.010440000000000001</v>
      </c>
      <c r="S180" s="206">
        <v>0</v>
      </c>
      <c r="T180" s="20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8" t="s">
        <v>169</v>
      </c>
      <c r="AT180" s="208" t="s">
        <v>165</v>
      </c>
      <c r="AU180" s="208" t="s">
        <v>76</v>
      </c>
      <c r="AY180" s="13" t="s">
        <v>141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3" t="s">
        <v>84</v>
      </c>
      <c r="BK180" s="209">
        <f>ROUND(I180*H180,2)</f>
        <v>0</v>
      </c>
      <c r="BL180" s="13" t="s">
        <v>169</v>
      </c>
      <c r="BM180" s="208" t="s">
        <v>327</v>
      </c>
    </row>
    <row r="181" s="2" customFormat="1">
      <c r="A181" s="34"/>
      <c r="B181" s="35"/>
      <c r="C181" s="36"/>
      <c r="D181" s="210" t="s">
        <v>143</v>
      </c>
      <c r="E181" s="36"/>
      <c r="F181" s="211" t="s">
        <v>326</v>
      </c>
      <c r="G181" s="36"/>
      <c r="H181" s="36"/>
      <c r="I181" s="212"/>
      <c r="J181" s="36"/>
      <c r="K181" s="36"/>
      <c r="L181" s="40"/>
      <c r="M181" s="213"/>
      <c r="N181" s="214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143</v>
      </c>
      <c r="AU181" s="13" t="s">
        <v>76</v>
      </c>
    </row>
    <row r="182" s="10" customFormat="1">
      <c r="A182" s="10"/>
      <c r="B182" s="215"/>
      <c r="C182" s="216"/>
      <c r="D182" s="210" t="s">
        <v>145</v>
      </c>
      <c r="E182" s="217" t="s">
        <v>1</v>
      </c>
      <c r="F182" s="218" t="s">
        <v>315</v>
      </c>
      <c r="G182" s="216"/>
      <c r="H182" s="219">
        <v>58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5" t="s">
        <v>145</v>
      </c>
      <c r="AU182" s="225" t="s">
        <v>76</v>
      </c>
      <c r="AV182" s="10" t="s">
        <v>86</v>
      </c>
      <c r="AW182" s="10" t="s">
        <v>32</v>
      </c>
      <c r="AX182" s="10" t="s">
        <v>84</v>
      </c>
      <c r="AY182" s="225" t="s">
        <v>141</v>
      </c>
    </row>
    <row r="183" s="2" customFormat="1" ht="14.4" customHeight="1">
      <c r="A183" s="34"/>
      <c r="B183" s="35"/>
      <c r="C183" s="196" t="s">
        <v>328</v>
      </c>
      <c r="D183" s="196" t="s">
        <v>136</v>
      </c>
      <c r="E183" s="197" t="s">
        <v>179</v>
      </c>
      <c r="F183" s="198" t="s">
        <v>180</v>
      </c>
      <c r="G183" s="199" t="s">
        <v>181</v>
      </c>
      <c r="H183" s="200">
        <v>6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41</v>
      </c>
      <c r="O183" s="87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8" t="s">
        <v>182</v>
      </c>
      <c r="AT183" s="208" t="s">
        <v>136</v>
      </c>
      <c r="AU183" s="208" t="s">
        <v>76</v>
      </c>
      <c r="AY183" s="13" t="s">
        <v>141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3" t="s">
        <v>84</v>
      </c>
      <c r="BK183" s="209">
        <f>ROUND(I183*H183,2)</f>
        <v>0</v>
      </c>
      <c r="BL183" s="13" t="s">
        <v>182</v>
      </c>
      <c r="BM183" s="208" t="s">
        <v>329</v>
      </c>
    </row>
    <row r="184" s="2" customFormat="1">
      <c r="A184" s="34"/>
      <c r="B184" s="35"/>
      <c r="C184" s="36"/>
      <c r="D184" s="210" t="s">
        <v>143</v>
      </c>
      <c r="E184" s="36"/>
      <c r="F184" s="211" t="s">
        <v>180</v>
      </c>
      <c r="G184" s="36"/>
      <c r="H184" s="36"/>
      <c r="I184" s="212"/>
      <c r="J184" s="36"/>
      <c r="K184" s="36"/>
      <c r="L184" s="40"/>
      <c r="M184" s="213"/>
      <c r="N184" s="214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143</v>
      </c>
      <c r="AU184" s="13" t="s">
        <v>76</v>
      </c>
    </row>
    <row r="185" s="2" customFormat="1" ht="14.4" customHeight="1">
      <c r="A185" s="34"/>
      <c r="B185" s="35"/>
      <c r="C185" s="196" t="s">
        <v>330</v>
      </c>
      <c r="D185" s="196" t="s">
        <v>136</v>
      </c>
      <c r="E185" s="197" t="s">
        <v>331</v>
      </c>
      <c r="F185" s="198" t="s">
        <v>332</v>
      </c>
      <c r="G185" s="199" t="s">
        <v>168</v>
      </c>
      <c r="H185" s="200">
        <v>1.9079999999999999</v>
      </c>
      <c r="I185" s="201"/>
      <c r="J185" s="202">
        <f>ROUND(I185*H185,2)</f>
        <v>0</v>
      </c>
      <c r="K185" s="203"/>
      <c r="L185" s="40"/>
      <c r="M185" s="204" t="s">
        <v>1</v>
      </c>
      <c r="N185" s="205" t="s">
        <v>41</v>
      </c>
      <c r="O185" s="87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8" t="s">
        <v>175</v>
      </c>
      <c r="AT185" s="208" t="s">
        <v>136</v>
      </c>
      <c r="AU185" s="208" t="s">
        <v>76</v>
      </c>
      <c r="AY185" s="13" t="s">
        <v>141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3" t="s">
        <v>84</v>
      </c>
      <c r="BK185" s="209">
        <f>ROUND(I185*H185,2)</f>
        <v>0</v>
      </c>
      <c r="BL185" s="13" t="s">
        <v>175</v>
      </c>
      <c r="BM185" s="208" t="s">
        <v>333</v>
      </c>
    </row>
    <row r="186" s="2" customFormat="1">
      <c r="A186" s="34"/>
      <c r="B186" s="35"/>
      <c r="C186" s="36"/>
      <c r="D186" s="210" t="s">
        <v>143</v>
      </c>
      <c r="E186" s="36"/>
      <c r="F186" s="211" t="s">
        <v>334</v>
      </c>
      <c r="G186" s="36"/>
      <c r="H186" s="36"/>
      <c r="I186" s="212"/>
      <c r="J186" s="36"/>
      <c r="K186" s="36"/>
      <c r="L186" s="40"/>
      <c r="M186" s="213"/>
      <c r="N186" s="214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143</v>
      </c>
      <c r="AU186" s="13" t="s">
        <v>76</v>
      </c>
    </row>
    <row r="187" s="10" customFormat="1">
      <c r="A187" s="10"/>
      <c r="B187" s="215"/>
      <c r="C187" s="216"/>
      <c r="D187" s="210" t="s">
        <v>145</v>
      </c>
      <c r="E187" s="217" t="s">
        <v>1</v>
      </c>
      <c r="F187" s="218" t="s">
        <v>335</v>
      </c>
      <c r="G187" s="216"/>
      <c r="H187" s="219">
        <v>1.9079999999999999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5" t="s">
        <v>145</v>
      </c>
      <c r="AU187" s="225" t="s">
        <v>76</v>
      </c>
      <c r="AV187" s="10" t="s">
        <v>86</v>
      </c>
      <c r="AW187" s="10" t="s">
        <v>32</v>
      </c>
      <c r="AX187" s="10" t="s">
        <v>84</v>
      </c>
      <c r="AY187" s="225" t="s">
        <v>141</v>
      </c>
    </row>
    <row r="188" s="2" customFormat="1" ht="24.15" customHeight="1">
      <c r="A188" s="34"/>
      <c r="B188" s="35"/>
      <c r="C188" s="196" t="s">
        <v>336</v>
      </c>
      <c r="D188" s="196" t="s">
        <v>136</v>
      </c>
      <c r="E188" s="197" t="s">
        <v>232</v>
      </c>
      <c r="F188" s="198" t="s">
        <v>233</v>
      </c>
      <c r="G188" s="199" t="s">
        <v>168</v>
      </c>
      <c r="H188" s="200">
        <v>1.9079999999999999</v>
      </c>
      <c r="I188" s="201"/>
      <c r="J188" s="202">
        <f>ROUND(I188*H188,2)</f>
        <v>0</v>
      </c>
      <c r="K188" s="203"/>
      <c r="L188" s="40"/>
      <c r="M188" s="204" t="s">
        <v>1</v>
      </c>
      <c r="N188" s="205" t="s">
        <v>41</v>
      </c>
      <c r="O188" s="87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8" t="s">
        <v>175</v>
      </c>
      <c r="AT188" s="208" t="s">
        <v>136</v>
      </c>
      <c r="AU188" s="208" t="s">
        <v>76</v>
      </c>
      <c r="AY188" s="13" t="s">
        <v>141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3" t="s">
        <v>84</v>
      </c>
      <c r="BK188" s="209">
        <f>ROUND(I188*H188,2)</f>
        <v>0</v>
      </c>
      <c r="BL188" s="13" t="s">
        <v>175</v>
      </c>
      <c r="BM188" s="208" t="s">
        <v>337</v>
      </c>
    </row>
    <row r="189" s="2" customFormat="1">
      <c r="A189" s="34"/>
      <c r="B189" s="35"/>
      <c r="C189" s="36"/>
      <c r="D189" s="210" t="s">
        <v>143</v>
      </c>
      <c r="E189" s="36"/>
      <c r="F189" s="211" t="s">
        <v>235</v>
      </c>
      <c r="G189" s="36"/>
      <c r="H189" s="36"/>
      <c r="I189" s="212"/>
      <c r="J189" s="36"/>
      <c r="K189" s="36"/>
      <c r="L189" s="40"/>
      <c r="M189" s="237"/>
      <c r="N189" s="238"/>
      <c r="O189" s="239"/>
      <c r="P189" s="239"/>
      <c r="Q189" s="239"/>
      <c r="R189" s="239"/>
      <c r="S189" s="239"/>
      <c r="T189" s="24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143</v>
      </c>
      <c r="AU189" s="13" t="s">
        <v>76</v>
      </c>
    </row>
    <row r="190" s="2" customFormat="1" ht="6.96" customHeight="1">
      <c r="A190" s="34"/>
      <c r="B190" s="62"/>
      <c r="C190" s="63"/>
      <c r="D190" s="63"/>
      <c r="E190" s="63"/>
      <c r="F190" s="63"/>
      <c r="G190" s="63"/>
      <c r="H190" s="63"/>
      <c r="I190" s="63"/>
      <c r="J190" s="63"/>
      <c r="K190" s="63"/>
      <c r="L190" s="40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sheet="1" autoFilter="0" formatColumns="0" formatRows="0" objects="1" scenarios="1" spinCount="100000" saltValue="syU8CuZ3Ot1LApIh5efvo8XUN25is+NU411QT9FloudYT+c6/aoZHlQ+fjDY9Q50JCSMQCM4/1UdKljn5iNS9A==" hashValue="vX8Z9W2rReE4wMw+5k9rUjNOtceCptOxcjBC62hPhhpMT1xuivIkUR/PBP/VvGjgMw2uiKBk5y4ABE0/7vRqqA==" algorithmName="SHA-512" password="CC35"/>
  <autoFilter ref="C119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105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1" customFormat="1" ht="12" customHeight="1">
      <c r="B8" s="16"/>
      <c r="D8" s="146" t="s">
        <v>116</v>
      </c>
      <c r="L8" s="16"/>
    </row>
    <row r="9" hidden="1" s="2" customFormat="1" ht="16.5" customHeight="1">
      <c r="A9" s="34"/>
      <c r="B9" s="40"/>
      <c r="C9" s="34"/>
      <c r="D9" s="34"/>
      <c r="E9" s="147" t="s">
        <v>238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6" t="s">
        <v>239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8" t="s">
        <v>338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17. 6. 2020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ROUND((SUM(BE120:BE126)),  2)</f>
        <v>0</v>
      </c>
      <c r="G35" s="34"/>
      <c r="H35" s="34"/>
      <c r="I35" s="160">
        <v>0.20999999999999999</v>
      </c>
      <c r="J35" s="159">
        <f>ROUND(((SUM(BE120:BE126))*I35),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42</v>
      </c>
      <c r="F36" s="159">
        <f>ROUND((SUM(BF120:BF126)),  2)</f>
        <v>0</v>
      </c>
      <c r="G36" s="34"/>
      <c r="H36" s="34"/>
      <c r="I36" s="160">
        <v>0.14999999999999999</v>
      </c>
      <c r="J36" s="159">
        <f>ROUND(((SUM(BF120:BF126))*I36),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ROUND((SUM(BG120:BG126)),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ROUND((SUM(BH120:BH126)),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ROUND((SUM(BI120:BI126)),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116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238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239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5.2 - Materiál objednatele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obvod ST Plzeň</v>
      </c>
      <c r="G91" s="36"/>
      <c r="H91" s="36"/>
      <c r="I91" s="28" t="s">
        <v>22</v>
      </c>
      <c r="J91" s="75" t="str">
        <f>IF(J14="","",J14)</f>
        <v>17. 6. 2020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119</v>
      </c>
      <c r="D96" s="181"/>
      <c r="E96" s="181"/>
      <c r="F96" s="181"/>
      <c r="G96" s="181"/>
      <c r="H96" s="181"/>
      <c r="I96" s="181"/>
      <c r="J96" s="182" t="s">
        <v>120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121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123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GPK na trati č. 170 Kařízek - Plzeň - Mariánské Lázně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116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238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239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5.2 - Materiál objednatele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obvod ST Plzeň</v>
      </c>
      <c r="G114" s="36"/>
      <c r="H114" s="36"/>
      <c r="I114" s="28" t="s">
        <v>22</v>
      </c>
      <c r="J114" s="75" t="str">
        <f>IF(J14="","",J14)</f>
        <v>17. 6. 2020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124</v>
      </c>
      <c r="D119" s="187" t="s">
        <v>61</v>
      </c>
      <c r="E119" s="187" t="s">
        <v>57</v>
      </c>
      <c r="F119" s="187" t="s">
        <v>58</v>
      </c>
      <c r="G119" s="187" t="s">
        <v>125</v>
      </c>
      <c r="H119" s="187" t="s">
        <v>126</v>
      </c>
      <c r="I119" s="187" t="s">
        <v>127</v>
      </c>
      <c r="J119" s="188" t="s">
        <v>120</v>
      </c>
      <c r="K119" s="189" t="s">
        <v>128</v>
      </c>
      <c r="L119" s="190"/>
      <c r="M119" s="96" t="s">
        <v>1</v>
      </c>
      <c r="N119" s="97" t="s">
        <v>40</v>
      </c>
      <c r="O119" s="97" t="s">
        <v>129</v>
      </c>
      <c r="P119" s="97" t="s">
        <v>130</v>
      </c>
      <c r="Q119" s="97" t="s">
        <v>131</v>
      </c>
      <c r="R119" s="97" t="s">
        <v>132</v>
      </c>
      <c r="S119" s="97" t="s">
        <v>133</v>
      </c>
      <c r="T119" s="98" t="s">
        <v>134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135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SUM(P121:P126)</f>
        <v>0</v>
      </c>
      <c r="Q120" s="100"/>
      <c r="R120" s="193">
        <f>SUM(R121:R126)</f>
        <v>0</v>
      </c>
      <c r="S120" s="100"/>
      <c r="T120" s="194">
        <f>SUM(T121:T126)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122</v>
      </c>
      <c r="BK120" s="195">
        <f>SUM(BK121:BK126)</f>
        <v>0</v>
      </c>
    </row>
    <row r="121" s="2" customFormat="1" ht="14.4" customHeight="1">
      <c r="A121" s="34"/>
      <c r="B121" s="35"/>
      <c r="C121" s="226" t="s">
        <v>84</v>
      </c>
      <c r="D121" s="226" t="s">
        <v>165</v>
      </c>
      <c r="E121" s="227" t="s">
        <v>339</v>
      </c>
      <c r="F121" s="228" t="s">
        <v>340</v>
      </c>
      <c r="G121" s="229" t="s">
        <v>249</v>
      </c>
      <c r="H121" s="230">
        <v>8</v>
      </c>
      <c r="I121" s="231"/>
      <c r="J121" s="232">
        <f>ROUND(I121*H121,2)</f>
        <v>0</v>
      </c>
      <c r="K121" s="233"/>
      <c r="L121" s="234"/>
      <c r="M121" s="235" t="s">
        <v>1</v>
      </c>
      <c r="N121" s="236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182</v>
      </c>
      <c r="AT121" s="208" t="s">
        <v>165</v>
      </c>
      <c r="AU121" s="208" t="s">
        <v>76</v>
      </c>
      <c r="AY121" s="13" t="s">
        <v>141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84</v>
      </c>
      <c r="BK121" s="209">
        <f>ROUND(I121*H121,2)</f>
        <v>0</v>
      </c>
      <c r="BL121" s="13" t="s">
        <v>182</v>
      </c>
      <c r="BM121" s="208" t="s">
        <v>341</v>
      </c>
    </row>
    <row r="122" s="2" customFormat="1">
      <c r="A122" s="34"/>
      <c r="B122" s="35"/>
      <c r="C122" s="36"/>
      <c r="D122" s="210" t="s">
        <v>143</v>
      </c>
      <c r="E122" s="36"/>
      <c r="F122" s="211" t="s">
        <v>340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143</v>
      </c>
      <c r="AU122" s="13" t="s">
        <v>76</v>
      </c>
    </row>
    <row r="123" s="2" customFormat="1" ht="14.4" customHeight="1">
      <c r="A123" s="34"/>
      <c r="B123" s="35"/>
      <c r="C123" s="226" t="s">
        <v>86</v>
      </c>
      <c r="D123" s="226" t="s">
        <v>165</v>
      </c>
      <c r="E123" s="227" t="s">
        <v>342</v>
      </c>
      <c r="F123" s="228" t="s">
        <v>343</v>
      </c>
      <c r="G123" s="229" t="s">
        <v>249</v>
      </c>
      <c r="H123" s="230">
        <v>40</v>
      </c>
      <c r="I123" s="231"/>
      <c r="J123" s="232">
        <f>ROUND(I123*H123,2)</f>
        <v>0</v>
      </c>
      <c r="K123" s="233"/>
      <c r="L123" s="234"/>
      <c r="M123" s="235" t="s">
        <v>1</v>
      </c>
      <c r="N123" s="236" t="s">
        <v>41</v>
      </c>
      <c r="O123" s="8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8" t="s">
        <v>182</v>
      </c>
      <c r="AT123" s="208" t="s">
        <v>165</v>
      </c>
      <c r="AU123" s="208" t="s">
        <v>76</v>
      </c>
      <c r="AY123" s="13" t="s">
        <v>141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3" t="s">
        <v>84</v>
      </c>
      <c r="BK123" s="209">
        <f>ROUND(I123*H123,2)</f>
        <v>0</v>
      </c>
      <c r="BL123" s="13" t="s">
        <v>182</v>
      </c>
      <c r="BM123" s="208" t="s">
        <v>344</v>
      </c>
    </row>
    <row r="124" s="2" customFormat="1">
      <c r="A124" s="34"/>
      <c r="B124" s="35"/>
      <c r="C124" s="36"/>
      <c r="D124" s="210" t="s">
        <v>143</v>
      </c>
      <c r="E124" s="36"/>
      <c r="F124" s="211" t="s">
        <v>343</v>
      </c>
      <c r="G124" s="36"/>
      <c r="H124" s="36"/>
      <c r="I124" s="212"/>
      <c r="J124" s="36"/>
      <c r="K124" s="36"/>
      <c r="L124" s="40"/>
      <c r="M124" s="213"/>
      <c r="N124" s="21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143</v>
      </c>
      <c r="AU124" s="13" t="s">
        <v>76</v>
      </c>
    </row>
    <row r="125" s="2" customFormat="1" ht="14.4" customHeight="1">
      <c r="A125" s="34"/>
      <c r="B125" s="35"/>
      <c r="C125" s="226" t="s">
        <v>164</v>
      </c>
      <c r="D125" s="226" t="s">
        <v>165</v>
      </c>
      <c r="E125" s="227" t="s">
        <v>345</v>
      </c>
      <c r="F125" s="228" t="s">
        <v>346</v>
      </c>
      <c r="G125" s="229" t="s">
        <v>249</v>
      </c>
      <c r="H125" s="230">
        <v>2</v>
      </c>
      <c r="I125" s="231"/>
      <c r="J125" s="232">
        <f>ROUND(I125*H125,2)</f>
        <v>0</v>
      </c>
      <c r="K125" s="233"/>
      <c r="L125" s="234"/>
      <c r="M125" s="235" t="s">
        <v>1</v>
      </c>
      <c r="N125" s="236" t="s">
        <v>41</v>
      </c>
      <c r="O125" s="8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215</v>
      </c>
      <c r="AT125" s="208" t="s">
        <v>165</v>
      </c>
      <c r="AU125" s="208" t="s">
        <v>76</v>
      </c>
      <c r="AY125" s="13" t="s">
        <v>141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84</v>
      </c>
      <c r="BK125" s="209">
        <f>ROUND(I125*H125,2)</f>
        <v>0</v>
      </c>
      <c r="BL125" s="13" t="s">
        <v>140</v>
      </c>
      <c r="BM125" s="208" t="s">
        <v>347</v>
      </c>
    </row>
    <row r="126" s="2" customFormat="1">
      <c r="A126" s="34"/>
      <c r="B126" s="35"/>
      <c r="C126" s="36"/>
      <c r="D126" s="210" t="s">
        <v>143</v>
      </c>
      <c r="E126" s="36"/>
      <c r="F126" s="211" t="s">
        <v>346</v>
      </c>
      <c r="G126" s="36"/>
      <c r="H126" s="36"/>
      <c r="I126" s="212"/>
      <c r="J126" s="36"/>
      <c r="K126" s="36"/>
      <c r="L126" s="40"/>
      <c r="M126" s="237"/>
      <c r="N126" s="238"/>
      <c r="O126" s="239"/>
      <c r="P126" s="239"/>
      <c r="Q126" s="239"/>
      <c r="R126" s="239"/>
      <c r="S126" s="239"/>
      <c r="T126" s="24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143</v>
      </c>
      <c r="AU126" s="13" t="s">
        <v>76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0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X00rqEno/x7vBv5S+MccLMrzPKwd5ZEf2rDYaUf2LeM+6La5ezWQJvuICm7r0VEZ0AZEg1045OLyGolJafpwrQ==" hashValue="dHDS2IYYTGaHjCr9N4B2YFvQt8QgPM3ZJ+L0EMqAU5EXsoJAM39qvsaa/k8k2lBQWl8TsTtemkbrhyOEfSH4tg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108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348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ROUND((SUM(BE116:BE136)),  2)</f>
        <v>0</v>
      </c>
      <c r="G33" s="34"/>
      <c r="H33" s="34"/>
      <c r="I33" s="160">
        <v>0.20999999999999999</v>
      </c>
      <c r="J33" s="159">
        <f>ROUND(((SUM(BE116:BE136))*I33),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ROUND((SUM(BF116:BF136)),  2)</f>
        <v>0</v>
      </c>
      <c r="G34" s="34"/>
      <c r="H34" s="34"/>
      <c r="I34" s="160">
        <v>0.14999999999999999</v>
      </c>
      <c r="J34" s="159">
        <f>ROUND(((SUM(BF116:BF136))*I34),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ROUND((SUM(BG116:BG136)),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ROUND((SUM(BH116:BH136)),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ROUND((SUM(BI116:BI136)),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6 - Vranov - Stříbro, km 378,147 - 382,016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6 - Vranov - Stříbro, km 378,147 - 382,016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SUM(P117:P136)</f>
        <v>0</v>
      </c>
      <c r="Q116" s="100"/>
      <c r="R116" s="193">
        <f>SUM(R117:R136)</f>
        <v>720.21400000000006</v>
      </c>
      <c r="S116" s="100"/>
      <c r="T116" s="194">
        <f>SUM(T117:T136)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SUM(BK117:BK136)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137</v>
      </c>
      <c r="F117" s="198" t="s">
        <v>138</v>
      </c>
      <c r="G117" s="199" t="s">
        <v>139</v>
      </c>
      <c r="H117" s="200">
        <v>3.8690000000000002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140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140</v>
      </c>
      <c r="BM117" s="208" t="s">
        <v>349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144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2" customFormat="1" ht="14.4" customHeight="1">
      <c r="A119" s="34"/>
      <c r="B119" s="35"/>
      <c r="C119" s="196" t="s">
        <v>86</v>
      </c>
      <c r="D119" s="196" t="s">
        <v>136</v>
      </c>
      <c r="E119" s="197" t="s">
        <v>147</v>
      </c>
      <c r="F119" s="198" t="s">
        <v>148</v>
      </c>
      <c r="G119" s="199" t="s">
        <v>139</v>
      </c>
      <c r="H119" s="200">
        <v>3.8690000000000002</v>
      </c>
      <c r="I119" s="201"/>
      <c r="J119" s="202">
        <f>ROUND(I119*H119,2)</f>
        <v>0</v>
      </c>
      <c r="K119" s="203"/>
      <c r="L119" s="40"/>
      <c r="M119" s="204" t="s">
        <v>1</v>
      </c>
      <c r="N119" s="205" t="s">
        <v>41</v>
      </c>
      <c r="O119" s="87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8" t="s">
        <v>140</v>
      </c>
      <c r="AT119" s="208" t="s">
        <v>136</v>
      </c>
      <c r="AU119" s="208" t="s">
        <v>76</v>
      </c>
      <c r="AY119" s="13" t="s">
        <v>141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3" t="s">
        <v>84</v>
      </c>
      <c r="BK119" s="209">
        <f>ROUND(I119*H119,2)</f>
        <v>0</v>
      </c>
      <c r="BL119" s="13" t="s">
        <v>140</v>
      </c>
      <c r="BM119" s="208" t="s">
        <v>350</v>
      </c>
    </row>
    <row r="120" s="2" customFormat="1">
      <c r="A120" s="34"/>
      <c r="B120" s="35"/>
      <c r="C120" s="36"/>
      <c r="D120" s="210" t="s">
        <v>143</v>
      </c>
      <c r="E120" s="36"/>
      <c r="F120" s="211" t="s">
        <v>150</v>
      </c>
      <c r="G120" s="36"/>
      <c r="H120" s="36"/>
      <c r="I120" s="212"/>
      <c r="J120" s="36"/>
      <c r="K120" s="36"/>
      <c r="L120" s="40"/>
      <c r="M120" s="213"/>
      <c r="N120" s="214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143</v>
      </c>
      <c r="AU120" s="13" t="s">
        <v>76</v>
      </c>
    </row>
    <row r="121" s="2" customFormat="1" ht="14.4" customHeight="1">
      <c r="A121" s="34"/>
      <c r="B121" s="35"/>
      <c r="C121" s="196" t="s">
        <v>151</v>
      </c>
      <c r="D121" s="196" t="s">
        <v>136</v>
      </c>
      <c r="E121" s="197" t="s">
        <v>152</v>
      </c>
      <c r="F121" s="198" t="s">
        <v>153</v>
      </c>
      <c r="G121" s="199" t="s">
        <v>154</v>
      </c>
      <c r="H121" s="200">
        <v>24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140</v>
      </c>
      <c r="AT121" s="208" t="s">
        <v>136</v>
      </c>
      <c r="AU121" s="208" t="s">
        <v>76</v>
      </c>
      <c r="AY121" s="13" t="s">
        <v>141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84</v>
      </c>
      <c r="BK121" s="209">
        <f>ROUND(I121*H121,2)</f>
        <v>0</v>
      </c>
      <c r="BL121" s="13" t="s">
        <v>140</v>
      </c>
      <c r="BM121" s="208" t="s">
        <v>351</v>
      </c>
    </row>
    <row r="122" s="2" customFormat="1">
      <c r="A122" s="34"/>
      <c r="B122" s="35"/>
      <c r="C122" s="36"/>
      <c r="D122" s="210" t="s">
        <v>143</v>
      </c>
      <c r="E122" s="36"/>
      <c r="F122" s="211" t="s">
        <v>156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143</v>
      </c>
      <c r="AU122" s="13" t="s">
        <v>76</v>
      </c>
    </row>
    <row r="123" s="10" customFormat="1">
      <c r="A123" s="10"/>
      <c r="B123" s="215"/>
      <c r="C123" s="216"/>
      <c r="D123" s="210" t="s">
        <v>145</v>
      </c>
      <c r="E123" s="217" t="s">
        <v>1</v>
      </c>
      <c r="F123" s="218" t="s">
        <v>352</v>
      </c>
      <c r="G123" s="216"/>
      <c r="H123" s="219">
        <v>24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5" t="s">
        <v>145</v>
      </c>
      <c r="AU123" s="225" t="s">
        <v>76</v>
      </c>
      <c r="AV123" s="10" t="s">
        <v>86</v>
      </c>
      <c r="AW123" s="10" t="s">
        <v>32</v>
      </c>
      <c r="AX123" s="10" t="s">
        <v>84</v>
      </c>
      <c r="AY123" s="225" t="s">
        <v>141</v>
      </c>
    </row>
    <row r="124" s="2" customFormat="1" ht="14.4" customHeight="1">
      <c r="A124" s="34"/>
      <c r="B124" s="35"/>
      <c r="C124" s="196" t="s">
        <v>140</v>
      </c>
      <c r="D124" s="196" t="s">
        <v>136</v>
      </c>
      <c r="E124" s="197" t="s">
        <v>158</v>
      </c>
      <c r="F124" s="198" t="s">
        <v>159</v>
      </c>
      <c r="G124" s="199" t="s">
        <v>160</v>
      </c>
      <c r="H124" s="200">
        <v>580.35000000000002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41</v>
      </c>
      <c r="O124" s="8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8" t="s">
        <v>140</v>
      </c>
      <c r="AT124" s="208" t="s">
        <v>136</v>
      </c>
      <c r="AU124" s="208" t="s">
        <v>76</v>
      </c>
      <c r="AY124" s="13" t="s">
        <v>141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84</v>
      </c>
      <c r="BK124" s="209">
        <f>ROUND(I124*H124,2)</f>
        <v>0</v>
      </c>
      <c r="BL124" s="13" t="s">
        <v>140</v>
      </c>
      <c r="BM124" s="208" t="s">
        <v>353</v>
      </c>
    </row>
    <row r="125" s="2" customFormat="1">
      <c r="A125" s="34"/>
      <c r="B125" s="35"/>
      <c r="C125" s="36"/>
      <c r="D125" s="210" t="s">
        <v>143</v>
      </c>
      <c r="E125" s="36"/>
      <c r="F125" s="211" t="s">
        <v>162</v>
      </c>
      <c r="G125" s="36"/>
      <c r="H125" s="36"/>
      <c r="I125" s="212"/>
      <c r="J125" s="36"/>
      <c r="K125" s="36"/>
      <c r="L125" s="40"/>
      <c r="M125" s="213"/>
      <c r="N125" s="214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143</v>
      </c>
      <c r="AU125" s="13" t="s">
        <v>76</v>
      </c>
    </row>
    <row r="126" s="10" customFormat="1">
      <c r="A126" s="10"/>
      <c r="B126" s="215"/>
      <c r="C126" s="216"/>
      <c r="D126" s="210" t="s">
        <v>145</v>
      </c>
      <c r="E126" s="217" t="s">
        <v>1</v>
      </c>
      <c r="F126" s="218" t="s">
        <v>354</v>
      </c>
      <c r="G126" s="216"/>
      <c r="H126" s="219">
        <v>580.35000000000002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5" t="s">
        <v>145</v>
      </c>
      <c r="AU126" s="225" t="s">
        <v>76</v>
      </c>
      <c r="AV126" s="10" t="s">
        <v>86</v>
      </c>
      <c r="AW126" s="10" t="s">
        <v>32</v>
      </c>
      <c r="AX126" s="10" t="s">
        <v>84</v>
      </c>
      <c r="AY126" s="225" t="s">
        <v>141</v>
      </c>
    </row>
    <row r="127" s="2" customFormat="1" ht="14.4" customHeight="1">
      <c r="A127" s="34"/>
      <c r="B127" s="35"/>
      <c r="C127" s="226" t="s">
        <v>164</v>
      </c>
      <c r="D127" s="226" t="s">
        <v>165</v>
      </c>
      <c r="E127" s="227" t="s">
        <v>166</v>
      </c>
      <c r="F127" s="228" t="s">
        <v>167</v>
      </c>
      <c r="G127" s="229" t="s">
        <v>168</v>
      </c>
      <c r="H127" s="230">
        <v>720.21400000000006</v>
      </c>
      <c r="I127" s="231"/>
      <c r="J127" s="232">
        <f>ROUND(I127*H127,2)</f>
        <v>0</v>
      </c>
      <c r="K127" s="233"/>
      <c r="L127" s="234"/>
      <c r="M127" s="235" t="s">
        <v>1</v>
      </c>
      <c r="N127" s="236" t="s">
        <v>41</v>
      </c>
      <c r="O127" s="87"/>
      <c r="P127" s="206">
        <f>O127*H127</f>
        <v>0</v>
      </c>
      <c r="Q127" s="206">
        <v>1</v>
      </c>
      <c r="R127" s="206">
        <f>Q127*H127</f>
        <v>720.21400000000006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169</v>
      </c>
      <c r="AT127" s="208" t="s">
        <v>165</v>
      </c>
      <c r="AU127" s="208" t="s">
        <v>76</v>
      </c>
      <c r="AY127" s="13" t="s">
        <v>141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84</v>
      </c>
      <c r="BK127" s="209">
        <f>ROUND(I127*H127,2)</f>
        <v>0</v>
      </c>
      <c r="BL127" s="13" t="s">
        <v>169</v>
      </c>
      <c r="BM127" s="208" t="s">
        <v>355</v>
      </c>
    </row>
    <row r="128" s="2" customFormat="1">
      <c r="A128" s="34"/>
      <c r="B128" s="35"/>
      <c r="C128" s="36"/>
      <c r="D128" s="210" t="s">
        <v>143</v>
      </c>
      <c r="E128" s="36"/>
      <c r="F128" s="211" t="s">
        <v>167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143</v>
      </c>
      <c r="AU128" s="13" t="s">
        <v>76</v>
      </c>
    </row>
    <row r="129" s="10" customFormat="1">
      <c r="A129" s="10"/>
      <c r="B129" s="215"/>
      <c r="C129" s="216"/>
      <c r="D129" s="210" t="s">
        <v>145</v>
      </c>
      <c r="E129" s="217" t="s">
        <v>1</v>
      </c>
      <c r="F129" s="218" t="s">
        <v>356</v>
      </c>
      <c r="G129" s="216"/>
      <c r="H129" s="219">
        <v>720.21400000000006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5" t="s">
        <v>145</v>
      </c>
      <c r="AU129" s="225" t="s">
        <v>76</v>
      </c>
      <c r="AV129" s="10" t="s">
        <v>86</v>
      </c>
      <c r="AW129" s="10" t="s">
        <v>32</v>
      </c>
      <c r="AX129" s="10" t="s">
        <v>84</v>
      </c>
      <c r="AY129" s="225" t="s">
        <v>141</v>
      </c>
    </row>
    <row r="130" s="2" customFormat="1" ht="24.15" customHeight="1">
      <c r="A130" s="34"/>
      <c r="B130" s="35"/>
      <c r="C130" s="196" t="s">
        <v>172</v>
      </c>
      <c r="D130" s="196" t="s">
        <v>136</v>
      </c>
      <c r="E130" s="197" t="s">
        <v>232</v>
      </c>
      <c r="F130" s="198" t="s">
        <v>233</v>
      </c>
      <c r="G130" s="199" t="s">
        <v>168</v>
      </c>
      <c r="H130" s="200">
        <v>720.21400000000006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41</v>
      </c>
      <c r="O130" s="87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8" t="s">
        <v>175</v>
      </c>
      <c r="AT130" s="208" t="s">
        <v>136</v>
      </c>
      <c r="AU130" s="208" t="s">
        <v>76</v>
      </c>
      <c r="AY130" s="13" t="s">
        <v>141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3" t="s">
        <v>84</v>
      </c>
      <c r="BK130" s="209">
        <f>ROUND(I130*H130,2)</f>
        <v>0</v>
      </c>
      <c r="BL130" s="13" t="s">
        <v>175</v>
      </c>
      <c r="BM130" s="208" t="s">
        <v>357</v>
      </c>
    </row>
    <row r="131" s="2" customFormat="1">
      <c r="A131" s="34"/>
      <c r="B131" s="35"/>
      <c r="C131" s="36"/>
      <c r="D131" s="210" t="s">
        <v>143</v>
      </c>
      <c r="E131" s="36"/>
      <c r="F131" s="211" t="s">
        <v>235</v>
      </c>
      <c r="G131" s="36"/>
      <c r="H131" s="36"/>
      <c r="I131" s="212"/>
      <c r="J131" s="36"/>
      <c r="K131" s="36"/>
      <c r="L131" s="40"/>
      <c r="M131" s="213"/>
      <c r="N131" s="214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143</v>
      </c>
      <c r="AU131" s="13" t="s">
        <v>76</v>
      </c>
    </row>
    <row r="132" s="10" customFormat="1">
      <c r="A132" s="10"/>
      <c r="B132" s="215"/>
      <c r="C132" s="216"/>
      <c r="D132" s="210" t="s">
        <v>145</v>
      </c>
      <c r="E132" s="217" t="s">
        <v>1</v>
      </c>
      <c r="F132" s="218" t="s">
        <v>356</v>
      </c>
      <c r="G132" s="216"/>
      <c r="H132" s="219">
        <v>720.21400000000006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145</v>
      </c>
      <c r="AU132" s="225" t="s">
        <v>76</v>
      </c>
      <c r="AV132" s="10" t="s">
        <v>86</v>
      </c>
      <c r="AW132" s="10" t="s">
        <v>32</v>
      </c>
      <c r="AX132" s="10" t="s">
        <v>84</v>
      </c>
      <c r="AY132" s="225" t="s">
        <v>141</v>
      </c>
    </row>
    <row r="133" s="2" customFormat="1" ht="14.4" customHeight="1">
      <c r="A133" s="34"/>
      <c r="B133" s="35"/>
      <c r="C133" s="196" t="s">
        <v>178</v>
      </c>
      <c r="D133" s="196" t="s">
        <v>136</v>
      </c>
      <c r="E133" s="197" t="s">
        <v>358</v>
      </c>
      <c r="F133" s="198" t="s">
        <v>359</v>
      </c>
      <c r="G133" s="199" t="s">
        <v>249</v>
      </c>
      <c r="H133" s="200">
        <v>2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175</v>
      </c>
      <c r="AT133" s="208" t="s">
        <v>136</v>
      </c>
      <c r="AU133" s="208" t="s">
        <v>76</v>
      </c>
      <c r="AY133" s="13" t="s">
        <v>141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84</v>
      </c>
      <c r="BK133" s="209">
        <f>ROUND(I133*H133,2)</f>
        <v>0</v>
      </c>
      <c r="BL133" s="13" t="s">
        <v>175</v>
      </c>
      <c r="BM133" s="208" t="s">
        <v>360</v>
      </c>
    </row>
    <row r="134" s="2" customFormat="1">
      <c r="A134" s="34"/>
      <c r="B134" s="35"/>
      <c r="C134" s="36"/>
      <c r="D134" s="210" t="s">
        <v>143</v>
      </c>
      <c r="E134" s="36"/>
      <c r="F134" s="211" t="s">
        <v>361</v>
      </c>
      <c r="G134" s="36"/>
      <c r="H134" s="36"/>
      <c r="I134" s="212"/>
      <c r="J134" s="36"/>
      <c r="K134" s="36"/>
      <c r="L134" s="40"/>
      <c r="M134" s="213"/>
      <c r="N134" s="21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143</v>
      </c>
      <c r="AU134" s="13" t="s">
        <v>76</v>
      </c>
    </row>
    <row r="135" s="2" customFormat="1" ht="14.4" customHeight="1">
      <c r="A135" s="34"/>
      <c r="B135" s="35"/>
      <c r="C135" s="196" t="s">
        <v>215</v>
      </c>
      <c r="D135" s="196" t="s">
        <v>136</v>
      </c>
      <c r="E135" s="197" t="s">
        <v>179</v>
      </c>
      <c r="F135" s="198" t="s">
        <v>180</v>
      </c>
      <c r="G135" s="199" t="s">
        <v>181</v>
      </c>
      <c r="H135" s="200">
        <v>6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41</v>
      </c>
      <c r="O135" s="8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8" t="s">
        <v>182</v>
      </c>
      <c r="AT135" s="208" t="s">
        <v>136</v>
      </c>
      <c r="AU135" s="208" t="s">
        <v>76</v>
      </c>
      <c r="AY135" s="13" t="s">
        <v>141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3" t="s">
        <v>84</v>
      </c>
      <c r="BK135" s="209">
        <f>ROUND(I135*H135,2)</f>
        <v>0</v>
      </c>
      <c r="BL135" s="13" t="s">
        <v>182</v>
      </c>
      <c r="BM135" s="208" t="s">
        <v>362</v>
      </c>
    </row>
    <row r="136" s="2" customFormat="1">
      <c r="A136" s="34"/>
      <c r="B136" s="35"/>
      <c r="C136" s="36"/>
      <c r="D136" s="210" t="s">
        <v>143</v>
      </c>
      <c r="E136" s="36"/>
      <c r="F136" s="211" t="s">
        <v>180</v>
      </c>
      <c r="G136" s="36"/>
      <c r="H136" s="36"/>
      <c r="I136" s="212"/>
      <c r="J136" s="36"/>
      <c r="K136" s="36"/>
      <c r="L136" s="40"/>
      <c r="M136" s="237"/>
      <c r="N136" s="238"/>
      <c r="O136" s="239"/>
      <c r="P136" s="239"/>
      <c r="Q136" s="239"/>
      <c r="R136" s="239"/>
      <c r="S136" s="239"/>
      <c r="T136" s="24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143</v>
      </c>
      <c r="AU136" s="13" t="s">
        <v>76</v>
      </c>
    </row>
    <row r="137" s="2" customFormat="1" ht="6.96" customHeight="1">
      <c r="A137" s="34"/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40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sheet="1" autoFilter="0" formatColumns="0" formatRows="0" objects="1" scenarios="1" spinCount="100000" saltValue="NQJjnRQuwVypYaFEcAfnZmPwAbqGRXogzXRlxNNVzxot0S+Uu5mvotgn98bTcdxw3BgoEDseyWKL2edHWesO0A==" hashValue="43T9gMoPjKiBcnu9JbgLV+lLP9GwlX/WrvcqRnDIl6G9K13N/HLpVcAbOq/0PQtTd5EXlsC1ijo028RNvy3Vsw==" algorithmName="SHA-512" password="CC35"/>
  <autoFilter ref="C115:K136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111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86</v>
      </c>
    </row>
    <row r="4" hidden="1" s="1" customFormat="1" ht="24.96" customHeight="1">
      <c r="B4" s="16"/>
      <c r="D4" s="144" t="s">
        <v>115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16.5" customHeight="1">
      <c r="B7" s="16"/>
      <c r="E7" s="147" t="str">
        <f>'Rekapitulace stavby'!K6</f>
        <v>Oprava GPK na trati č. 170 Kařízek - Plzeň - Mariánské Lázně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116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363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17. 6. 2020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">
        <v>26</v>
      </c>
      <c r="F15" s="34"/>
      <c r="G15" s="34"/>
      <c r="H15" s="34"/>
      <c r="I15" s="146" t="s">
        <v>27</v>
      </c>
      <c r="J15" s="137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28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30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27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33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">
        <v>34</v>
      </c>
      <c r="F24" s="34"/>
      <c r="G24" s="34"/>
      <c r="H24" s="34"/>
      <c r="I24" s="146" t="s">
        <v>27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36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38</v>
      </c>
      <c r="G32" s="34"/>
      <c r="H32" s="34"/>
      <c r="I32" s="157" t="s">
        <v>37</v>
      </c>
      <c r="J32" s="157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40</v>
      </c>
      <c r="E33" s="146" t="s">
        <v>41</v>
      </c>
      <c r="F33" s="159">
        <f>ROUND((SUM(BE116:BE171)),  2)</f>
        <v>0</v>
      </c>
      <c r="G33" s="34"/>
      <c r="H33" s="34"/>
      <c r="I33" s="160">
        <v>0.20999999999999999</v>
      </c>
      <c r="J33" s="159">
        <f>ROUND(((SUM(BE116:BE171))*I33),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42</v>
      </c>
      <c r="F34" s="159">
        <f>ROUND((SUM(BF116:BF171)),  2)</f>
        <v>0</v>
      </c>
      <c r="G34" s="34"/>
      <c r="H34" s="34"/>
      <c r="I34" s="160">
        <v>0.14999999999999999</v>
      </c>
      <c r="J34" s="159">
        <f>ROUND(((SUM(BF116:BF171))*I34),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43</v>
      </c>
      <c r="F35" s="159">
        <f>ROUND((SUM(BG116:BG171)),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44</v>
      </c>
      <c r="F36" s="159">
        <f>ROUND((SUM(BH116:BH171)),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ROUND((SUM(BI116:BI171)),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GPK na trati č. 170 Kařízek - Plzeň - Mariánské Lázně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7 - Žst. Stříbro, km 382,016 - 383,000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obvod ST Plzeň</v>
      </c>
      <c r="G89" s="36"/>
      <c r="H89" s="36"/>
      <c r="I89" s="28" t="s">
        <v>22</v>
      </c>
      <c r="J89" s="75" t="str">
        <f>IF(J12="","",J12)</f>
        <v>17. 6. 2020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s.o. - OŘ Plzeň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Jung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119</v>
      </c>
      <c r="D94" s="181"/>
      <c r="E94" s="181"/>
      <c r="F94" s="181"/>
      <c r="G94" s="181"/>
      <c r="H94" s="181"/>
      <c r="I94" s="181"/>
      <c r="J94" s="182" t="s">
        <v>120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121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122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123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GPK na trati č. 170 Kařízek - Plzeň - Mariánské Lázně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SO 7 - Žst. Stříbro, km 382,016 - 383,000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obvod ST Plzeň</v>
      </c>
      <c r="G110" s="36"/>
      <c r="H110" s="36"/>
      <c r="I110" s="28" t="s">
        <v>22</v>
      </c>
      <c r="J110" s="75" t="str">
        <f>IF(J12="","",J12)</f>
        <v>17. 6. 2020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 s.o. - OŘ Plzeň</v>
      </c>
      <c r="G112" s="36"/>
      <c r="H112" s="36"/>
      <c r="I112" s="28" t="s">
        <v>30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6"/>
      <c r="E113" s="36"/>
      <c r="F113" s="23" t="str">
        <f>IF(E18="","",E18)</f>
        <v>Vyplň údaj</v>
      </c>
      <c r="G113" s="36"/>
      <c r="H113" s="36"/>
      <c r="I113" s="28" t="s">
        <v>33</v>
      </c>
      <c r="J113" s="32" t="str">
        <f>E24</f>
        <v>Jung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124</v>
      </c>
      <c r="D115" s="187" t="s">
        <v>61</v>
      </c>
      <c r="E115" s="187" t="s">
        <v>57</v>
      </c>
      <c r="F115" s="187" t="s">
        <v>58</v>
      </c>
      <c r="G115" s="187" t="s">
        <v>125</v>
      </c>
      <c r="H115" s="187" t="s">
        <v>126</v>
      </c>
      <c r="I115" s="187" t="s">
        <v>127</v>
      </c>
      <c r="J115" s="188" t="s">
        <v>120</v>
      </c>
      <c r="K115" s="189" t="s">
        <v>128</v>
      </c>
      <c r="L115" s="190"/>
      <c r="M115" s="96" t="s">
        <v>1</v>
      </c>
      <c r="N115" s="97" t="s">
        <v>40</v>
      </c>
      <c r="O115" s="97" t="s">
        <v>129</v>
      </c>
      <c r="P115" s="97" t="s">
        <v>130</v>
      </c>
      <c r="Q115" s="97" t="s">
        <v>131</v>
      </c>
      <c r="R115" s="97" t="s">
        <v>132</v>
      </c>
      <c r="S115" s="97" t="s">
        <v>133</v>
      </c>
      <c r="T115" s="98" t="s">
        <v>134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135</v>
      </c>
      <c r="D116" s="36"/>
      <c r="E116" s="36"/>
      <c r="F116" s="36"/>
      <c r="G116" s="36"/>
      <c r="H116" s="36"/>
      <c r="I116" s="36"/>
      <c r="J116" s="191">
        <f>BK116</f>
        <v>0</v>
      </c>
      <c r="K116" s="36"/>
      <c r="L116" s="40"/>
      <c r="M116" s="99"/>
      <c r="N116" s="192"/>
      <c r="O116" s="100"/>
      <c r="P116" s="193">
        <f>SUM(P117:P171)</f>
        <v>0</v>
      </c>
      <c r="Q116" s="100"/>
      <c r="R116" s="193">
        <f>SUM(R117:R171)</f>
        <v>478.01999999999998</v>
      </c>
      <c r="S116" s="100"/>
      <c r="T116" s="194">
        <f>SUM(T117:T171)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75</v>
      </c>
      <c r="AU116" s="13" t="s">
        <v>122</v>
      </c>
      <c r="BK116" s="195">
        <f>SUM(BK117:BK171)</f>
        <v>0</v>
      </c>
    </row>
    <row r="117" s="2" customFormat="1" ht="14.4" customHeight="1">
      <c r="A117" s="34"/>
      <c r="B117" s="35"/>
      <c r="C117" s="196" t="s">
        <v>84</v>
      </c>
      <c r="D117" s="196" t="s">
        <v>136</v>
      </c>
      <c r="E117" s="197" t="s">
        <v>241</v>
      </c>
      <c r="F117" s="198" t="s">
        <v>242</v>
      </c>
      <c r="G117" s="199" t="s">
        <v>154</v>
      </c>
      <c r="H117" s="200">
        <v>327.928</v>
      </c>
      <c r="I117" s="201"/>
      <c r="J117" s="202">
        <f>ROUND(I117*H117,2)</f>
        <v>0</v>
      </c>
      <c r="K117" s="203"/>
      <c r="L117" s="40"/>
      <c r="M117" s="204" t="s">
        <v>1</v>
      </c>
      <c r="N117" s="205" t="s">
        <v>41</v>
      </c>
      <c r="O117" s="87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8" t="s">
        <v>140</v>
      </c>
      <c r="AT117" s="208" t="s">
        <v>136</v>
      </c>
      <c r="AU117" s="208" t="s">
        <v>76</v>
      </c>
      <c r="AY117" s="13" t="s">
        <v>141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84</v>
      </c>
      <c r="BK117" s="209">
        <f>ROUND(I117*H117,2)</f>
        <v>0</v>
      </c>
      <c r="BL117" s="13" t="s">
        <v>140</v>
      </c>
      <c r="BM117" s="208" t="s">
        <v>364</v>
      </c>
    </row>
    <row r="118" s="2" customFormat="1">
      <c r="A118" s="34"/>
      <c r="B118" s="35"/>
      <c r="C118" s="36"/>
      <c r="D118" s="210" t="s">
        <v>143</v>
      </c>
      <c r="E118" s="36"/>
      <c r="F118" s="211" t="s">
        <v>244</v>
      </c>
      <c r="G118" s="36"/>
      <c r="H118" s="36"/>
      <c r="I118" s="212"/>
      <c r="J118" s="36"/>
      <c r="K118" s="36"/>
      <c r="L118" s="40"/>
      <c r="M118" s="213"/>
      <c r="N118" s="214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143</v>
      </c>
      <c r="AU118" s="13" t="s">
        <v>76</v>
      </c>
    </row>
    <row r="119" s="10" customFormat="1">
      <c r="A119" s="10"/>
      <c r="B119" s="215"/>
      <c r="C119" s="216"/>
      <c r="D119" s="210" t="s">
        <v>145</v>
      </c>
      <c r="E119" s="217" t="s">
        <v>1</v>
      </c>
      <c r="F119" s="218" t="s">
        <v>365</v>
      </c>
      <c r="G119" s="216"/>
      <c r="H119" s="219">
        <v>149.53800000000001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25" t="s">
        <v>145</v>
      </c>
      <c r="AU119" s="225" t="s">
        <v>76</v>
      </c>
      <c r="AV119" s="10" t="s">
        <v>86</v>
      </c>
      <c r="AW119" s="10" t="s">
        <v>32</v>
      </c>
      <c r="AX119" s="10" t="s">
        <v>76</v>
      </c>
      <c r="AY119" s="225" t="s">
        <v>141</v>
      </c>
    </row>
    <row r="120" s="10" customFormat="1">
      <c r="A120" s="10"/>
      <c r="B120" s="215"/>
      <c r="C120" s="216"/>
      <c r="D120" s="210" t="s">
        <v>145</v>
      </c>
      <c r="E120" s="217" t="s">
        <v>1</v>
      </c>
      <c r="F120" s="218" t="s">
        <v>366</v>
      </c>
      <c r="G120" s="216"/>
      <c r="H120" s="219">
        <v>53.607999999999997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5" t="s">
        <v>145</v>
      </c>
      <c r="AU120" s="225" t="s">
        <v>76</v>
      </c>
      <c r="AV120" s="10" t="s">
        <v>86</v>
      </c>
      <c r="AW120" s="10" t="s">
        <v>32</v>
      </c>
      <c r="AX120" s="10" t="s">
        <v>76</v>
      </c>
      <c r="AY120" s="225" t="s">
        <v>141</v>
      </c>
    </row>
    <row r="121" s="10" customFormat="1">
      <c r="A121" s="10"/>
      <c r="B121" s="215"/>
      <c r="C121" s="216"/>
      <c r="D121" s="210" t="s">
        <v>145</v>
      </c>
      <c r="E121" s="217" t="s">
        <v>1</v>
      </c>
      <c r="F121" s="218" t="s">
        <v>367</v>
      </c>
      <c r="G121" s="216"/>
      <c r="H121" s="219">
        <v>124.782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25" t="s">
        <v>145</v>
      </c>
      <c r="AU121" s="225" t="s">
        <v>76</v>
      </c>
      <c r="AV121" s="10" t="s">
        <v>86</v>
      </c>
      <c r="AW121" s="10" t="s">
        <v>32</v>
      </c>
      <c r="AX121" s="10" t="s">
        <v>76</v>
      </c>
      <c r="AY121" s="225" t="s">
        <v>141</v>
      </c>
    </row>
    <row r="122" s="11" customFormat="1">
      <c r="A122" s="11"/>
      <c r="B122" s="241"/>
      <c r="C122" s="242"/>
      <c r="D122" s="210" t="s">
        <v>145</v>
      </c>
      <c r="E122" s="243" t="s">
        <v>1</v>
      </c>
      <c r="F122" s="244" t="s">
        <v>206</v>
      </c>
      <c r="G122" s="242"/>
      <c r="H122" s="245">
        <v>327.928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T122" s="251" t="s">
        <v>145</v>
      </c>
      <c r="AU122" s="251" t="s">
        <v>76</v>
      </c>
      <c r="AV122" s="11" t="s">
        <v>140</v>
      </c>
      <c r="AW122" s="11" t="s">
        <v>32</v>
      </c>
      <c r="AX122" s="11" t="s">
        <v>84</v>
      </c>
      <c r="AY122" s="251" t="s">
        <v>141</v>
      </c>
    </row>
    <row r="123" s="2" customFormat="1" ht="14.4" customHeight="1">
      <c r="A123" s="34"/>
      <c r="B123" s="35"/>
      <c r="C123" s="196" t="s">
        <v>8</v>
      </c>
      <c r="D123" s="196" t="s">
        <v>136</v>
      </c>
      <c r="E123" s="197" t="s">
        <v>368</v>
      </c>
      <c r="F123" s="198" t="s">
        <v>369</v>
      </c>
      <c r="G123" s="199" t="s">
        <v>154</v>
      </c>
      <c r="H123" s="200">
        <v>87.679000000000002</v>
      </c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41</v>
      </c>
      <c r="O123" s="8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8" t="s">
        <v>140</v>
      </c>
      <c r="AT123" s="208" t="s">
        <v>136</v>
      </c>
      <c r="AU123" s="208" t="s">
        <v>76</v>
      </c>
      <c r="AY123" s="13" t="s">
        <v>141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3" t="s">
        <v>84</v>
      </c>
      <c r="BK123" s="209">
        <f>ROUND(I123*H123,2)</f>
        <v>0</v>
      </c>
      <c r="BL123" s="13" t="s">
        <v>140</v>
      </c>
      <c r="BM123" s="208" t="s">
        <v>370</v>
      </c>
    </row>
    <row r="124" s="2" customFormat="1">
      <c r="A124" s="34"/>
      <c r="B124" s="35"/>
      <c r="C124" s="36"/>
      <c r="D124" s="210" t="s">
        <v>143</v>
      </c>
      <c r="E124" s="36"/>
      <c r="F124" s="211" t="s">
        <v>371</v>
      </c>
      <c r="G124" s="36"/>
      <c r="H124" s="36"/>
      <c r="I124" s="212"/>
      <c r="J124" s="36"/>
      <c r="K124" s="36"/>
      <c r="L124" s="40"/>
      <c r="M124" s="213"/>
      <c r="N124" s="21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143</v>
      </c>
      <c r="AU124" s="13" t="s">
        <v>76</v>
      </c>
    </row>
    <row r="125" s="10" customFormat="1">
      <c r="A125" s="10"/>
      <c r="B125" s="215"/>
      <c r="C125" s="216"/>
      <c r="D125" s="210" t="s">
        <v>145</v>
      </c>
      <c r="E125" s="217" t="s">
        <v>1</v>
      </c>
      <c r="F125" s="218" t="s">
        <v>372</v>
      </c>
      <c r="G125" s="216"/>
      <c r="H125" s="219">
        <v>49.845999999999997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5" t="s">
        <v>145</v>
      </c>
      <c r="AU125" s="225" t="s">
        <v>76</v>
      </c>
      <c r="AV125" s="10" t="s">
        <v>86</v>
      </c>
      <c r="AW125" s="10" t="s">
        <v>32</v>
      </c>
      <c r="AX125" s="10" t="s">
        <v>76</v>
      </c>
      <c r="AY125" s="225" t="s">
        <v>141</v>
      </c>
    </row>
    <row r="126" s="10" customFormat="1">
      <c r="A126" s="10"/>
      <c r="B126" s="215"/>
      <c r="C126" s="216"/>
      <c r="D126" s="210" t="s">
        <v>145</v>
      </c>
      <c r="E126" s="217" t="s">
        <v>1</v>
      </c>
      <c r="F126" s="218" t="s">
        <v>373</v>
      </c>
      <c r="G126" s="216"/>
      <c r="H126" s="219">
        <v>37.832999999999998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5" t="s">
        <v>145</v>
      </c>
      <c r="AU126" s="225" t="s">
        <v>76</v>
      </c>
      <c r="AV126" s="10" t="s">
        <v>86</v>
      </c>
      <c r="AW126" s="10" t="s">
        <v>32</v>
      </c>
      <c r="AX126" s="10" t="s">
        <v>76</v>
      </c>
      <c r="AY126" s="225" t="s">
        <v>141</v>
      </c>
    </row>
    <row r="127" s="11" customFormat="1">
      <c r="A127" s="11"/>
      <c r="B127" s="241"/>
      <c r="C127" s="242"/>
      <c r="D127" s="210" t="s">
        <v>145</v>
      </c>
      <c r="E127" s="243" t="s">
        <v>1</v>
      </c>
      <c r="F127" s="244" t="s">
        <v>206</v>
      </c>
      <c r="G127" s="242"/>
      <c r="H127" s="245">
        <v>87.679000000000002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1" t="s">
        <v>145</v>
      </c>
      <c r="AU127" s="251" t="s">
        <v>76</v>
      </c>
      <c r="AV127" s="11" t="s">
        <v>140</v>
      </c>
      <c r="AW127" s="11" t="s">
        <v>32</v>
      </c>
      <c r="AX127" s="11" t="s">
        <v>84</v>
      </c>
      <c r="AY127" s="251" t="s">
        <v>141</v>
      </c>
    </row>
    <row r="128" s="2" customFormat="1" ht="14.4" customHeight="1">
      <c r="A128" s="34"/>
      <c r="B128" s="35"/>
      <c r="C128" s="196" t="s">
        <v>86</v>
      </c>
      <c r="D128" s="196" t="s">
        <v>136</v>
      </c>
      <c r="E128" s="197" t="s">
        <v>216</v>
      </c>
      <c r="F128" s="198" t="s">
        <v>217</v>
      </c>
      <c r="G128" s="199" t="s">
        <v>154</v>
      </c>
      <c r="H128" s="200">
        <v>415.60700000000003</v>
      </c>
      <c r="I128" s="201"/>
      <c r="J128" s="202">
        <f>ROUND(I128*H128,2)</f>
        <v>0</v>
      </c>
      <c r="K128" s="203"/>
      <c r="L128" s="40"/>
      <c r="M128" s="204" t="s">
        <v>1</v>
      </c>
      <c r="N128" s="205" t="s">
        <v>41</v>
      </c>
      <c r="O128" s="87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8" t="s">
        <v>140</v>
      </c>
      <c r="AT128" s="208" t="s">
        <v>136</v>
      </c>
      <c r="AU128" s="208" t="s">
        <v>76</v>
      </c>
      <c r="AY128" s="13" t="s">
        <v>141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3" t="s">
        <v>84</v>
      </c>
      <c r="BK128" s="209">
        <f>ROUND(I128*H128,2)</f>
        <v>0</v>
      </c>
      <c r="BL128" s="13" t="s">
        <v>140</v>
      </c>
      <c r="BM128" s="208" t="s">
        <v>374</v>
      </c>
    </row>
    <row r="129" s="2" customFormat="1">
      <c r="A129" s="34"/>
      <c r="B129" s="35"/>
      <c r="C129" s="36"/>
      <c r="D129" s="210" t="s">
        <v>143</v>
      </c>
      <c r="E129" s="36"/>
      <c r="F129" s="211" t="s">
        <v>219</v>
      </c>
      <c r="G129" s="36"/>
      <c r="H129" s="36"/>
      <c r="I129" s="212"/>
      <c r="J129" s="36"/>
      <c r="K129" s="36"/>
      <c r="L129" s="40"/>
      <c r="M129" s="213"/>
      <c r="N129" s="21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143</v>
      </c>
      <c r="AU129" s="13" t="s">
        <v>76</v>
      </c>
    </row>
    <row r="130" s="10" customFormat="1">
      <c r="A130" s="10"/>
      <c r="B130" s="215"/>
      <c r="C130" s="216"/>
      <c r="D130" s="210" t="s">
        <v>145</v>
      </c>
      <c r="E130" s="217" t="s">
        <v>1</v>
      </c>
      <c r="F130" s="218" t="s">
        <v>375</v>
      </c>
      <c r="G130" s="216"/>
      <c r="H130" s="219">
        <v>415.60700000000003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5" t="s">
        <v>145</v>
      </c>
      <c r="AU130" s="225" t="s">
        <v>76</v>
      </c>
      <c r="AV130" s="10" t="s">
        <v>86</v>
      </c>
      <c r="AW130" s="10" t="s">
        <v>32</v>
      </c>
      <c r="AX130" s="10" t="s">
        <v>84</v>
      </c>
      <c r="AY130" s="225" t="s">
        <v>141</v>
      </c>
    </row>
    <row r="131" s="2" customFormat="1" ht="14.4" customHeight="1">
      <c r="A131" s="34"/>
      <c r="B131" s="35"/>
      <c r="C131" s="196" t="s">
        <v>293</v>
      </c>
      <c r="D131" s="196" t="s">
        <v>136</v>
      </c>
      <c r="E131" s="197" t="s">
        <v>376</v>
      </c>
      <c r="F131" s="198" t="s">
        <v>377</v>
      </c>
      <c r="G131" s="199" t="s">
        <v>249</v>
      </c>
      <c r="H131" s="200">
        <v>2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140</v>
      </c>
      <c r="AT131" s="208" t="s">
        <v>136</v>
      </c>
      <c r="AU131" s="208" t="s">
        <v>76</v>
      </c>
      <c r="AY131" s="13" t="s">
        <v>141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84</v>
      </c>
      <c r="BK131" s="209">
        <f>ROUND(I131*H131,2)</f>
        <v>0</v>
      </c>
      <c r="BL131" s="13" t="s">
        <v>140</v>
      </c>
      <c r="BM131" s="208" t="s">
        <v>378</v>
      </c>
    </row>
    <row r="132" s="2" customFormat="1">
      <c r="A132" s="34"/>
      <c r="B132" s="35"/>
      <c r="C132" s="36"/>
      <c r="D132" s="210" t="s">
        <v>143</v>
      </c>
      <c r="E132" s="36"/>
      <c r="F132" s="211" t="s">
        <v>379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143</v>
      </c>
      <c r="AU132" s="13" t="s">
        <v>76</v>
      </c>
    </row>
    <row r="133" s="2" customFormat="1" ht="14.4" customHeight="1">
      <c r="A133" s="34"/>
      <c r="B133" s="35"/>
      <c r="C133" s="196" t="s">
        <v>298</v>
      </c>
      <c r="D133" s="196" t="s">
        <v>136</v>
      </c>
      <c r="E133" s="197" t="s">
        <v>380</v>
      </c>
      <c r="F133" s="198" t="s">
        <v>381</v>
      </c>
      <c r="G133" s="199" t="s">
        <v>249</v>
      </c>
      <c r="H133" s="200">
        <v>6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140</v>
      </c>
      <c r="AT133" s="208" t="s">
        <v>136</v>
      </c>
      <c r="AU133" s="208" t="s">
        <v>76</v>
      </c>
      <c r="AY133" s="13" t="s">
        <v>141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84</v>
      </c>
      <c r="BK133" s="209">
        <f>ROUND(I133*H133,2)</f>
        <v>0</v>
      </c>
      <c r="BL133" s="13" t="s">
        <v>140</v>
      </c>
      <c r="BM133" s="208" t="s">
        <v>382</v>
      </c>
    </row>
    <row r="134" s="2" customFormat="1">
      <c r="A134" s="34"/>
      <c r="B134" s="35"/>
      <c r="C134" s="36"/>
      <c r="D134" s="210" t="s">
        <v>143</v>
      </c>
      <c r="E134" s="36"/>
      <c r="F134" s="211" t="s">
        <v>383</v>
      </c>
      <c r="G134" s="36"/>
      <c r="H134" s="36"/>
      <c r="I134" s="212"/>
      <c r="J134" s="36"/>
      <c r="K134" s="36"/>
      <c r="L134" s="40"/>
      <c r="M134" s="213"/>
      <c r="N134" s="21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143</v>
      </c>
      <c r="AU134" s="13" t="s">
        <v>76</v>
      </c>
    </row>
    <row r="135" s="2" customFormat="1" ht="14.4" customHeight="1">
      <c r="A135" s="34"/>
      <c r="B135" s="35"/>
      <c r="C135" s="196" t="s">
        <v>140</v>
      </c>
      <c r="D135" s="196" t="s">
        <v>136</v>
      </c>
      <c r="E135" s="197" t="s">
        <v>252</v>
      </c>
      <c r="F135" s="198" t="s">
        <v>253</v>
      </c>
      <c r="G135" s="199" t="s">
        <v>249</v>
      </c>
      <c r="H135" s="200">
        <v>12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41</v>
      </c>
      <c r="O135" s="8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8" t="s">
        <v>140</v>
      </c>
      <c r="AT135" s="208" t="s">
        <v>136</v>
      </c>
      <c r="AU135" s="208" t="s">
        <v>76</v>
      </c>
      <c r="AY135" s="13" t="s">
        <v>141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3" t="s">
        <v>84</v>
      </c>
      <c r="BK135" s="209">
        <f>ROUND(I135*H135,2)</f>
        <v>0</v>
      </c>
      <c r="BL135" s="13" t="s">
        <v>140</v>
      </c>
      <c r="BM135" s="208" t="s">
        <v>384</v>
      </c>
    </row>
    <row r="136" s="2" customFormat="1">
      <c r="A136" s="34"/>
      <c r="B136" s="35"/>
      <c r="C136" s="36"/>
      <c r="D136" s="210" t="s">
        <v>143</v>
      </c>
      <c r="E136" s="36"/>
      <c r="F136" s="211" t="s">
        <v>255</v>
      </c>
      <c r="G136" s="36"/>
      <c r="H136" s="36"/>
      <c r="I136" s="212"/>
      <c r="J136" s="36"/>
      <c r="K136" s="36"/>
      <c r="L136" s="40"/>
      <c r="M136" s="213"/>
      <c r="N136" s="214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143</v>
      </c>
      <c r="AU136" s="13" t="s">
        <v>76</v>
      </c>
    </row>
    <row r="137" s="2" customFormat="1" ht="14.4" customHeight="1">
      <c r="A137" s="34"/>
      <c r="B137" s="35"/>
      <c r="C137" s="196" t="s">
        <v>164</v>
      </c>
      <c r="D137" s="196" t="s">
        <v>136</v>
      </c>
      <c r="E137" s="197" t="s">
        <v>207</v>
      </c>
      <c r="F137" s="198" t="s">
        <v>208</v>
      </c>
      <c r="G137" s="199" t="s">
        <v>160</v>
      </c>
      <c r="H137" s="200">
        <v>120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41</v>
      </c>
      <c r="O137" s="8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8" t="s">
        <v>140</v>
      </c>
      <c r="AT137" s="208" t="s">
        <v>136</v>
      </c>
      <c r="AU137" s="208" t="s">
        <v>76</v>
      </c>
      <c r="AY137" s="13" t="s">
        <v>141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3" t="s">
        <v>84</v>
      </c>
      <c r="BK137" s="209">
        <f>ROUND(I137*H137,2)</f>
        <v>0</v>
      </c>
      <c r="BL137" s="13" t="s">
        <v>140</v>
      </c>
      <c r="BM137" s="208" t="s">
        <v>385</v>
      </c>
    </row>
    <row r="138" s="2" customFormat="1">
      <c r="A138" s="34"/>
      <c r="B138" s="35"/>
      <c r="C138" s="36"/>
      <c r="D138" s="210" t="s">
        <v>143</v>
      </c>
      <c r="E138" s="36"/>
      <c r="F138" s="211" t="s">
        <v>210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143</v>
      </c>
      <c r="AU138" s="13" t="s">
        <v>76</v>
      </c>
    </row>
    <row r="139" s="10" customFormat="1">
      <c r="A139" s="10"/>
      <c r="B139" s="215"/>
      <c r="C139" s="216"/>
      <c r="D139" s="210" t="s">
        <v>145</v>
      </c>
      <c r="E139" s="217" t="s">
        <v>1</v>
      </c>
      <c r="F139" s="218" t="s">
        <v>386</v>
      </c>
      <c r="G139" s="216"/>
      <c r="H139" s="219">
        <v>120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5" t="s">
        <v>145</v>
      </c>
      <c r="AU139" s="225" t="s">
        <v>76</v>
      </c>
      <c r="AV139" s="10" t="s">
        <v>86</v>
      </c>
      <c r="AW139" s="10" t="s">
        <v>32</v>
      </c>
      <c r="AX139" s="10" t="s">
        <v>84</v>
      </c>
      <c r="AY139" s="225" t="s">
        <v>141</v>
      </c>
    </row>
    <row r="140" s="2" customFormat="1" ht="14.4" customHeight="1">
      <c r="A140" s="34"/>
      <c r="B140" s="35"/>
      <c r="C140" s="196" t="s">
        <v>172</v>
      </c>
      <c r="D140" s="196" t="s">
        <v>136</v>
      </c>
      <c r="E140" s="197" t="s">
        <v>137</v>
      </c>
      <c r="F140" s="198" t="s">
        <v>138</v>
      </c>
      <c r="G140" s="199" t="s">
        <v>139</v>
      </c>
      <c r="H140" s="200">
        <v>2.194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41</v>
      </c>
      <c r="O140" s="8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8" t="s">
        <v>140</v>
      </c>
      <c r="AT140" s="208" t="s">
        <v>136</v>
      </c>
      <c r="AU140" s="208" t="s">
        <v>76</v>
      </c>
      <c r="AY140" s="13" t="s">
        <v>141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3" t="s">
        <v>84</v>
      </c>
      <c r="BK140" s="209">
        <f>ROUND(I140*H140,2)</f>
        <v>0</v>
      </c>
      <c r="BL140" s="13" t="s">
        <v>140</v>
      </c>
      <c r="BM140" s="208" t="s">
        <v>387</v>
      </c>
    </row>
    <row r="141" s="2" customFormat="1">
      <c r="A141" s="34"/>
      <c r="B141" s="35"/>
      <c r="C141" s="36"/>
      <c r="D141" s="210" t="s">
        <v>143</v>
      </c>
      <c r="E141" s="36"/>
      <c r="F141" s="211" t="s">
        <v>144</v>
      </c>
      <c r="G141" s="36"/>
      <c r="H141" s="36"/>
      <c r="I141" s="212"/>
      <c r="J141" s="36"/>
      <c r="K141" s="36"/>
      <c r="L141" s="40"/>
      <c r="M141" s="213"/>
      <c r="N141" s="214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143</v>
      </c>
      <c r="AU141" s="13" t="s">
        <v>76</v>
      </c>
    </row>
    <row r="142" s="10" customFormat="1">
      <c r="A142" s="10"/>
      <c r="B142" s="215"/>
      <c r="C142" s="216"/>
      <c r="D142" s="210" t="s">
        <v>145</v>
      </c>
      <c r="E142" s="217" t="s">
        <v>1</v>
      </c>
      <c r="F142" s="218" t="s">
        <v>388</v>
      </c>
      <c r="G142" s="216"/>
      <c r="H142" s="219">
        <v>1.444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5" t="s">
        <v>145</v>
      </c>
      <c r="AU142" s="225" t="s">
        <v>76</v>
      </c>
      <c r="AV142" s="10" t="s">
        <v>86</v>
      </c>
      <c r="AW142" s="10" t="s">
        <v>32</v>
      </c>
      <c r="AX142" s="10" t="s">
        <v>76</v>
      </c>
      <c r="AY142" s="225" t="s">
        <v>141</v>
      </c>
    </row>
    <row r="143" s="10" customFormat="1">
      <c r="A143" s="10"/>
      <c r="B143" s="215"/>
      <c r="C143" s="216"/>
      <c r="D143" s="210" t="s">
        <v>145</v>
      </c>
      <c r="E143" s="217" t="s">
        <v>1</v>
      </c>
      <c r="F143" s="218" t="s">
        <v>389</v>
      </c>
      <c r="G143" s="216"/>
      <c r="H143" s="219">
        <v>0.30599999999999999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25" t="s">
        <v>145</v>
      </c>
      <c r="AU143" s="225" t="s">
        <v>76</v>
      </c>
      <c r="AV143" s="10" t="s">
        <v>86</v>
      </c>
      <c r="AW143" s="10" t="s">
        <v>32</v>
      </c>
      <c r="AX143" s="10" t="s">
        <v>76</v>
      </c>
      <c r="AY143" s="225" t="s">
        <v>141</v>
      </c>
    </row>
    <row r="144" s="10" customFormat="1">
      <c r="A144" s="10"/>
      <c r="B144" s="215"/>
      <c r="C144" s="216"/>
      <c r="D144" s="210" t="s">
        <v>145</v>
      </c>
      <c r="E144" s="217" t="s">
        <v>1</v>
      </c>
      <c r="F144" s="218" t="s">
        <v>390</v>
      </c>
      <c r="G144" s="216"/>
      <c r="H144" s="219">
        <v>0.20399999999999999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25" t="s">
        <v>145</v>
      </c>
      <c r="AU144" s="225" t="s">
        <v>76</v>
      </c>
      <c r="AV144" s="10" t="s">
        <v>86</v>
      </c>
      <c r="AW144" s="10" t="s">
        <v>32</v>
      </c>
      <c r="AX144" s="10" t="s">
        <v>76</v>
      </c>
      <c r="AY144" s="225" t="s">
        <v>141</v>
      </c>
    </row>
    <row r="145" s="10" customFormat="1">
      <c r="A145" s="10"/>
      <c r="B145" s="215"/>
      <c r="C145" s="216"/>
      <c r="D145" s="210" t="s">
        <v>145</v>
      </c>
      <c r="E145" s="217" t="s">
        <v>1</v>
      </c>
      <c r="F145" s="218" t="s">
        <v>391</v>
      </c>
      <c r="G145" s="216"/>
      <c r="H145" s="219">
        <v>0.080000000000000002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5" t="s">
        <v>145</v>
      </c>
      <c r="AU145" s="225" t="s">
        <v>76</v>
      </c>
      <c r="AV145" s="10" t="s">
        <v>86</v>
      </c>
      <c r="AW145" s="10" t="s">
        <v>32</v>
      </c>
      <c r="AX145" s="10" t="s">
        <v>76</v>
      </c>
      <c r="AY145" s="225" t="s">
        <v>141</v>
      </c>
    </row>
    <row r="146" s="10" customFormat="1">
      <c r="A146" s="10"/>
      <c r="B146" s="215"/>
      <c r="C146" s="216"/>
      <c r="D146" s="210" t="s">
        <v>145</v>
      </c>
      <c r="E146" s="217" t="s">
        <v>1</v>
      </c>
      <c r="F146" s="218" t="s">
        <v>392</v>
      </c>
      <c r="G146" s="216"/>
      <c r="H146" s="219">
        <v>0.040000000000000001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5" t="s">
        <v>145</v>
      </c>
      <c r="AU146" s="225" t="s">
        <v>76</v>
      </c>
      <c r="AV146" s="10" t="s">
        <v>86</v>
      </c>
      <c r="AW146" s="10" t="s">
        <v>32</v>
      </c>
      <c r="AX146" s="10" t="s">
        <v>76</v>
      </c>
      <c r="AY146" s="225" t="s">
        <v>141</v>
      </c>
    </row>
    <row r="147" s="10" customFormat="1">
      <c r="A147" s="10"/>
      <c r="B147" s="215"/>
      <c r="C147" s="216"/>
      <c r="D147" s="210" t="s">
        <v>145</v>
      </c>
      <c r="E147" s="217" t="s">
        <v>1</v>
      </c>
      <c r="F147" s="218" t="s">
        <v>393</v>
      </c>
      <c r="G147" s="216"/>
      <c r="H147" s="219">
        <v>0.12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25" t="s">
        <v>145</v>
      </c>
      <c r="AU147" s="225" t="s">
        <v>76</v>
      </c>
      <c r="AV147" s="10" t="s">
        <v>86</v>
      </c>
      <c r="AW147" s="10" t="s">
        <v>32</v>
      </c>
      <c r="AX147" s="10" t="s">
        <v>76</v>
      </c>
      <c r="AY147" s="225" t="s">
        <v>141</v>
      </c>
    </row>
    <row r="148" s="11" customFormat="1">
      <c r="A148" s="11"/>
      <c r="B148" s="241"/>
      <c r="C148" s="242"/>
      <c r="D148" s="210" t="s">
        <v>145</v>
      </c>
      <c r="E148" s="243" t="s">
        <v>1</v>
      </c>
      <c r="F148" s="244" t="s">
        <v>206</v>
      </c>
      <c r="G148" s="242"/>
      <c r="H148" s="245">
        <v>2.194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51" t="s">
        <v>145</v>
      </c>
      <c r="AU148" s="251" t="s">
        <v>76</v>
      </c>
      <c r="AV148" s="11" t="s">
        <v>140</v>
      </c>
      <c r="AW148" s="11" t="s">
        <v>32</v>
      </c>
      <c r="AX148" s="11" t="s">
        <v>84</v>
      </c>
      <c r="AY148" s="251" t="s">
        <v>141</v>
      </c>
    </row>
    <row r="149" s="2" customFormat="1" ht="14.4" customHeight="1">
      <c r="A149" s="34"/>
      <c r="B149" s="35"/>
      <c r="C149" s="196" t="s">
        <v>178</v>
      </c>
      <c r="D149" s="196" t="s">
        <v>136</v>
      </c>
      <c r="E149" s="197" t="s">
        <v>147</v>
      </c>
      <c r="F149" s="198" t="s">
        <v>148</v>
      </c>
      <c r="G149" s="199" t="s">
        <v>139</v>
      </c>
      <c r="H149" s="200">
        <v>2.194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41</v>
      </c>
      <c r="O149" s="8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8" t="s">
        <v>140</v>
      </c>
      <c r="AT149" s="208" t="s">
        <v>136</v>
      </c>
      <c r="AU149" s="208" t="s">
        <v>76</v>
      </c>
      <c r="AY149" s="13" t="s">
        <v>141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3" t="s">
        <v>84</v>
      </c>
      <c r="BK149" s="209">
        <f>ROUND(I149*H149,2)</f>
        <v>0</v>
      </c>
      <c r="BL149" s="13" t="s">
        <v>140</v>
      </c>
      <c r="BM149" s="208" t="s">
        <v>394</v>
      </c>
    </row>
    <row r="150" s="2" customFormat="1">
      <c r="A150" s="34"/>
      <c r="B150" s="35"/>
      <c r="C150" s="36"/>
      <c r="D150" s="210" t="s">
        <v>143</v>
      </c>
      <c r="E150" s="36"/>
      <c r="F150" s="211" t="s">
        <v>150</v>
      </c>
      <c r="G150" s="36"/>
      <c r="H150" s="36"/>
      <c r="I150" s="212"/>
      <c r="J150" s="36"/>
      <c r="K150" s="36"/>
      <c r="L150" s="40"/>
      <c r="M150" s="213"/>
      <c r="N150" s="21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143</v>
      </c>
      <c r="AU150" s="13" t="s">
        <v>76</v>
      </c>
    </row>
    <row r="151" s="10" customFormat="1">
      <c r="A151" s="10"/>
      <c r="B151" s="215"/>
      <c r="C151" s="216"/>
      <c r="D151" s="210" t="s">
        <v>145</v>
      </c>
      <c r="E151" s="217" t="s">
        <v>1</v>
      </c>
      <c r="F151" s="218" t="s">
        <v>388</v>
      </c>
      <c r="G151" s="216"/>
      <c r="H151" s="219">
        <v>1.444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5" t="s">
        <v>145</v>
      </c>
      <c r="AU151" s="225" t="s">
        <v>76</v>
      </c>
      <c r="AV151" s="10" t="s">
        <v>86</v>
      </c>
      <c r="AW151" s="10" t="s">
        <v>32</v>
      </c>
      <c r="AX151" s="10" t="s">
        <v>76</v>
      </c>
      <c r="AY151" s="225" t="s">
        <v>141</v>
      </c>
    </row>
    <row r="152" s="10" customFormat="1">
      <c r="A152" s="10"/>
      <c r="B152" s="215"/>
      <c r="C152" s="216"/>
      <c r="D152" s="210" t="s">
        <v>145</v>
      </c>
      <c r="E152" s="217" t="s">
        <v>1</v>
      </c>
      <c r="F152" s="218" t="s">
        <v>389</v>
      </c>
      <c r="G152" s="216"/>
      <c r="H152" s="219">
        <v>0.30599999999999999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25" t="s">
        <v>145</v>
      </c>
      <c r="AU152" s="225" t="s">
        <v>76</v>
      </c>
      <c r="AV152" s="10" t="s">
        <v>86</v>
      </c>
      <c r="AW152" s="10" t="s">
        <v>32</v>
      </c>
      <c r="AX152" s="10" t="s">
        <v>76</v>
      </c>
      <c r="AY152" s="225" t="s">
        <v>141</v>
      </c>
    </row>
    <row r="153" s="10" customFormat="1">
      <c r="A153" s="10"/>
      <c r="B153" s="215"/>
      <c r="C153" s="216"/>
      <c r="D153" s="210" t="s">
        <v>145</v>
      </c>
      <c r="E153" s="217" t="s">
        <v>1</v>
      </c>
      <c r="F153" s="218" t="s">
        <v>390</v>
      </c>
      <c r="G153" s="216"/>
      <c r="H153" s="219">
        <v>0.20399999999999999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5" t="s">
        <v>145</v>
      </c>
      <c r="AU153" s="225" t="s">
        <v>76</v>
      </c>
      <c r="AV153" s="10" t="s">
        <v>86</v>
      </c>
      <c r="AW153" s="10" t="s">
        <v>32</v>
      </c>
      <c r="AX153" s="10" t="s">
        <v>76</v>
      </c>
      <c r="AY153" s="225" t="s">
        <v>141</v>
      </c>
    </row>
    <row r="154" s="10" customFormat="1">
      <c r="A154" s="10"/>
      <c r="B154" s="215"/>
      <c r="C154" s="216"/>
      <c r="D154" s="210" t="s">
        <v>145</v>
      </c>
      <c r="E154" s="217" t="s">
        <v>1</v>
      </c>
      <c r="F154" s="218" t="s">
        <v>391</v>
      </c>
      <c r="G154" s="216"/>
      <c r="H154" s="219">
        <v>0.080000000000000002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5" t="s">
        <v>145</v>
      </c>
      <c r="AU154" s="225" t="s">
        <v>76</v>
      </c>
      <c r="AV154" s="10" t="s">
        <v>86</v>
      </c>
      <c r="AW154" s="10" t="s">
        <v>32</v>
      </c>
      <c r="AX154" s="10" t="s">
        <v>76</v>
      </c>
      <c r="AY154" s="225" t="s">
        <v>141</v>
      </c>
    </row>
    <row r="155" s="10" customFormat="1">
      <c r="A155" s="10"/>
      <c r="B155" s="215"/>
      <c r="C155" s="216"/>
      <c r="D155" s="210" t="s">
        <v>145</v>
      </c>
      <c r="E155" s="217" t="s">
        <v>1</v>
      </c>
      <c r="F155" s="218" t="s">
        <v>392</v>
      </c>
      <c r="G155" s="216"/>
      <c r="H155" s="219">
        <v>0.040000000000000001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25" t="s">
        <v>145</v>
      </c>
      <c r="AU155" s="225" t="s">
        <v>76</v>
      </c>
      <c r="AV155" s="10" t="s">
        <v>86</v>
      </c>
      <c r="AW155" s="10" t="s">
        <v>32</v>
      </c>
      <c r="AX155" s="10" t="s">
        <v>76</v>
      </c>
      <c r="AY155" s="225" t="s">
        <v>141</v>
      </c>
    </row>
    <row r="156" s="10" customFormat="1">
      <c r="A156" s="10"/>
      <c r="B156" s="215"/>
      <c r="C156" s="216"/>
      <c r="D156" s="210" t="s">
        <v>145</v>
      </c>
      <c r="E156" s="217" t="s">
        <v>1</v>
      </c>
      <c r="F156" s="218" t="s">
        <v>393</v>
      </c>
      <c r="G156" s="216"/>
      <c r="H156" s="219">
        <v>0.12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25" t="s">
        <v>145</v>
      </c>
      <c r="AU156" s="225" t="s">
        <v>76</v>
      </c>
      <c r="AV156" s="10" t="s">
        <v>86</v>
      </c>
      <c r="AW156" s="10" t="s">
        <v>32</v>
      </c>
      <c r="AX156" s="10" t="s">
        <v>76</v>
      </c>
      <c r="AY156" s="225" t="s">
        <v>141</v>
      </c>
    </row>
    <row r="157" s="11" customFormat="1">
      <c r="A157" s="11"/>
      <c r="B157" s="241"/>
      <c r="C157" s="242"/>
      <c r="D157" s="210" t="s">
        <v>145</v>
      </c>
      <c r="E157" s="243" t="s">
        <v>1</v>
      </c>
      <c r="F157" s="244" t="s">
        <v>206</v>
      </c>
      <c r="G157" s="242"/>
      <c r="H157" s="245">
        <v>2.194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T157" s="251" t="s">
        <v>145</v>
      </c>
      <c r="AU157" s="251" t="s">
        <v>76</v>
      </c>
      <c r="AV157" s="11" t="s">
        <v>140</v>
      </c>
      <c r="AW157" s="11" t="s">
        <v>32</v>
      </c>
      <c r="AX157" s="11" t="s">
        <v>84</v>
      </c>
      <c r="AY157" s="251" t="s">
        <v>141</v>
      </c>
    </row>
    <row r="158" s="2" customFormat="1" ht="14.4" customHeight="1">
      <c r="A158" s="34"/>
      <c r="B158" s="35"/>
      <c r="C158" s="196" t="s">
        <v>215</v>
      </c>
      <c r="D158" s="196" t="s">
        <v>136</v>
      </c>
      <c r="E158" s="197" t="s">
        <v>261</v>
      </c>
      <c r="F158" s="198" t="s">
        <v>262</v>
      </c>
      <c r="G158" s="199" t="s">
        <v>154</v>
      </c>
      <c r="H158" s="200">
        <v>112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41</v>
      </c>
      <c r="O158" s="8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8" t="s">
        <v>140</v>
      </c>
      <c r="AT158" s="208" t="s">
        <v>136</v>
      </c>
      <c r="AU158" s="208" t="s">
        <v>76</v>
      </c>
      <c r="AY158" s="13" t="s">
        <v>141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3" t="s">
        <v>84</v>
      </c>
      <c r="BK158" s="209">
        <f>ROUND(I158*H158,2)</f>
        <v>0</v>
      </c>
      <c r="BL158" s="13" t="s">
        <v>140</v>
      </c>
      <c r="BM158" s="208" t="s">
        <v>395</v>
      </c>
    </row>
    <row r="159" s="2" customFormat="1">
      <c r="A159" s="34"/>
      <c r="B159" s="35"/>
      <c r="C159" s="36"/>
      <c r="D159" s="210" t="s">
        <v>143</v>
      </c>
      <c r="E159" s="36"/>
      <c r="F159" s="211" t="s">
        <v>264</v>
      </c>
      <c r="G159" s="36"/>
      <c r="H159" s="36"/>
      <c r="I159" s="212"/>
      <c r="J159" s="36"/>
      <c r="K159" s="36"/>
      <c r="L159" s="40"/>
      <c r="M159" s="213"/>
      <c r="N159" s="214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143</v>
      </c>
      <c r="AU159" s="13" t="s">
        <v>76</v>
      </c>
    </row>
    <row r="160" s="10" customFormat="1">
      <c r="A160" s="10"/>
      <c r="B160" s="215"/>
      <c r="C160" s="216"/>
      <c r="D160" s="210" t="s">
        <v>145</v>
      </c>
      <c r="E160" s="217" t="s">
        <v>1</v>
      </c>
      <c r="F160" s="218" t="s">
        <v>396</v>
      </c>
      <c r="G160" s="216"/>
      <c r="H160" s="219">
        <v>112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5" t="s">
        <v>145</v>
      </c>
      <c r="AU160" s="225" t="s">
        <v>76</v>
      </c>
      <c r="AV160" s="10" t="s">
        <v>86</v>
      </c>
      <c r="AW160" s="10" t="s">
        <v>32</v>
      </c>
      <c r="AX160" s="10" t="s">
        <v>84</v>
      </c>
      <c r="AY160" s="225" t="s">
        <v>141</v>
      </c>
    </row>
    <row r="161" s="2" customFormat="1" ht="14.4" customHeight="1">
      <c r="A161" s="34"/>
      <c r="B161" s="35"/>
      <c r="C161" s="196" t="s">
        <v>221</v>
      </c>
      <c r="D161" s="196" t="s">
        <v>136</v>
      </c>
      <c r="E161" s="197" t="s">
        <v>158</v>
      </c>
      <c r="F161" s="198" t="s">
        <v>159</v>
      </c>
      <c r="G161" s="199" t="s">
        <v>160</v>
      </c>
      <c r="H161" s="200">
        <v>329.10000000000002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41</v>
      </c>
      <c r="O161" s="8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8" t="s">
        <v>140</v>
      </c>
      <c r="AT161" s="208" t="s">
        <v>136</v>
      </c>
      <c r="AU161" s="208" t="s">
        <v>76</v>
      </c>
      <c r="AY161" s="13" t="s">
        <v>141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3" t="s">
        <v>84</v>
      </c>
      <c r="BK161" s="209">
        <f>ROUND(I161*H161,2)</f>
        <v>0</v>
      </c>
      <c r="BL161" s="13" t="s">
        <v>140</v>
      </c>
      <c r="BM161" s="208" t="s">
        <v>397</v>
      </c>
    </row>
    <row r="162" s="2" customFormat="1">
      <c r="A162" s="34"/>
      <c r="B162" s="35"/>
      <c r="C162" s="36"/>
      <c r="D162" s="210" t="s">
        <v>143</v>
      </c>
      <c r="E162" s="36"/>
      <c r="F162" s="211" t="s">
        <v>162</v>
      </c>
      <c r="G162" s="36"/>
      <c r="H162" s="36"/>
      <c r="I162" s="212"/>
      <c r="J162" s="36"/>
      <c r="K162" s="36"/>
      <c r="L162" s="40"/>
      <c r="M162" s="213"/>
      <c r="N162" s="214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143</v>
      </c>
      <c r="AU162" s="13" t="s">
        <v>76</v>
      </c>
    </row>
    <row r="163" s="10" customFormat="1">
      <c r="A163" s="10"/>
      <c r="B163" s="215"/>
      <c r="C163" s="216"/>
      <c r="D163" s="210" t="s">
        <v>145</v>
      </c>
      <c r="E163" s="217" t="s">
        <v>1</v>
      </c>
      <c r="F163" s="218" t="s">
        <v>398</v>
      </c>
      <c r="G163" s="216"/>
      <c r="H163" s="219">
        <v>329.10000000000002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25" t="s">
        <v>145</v>
      </c>
      <c r="AU163" s="225" t="s">
        <v>76</v>
      </c>
      <c r="AV163" s="10" t="s">
        <v>86</v>
      </c>
      <c r="AW163" s="10" t="s">
        <v>32</v>
      </c>
      <c r="AX163" s="10" t="s">
        <v>84</v>
      </c>
      <c r="AY163" s="225" t="s">
        <v>141</v>
      </c>
    </row>
    <row r="164" s="2" customFormat="1" ht="14.4" customHeight="1">
      <c r="A164" s="34"/>
      <c r="B164" s="35"/>
      <c r="C164" s="226" t="s">
        <v>268</v>
      </c>
      <c r="D164" s="226" t="s">
        <v>165</v>
      </c>
      <c r="E164" s="227" t="s">
        <v>166</v>
      </c>
      <c r="F164" s="228" t="s">
        <v>167</v>
      </c>
      <c r="G164" s="229" t="s">
        <v>168</v>
      </c>
      <c r="H164" s="230">
        <v>478.01999999999998</v>
      </c>
      <c r="I164" s="231"/>
      <c r="J164" s="232">
        <f>ROUND(I164*H164,2)</f>
        <v>0</v>
      </c>
      <c r="K164" s="233"/>
      <c r="L164" s="234"/>
      <c r="M164" s="235" t="s">
        <v>1</v>
      </c>
      <c r="N164" s="236" t="s">
        <v>41</v>
      </c>
      <c r="O164" s="87"/>
      <c r="P164" s="206">
        <f>O164*H164</f>
        <v>0</v>
      </c>
      <c r="Q164" s="206">
        <v>1</v>
      </c>
      <c r="R164" s="206">
        <f>Q164*H164</f>
        <v>478.01999999999998</v>
      </c>
      <c r="S164" s="206">
        <v>0</v>
      </c>
      <c r="T164" s="20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8" t="s">
        <v>169</v>
      </c>
      <c r="AT164" s="208" t="s">
        <v>165</v>
      </c>
      <c r="AU164" s="208" t="s">
        <v>76</v>
      </c>
      <c r="AY164" s="13" t="s">
        <v>141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3" t="s">
        <v>84</v>
      </c>
      <c r="BK164" s="209">
        <f>ROUND(I164*H164,2)</f>
        <v>0</v>
      </c>
      <c r="BL164" s="13" t="s">
        <v>169</v>
      </c>
      <c r="BM164" s="208" t="s">
        <v>399</v>
      </c>
    </row>
    <row r="165" s="2" customFormat="1">
      <c r="A165" s="34"/>
      <c r="B165" s="35"/>
      <c r="C165" s="36"/>
      <c r="D165" s="210" t="s">
        <v>143</v>
      </c>
      <c r="E165" s="36"/>
      <c r="F165" s="211" t="s">
        <v>167</v>
      </c>
      <c r="G165" s="36"/>
      <c r="H165" s="36"/>
      <c r="I165" s="212"/>
      <c r="J165" s="36"/>
      <c r="K165" s="36"/>
      <c r="L165" s="40"/>
      <c r="M165" s="213"/>
      <c r="N165" s="214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143</v>
      </c>
      <c r="AU165" s="13" t="s">
        <v>76</v>
      </c>
    </row>
    <row r="166" s="10" customFormat="1">
      <c r="A166" s="10"/>
      <c r="B166" s="215"/>
      <c r="C166" s="216"/>
      <c r="D166" s="210" t="s">
        <v>145</v>
      </c>
      <c r="E166" s="217" t="s">
        <v>1</v>
      </c>
      <c r="F166" s="218" t="s">
        <v>400</v>
      </c>
      <c r="G166" s="216"/>
      <c r="H166" s="219">
        <v>478.01999999999998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5" t="s">
        <v>145</v>
      </c>
      <c r="AU166" s="225" t="s">
        <v>76</v>
      </c>
      <c r="AV166" s="10" t="s">
        <v>86</v>
      </c>
      <c r="AW166" s="10" t="s">
        <v>32</v>
      </c>
      <c r="AX166" s="10" t="s">
        <v>84</v>
      </c>
      <c r="AY166" s="225" t="s">
        <v>141</v>
      </c>
    </row>
    <row r="167" s="2" customFormat="1" ht="24.15" customHeight="1">
      <c r="A167" s="34"/>
      <c r="B167" s="35"/>
      <c r="C167" s="196" t="s">
        <v>303</v>
      </c>
      <c r="D167" s="196" t="s">
        <v>136</v>
      </c>
      <c r="E167" s="197" t="s">
        <v>401</v>
      </c>
      <c r="F167" s="198" t="s">
        <v>402</v>
      </c>
      <c r="G167" s="199" t="s">
        <v>168</v>
      </c>
      <c r="H167" s="200">
        <v>478.01999999999998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41</v>
      </c>
      <c r="O167" s="8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8" t="s">
        <v>175</v>
      </c>
      <c r="AT167" s="208" t="s">
        <v>136</v>
      </c>
      <c r="AU167" s="208" t="s">
        <v>76</v>
      </c>
      <c r="AY167" s="13" t="s">
        <v>141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3" t="s">
        <v>84</v>
      </c>
      <c r="BK167" s="209">
        <f>ROUND(I167*H167,2)</f>
        <v>0</v>
      </c>
      <c r="BL167" s="13" t="s">
        <v>175</v>
      </c>
      <c r="BM167" s="208" t="s">
        <v>403</v>
      </c>
    </row>
    <row r="168" s="2" customFormat="1">
      <c r="A168" s="34"/>
      <c r="B168" s="35"/>
      <c r="C168" s="36"/>
      <c r="D168" s="210" t="s">
        <v>143</v>
      </c>
      <c r="E168" s="36"/>
      <c r="F168" s="211" t="s">
        <v>404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143</v>
      </c>
      <c r="AU168" s="13" t="s">
        <v>76</v>
      </c>
    </row>
    <row r="169" s="10" customFormat="1">
      <c r="A169" s="10"/>
      <c r="B169" s="215"/>
      <c r="C169" s="216"/>
      <c r="D169" s="210" t="s">
        <v>145</v>
      </c>
      <c r="E169" s="217" t="s">
        <v>1</v>
      </c>
      <c r="F169" s="218" t="s">
        <v>405</v>
      </c>
      <c r="G169" s="216"/>
      <c r="H169" s="219">
        <v>478.01999999999998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5" t="s">
        <v>145</v>
      </c>
      <c r="AU169" s="225" t="s">
        <v>76</v>
      </c>
      <c r="AV169" s="10" t="s">
        <v>86</v>
      </c>
      <c r="AW169" s="10" t="s">
        <v>32</v>
      </c>
      <c r="AX169" s="10" t="s">
        <v>84</v>
      </c>
      <c r="AY169" s="225" t="s">
        <v>141</v>
      </c>
    </row>
    <row r="170" s="2" customFormat="1" ht="14.4" customHeight="1">
      <c r="A170" s="34"/>
      <c r="B170" s="35"/>
      <c r="C170" s="196" t="s">
        <v>284</v>
      </c>
      <c r="D170" s="196" t="s">
        <v>136</v>
      </c>
      <c r="E170" s="197" t="s">
        <v>179</v>
      </c>
      <c r="F170" s="198" t="s">
        <v>180</v>
      </c>
      <c r="G170" s="199" t="s">
        <v>181</v>
      </c>
      <c r="H170" s="200">
        <v>12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41</v>
      </c>
      <c r="O170" s="87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8" t="s">
        <v>182</v>
      </c>
      <c r="AT170" s="208" t="s">
        <v>136</v>
      </c>
      <c r="AU170" s="208" t="s">
        <v>76</v>
      </c>
      <c r="AY170" s="13" t="s">
        <v>141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3" t="s">
        <v>84</v>
      </c>
      <c r="BK170" s="209">
        <f>ROUND(I170*H170,2)</f>
        <v>0</v>
      </c>
      <c r="BL170" s="13" t="s">
        <v>182</v>
      </c>
      <c r="BM170" s="208" t="s">
        <v>406</v>
      </c>
    </row>
    <row r="171" s="2" customFormat="1">
      <c r="A171" s="34"/>
      <c r="B171" s="35"/>
      <c r="C171" s="36"/>
      <c r="D171" s="210" t="s">
        <v>143</v>
      </c>
      <c r="E171" s="36"/>
      <c r="F171" s="211" t="s">
        <v>180</v>
      </c>
      <c r="G171" s="36"/>
      <c r="H171" s="36"/>
      <c r="I171" s="212"/>
      <c r="J171" s="36"/>
      <c r="K171" s="36"/>
      <c r="L171" s="40"/>
      <c r="M171" s="237"/>
      <c r="N171" s="238"/>
      <c r="O171" s="239"/>
      <c r="P171" s="239"/>
      <c r="Q171" s="239"/>
      <c r="R171" s="239"/>
      <c r="S171" s="239"/>
      <c r="T171" s="24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143</v>
      </c>
      <c r="AU171" s="13" t="s">
        <v>76</v>
      </c>
    </row>
    <row r="172" s="2" customFormat="1" ht="6.96" customHeight="1">
      <c r="A172" s="34"/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40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sheet="1" autoFilter="0" formatColumns="0" formatRows="0" objects="1" scenarios="1" spinCount="100000" saltValue="0Qx1HTB+M9DtyUXmemrwik9LPchtBC7ge6bi40xC3DkqboXm4HC5JVuaw2KqNfQeQItBnSxKj90eNZ+tZfgdbQ==" hashValue="11Obg9rSEY0o/vqGkERyxGekNA4lQb8Hp4peuUhsf0+LAvS0j0TVDcbqJtljX+AuMle89rR0PiT2i6dsKikK9Q==" algorithmName="SHA-512" password="CC35"/>
  <autoFilter ref="C115:K17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Jiří</dc:creator>
  <cp:lastModifiedBy>Zdeněk Jiří</cp:lastModifiedBy>
  <dcterms:created xsi:type="dcterms:W3CDTF">2020-08-13T08:03:54Z</dcterms:created>
  <dcterms:modified xsi:type="dcterms:W3CDTF">2020-08-13T08:04:08Z</dcterms:modified>
</cp:coreProperties>
</file>