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020_06 - Odstranění neb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'2020_06 - Odstranění nebe...'!$C$113:$K$122</definedName>
    <definedName name="_xlnm.Print_Area" localSheetId="1">'2020_06 - Odstranění nebe...'!$C$4:$J$76,'2020_06 - Odstranění nebe...'!$C$82:$J$97,'2020_06 - Odstranění nebe...'!$C$103:$J$122</definedName>
    <definedName name="_xlnm.Print_Titles" localSheetId="1">'2020_06 - Odstranění nebe...'!$113:$113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1"/>
  <c r="F110"/>
  <c r="F108"/>
  <c r="E106"/>
  <c r="J90"/>
  <c r="F89"/>
  <c r="F87"/>
  <c r="E85"/>
  <c r="J19"/>
  <c r="E19"/>
  <c r="J89"/>
  <c r="J18"/>
  <c r="J16"/>
  <c r="E16"/>
  <c r="F111"/>
  <c r="J15"/>
  <c r="J10"/>
  <c r="J108"/>
  <c i="1" r="L90"/>
  <c r="AM90"/>
  <c r="AM89"/>
  <c r="L89"/>
  <c r="AM87"/>
  <c r="L87"/>
  <c r="L85"/>
  <c r="L84"/>
  <c i="2" r="J121"/>
  <c r="J117"/>
  <c i="1" r="AS94"/>
  <c i="2" r="BK121"/>
  <c r="BK119"/>
  <c r="J119"/>
  <c r="BK117"/>
  <c l="1" r="BK116"/>
  <c r="J116"/>
  <c r="J96"/>
  <c r="P116"/>
  <c r="P115"/>
  <c r="P114"/>
  <c i="1" r="AU95"/>
  <c i="2" r="R116"/>
  <c r="R115"/>
  <c r="R114"/>
  <c r="T116"/>
  <c r="T115"/>
  <c r="T114"/>
  <c r="F90"/>
  <c r="BE117"/>
  <c r="BE121"/>
  <c r="J87"/>
  <c r="J110"/>
  <c r="BE119"/>
  <c r="F32"/>
  <c i="1" r="BA95"/>
  <c r="BA94"/>
  <c r="AW94"/>
  <c r="AK30"/>
  <c i="2" r="F34"/>
  <c i="1" r="BC95"/>
  <c r="BC94"/>
  <c r="AY94"/>
  <c i="2" r="J32"/>
  <c i="1" r="AW95"/>
  <c r="AU94"/>
  <c i="2" r="F33"/>
  <c i="1" r="BB95"/>
  <c r="BB94"/>
  <c r="W31"/>
  <c i="2" r="F35"/>
  <c i="1" r="BD95"/>
  <c r="BD94"/>
  <c r="W33"/>
  <c i="2" l="1" r="BK115"/>
  <c r="J115"/>
  <c r="J95"/>
  <c i="1" r="W30"/>
  <c r="AX94"/>
  <c i="2" r="F31"/>
  <c i="1" r="AZ95"/>
  <c r="AZ94"/>
  <c r="W29"/>
  <c r="W32"/>
  <c i="2" r="J31"/>
  <c i="1" r="AV95"/>
  <c r="AT95"/>
  <c i="2" l="1" r="BK114"/>
  <c r="J114"/>
  <c r="J94"/>
  <c i="1" r="AV94"/>
  <c r="AK29"/>
  <c l="1" r="AT94"/>
  <c i="2" r="J28"/>
  <c i="1" r="AG95"/>
  <c r="AN95"/>
  <c i="2" l="1" r="J37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<sst xmlns="http://schemas.openxmlformats.org/spreadsheetml/2006/main">
  <si>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</si>
  <si>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</si>
  <si>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</si>
  <si>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</si>
  <si>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</si>
  <si>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{d2405b67-ba4c-4f4f-a2e0-de4d9e2629a0}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</si>
  <si>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</si>
  <si>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</si>
  <si>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</si>
  <si>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</si>
  <si>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</si>
  <si>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</si>
  <si>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</si>
  <si>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</si>
  <si>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</si>
  <si>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</si>
  <si>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</si>
  <si>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Odstranění nebezpečného odpadu v Hulíně</t>
  </si>
  <si>
    <t>KSO:</t>
  </si>
  <si>
    <t>CC-CZ:</t>
  </si>
  <si>
    <t>Místo:</t>
  </si>
  <si>
    <t>Hulín</t>
  </si>
  <si>
    <t>Datum:</t>
  </si>
  <si>
    <t>3. 8. 2020</t>
  </si>
  <si>
    <t>Zadavatel:</t>
  </si>
  <si>
    <t>IČ:</t>
  </si>
  <si>
    <t>Správa železnic, státní organizace, OŘ Olomouc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</si>
  <si>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</si>
  <si>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</si>
  <si>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</si>
  <si>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</si>
  <si>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</si>
  <si>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</si>
  <si>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</si>
  <si>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</si>
  <si>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</si>
  <si>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</si>
  <si>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</si>
  <si>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</si>
  <si>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</si>
  <si>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</si>
  <si>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</si>
  <si>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</si>
  <si>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</si>
  <si>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</si>
  <si>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</si>
  <si>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</si>
  <si>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</si>
  <si>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</si>
  <si>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</si>
  <si>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</si>
  <si>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</si>
  <si>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</si>
  <si>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</si>
  <si>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</si>
  <si>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</si>
  <si>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</si>
  <si>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</si>
  <si>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</si>
  <si>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</si>
  <si>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</si>
  <si>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</si>
  <si>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</si>
  <si>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</si>
  <si>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</si>
  <si>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</si>
  <si>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</si>
  <si>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</si>
  <si>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</si>
  <si>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</si>
  <si>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</si>
  <si>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</si>
  <si>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</si>
  <si>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</si>
  <si>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</si>
  <si>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</si>
  <si>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</si>
  <si>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</si>
  <si>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</si>
  <si>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</si>
  <si>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</si>
  <si>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</si>
  <si>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</si>
  <si>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</si>
  <si>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</si>
  <si>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</si>
  <si>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</si>
  <si>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</si>
  <si>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</si>
  <si>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</si>
  <si>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</si>
  <si>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</si>
  <si>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</si>
  <si>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</si>
  <si>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</si>
  <si>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</si>
  <si>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</si>
  <si>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</si>
  <si>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</si>
  <si>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</si>
  <si>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</si>
  <si>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</si>
  <si>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</si>
  <si>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</si>
  <si>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</si>
  <si>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</si>
  <si>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</si>
  <si>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</si>
  <si>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</si>
  <si>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</si>
  <si>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997013657</t>
  </si>
  <si>
    <t>Poplatek za uložení na skládce (skládkovné) zeminy a kamení obsahující nebezpečné látky kód odpadu 17 05 03</t>
  </si>
  <si>
    <t>t</t>
  </si>
  <si>
    <t>4</t>
  </si>
  <si>
    <t>-1602788731</t>
  </si>
  <si>
    <t>VV</t>
  </si>
  <si>
    <t>"Odhadované množství" 345</t>
  </si>
  <si>
    <t>997013657_R1</t>
  </si>
  <si>
    <t>Přistavení kontejneru na dohodnuté místo (Město Hulín)</t>
  </si>
  <si>
    <t>ks</t>
  </si>
  <si>
    <t>-1541191940</t>
  </si>
  <si>
    <t>"Uvažováno pro kontejner o nosnosti 7 t" 50</t>
  </si>
  <si>
    <t>3</t>
  </si>
  <si>
    <t>997013657_R2</t>
  </si>
  <si>
    <t>Odvezení plného kontejneru na skládku</t>
  </si>
  <si>
    <t>-374243342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</si>
</sst>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39</v>
      </c>
      <c r="E29" s="45"/>
      <c r="F29" s="30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50</v>
      </c>
      <c r="AI60" s="40"/>
      <c r="AJ60" s="40"/>
      <c r="AK60" s="40"/>
      <c r="AL60" s="40"/>
      <c r="AM60" s="62" t="s">
        <v>51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52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53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50</v>
      </c>
      <c r="AI75" s="40"/>
      <c r="AJ75" s="40"/>
      <c r="AK75" s="40"/>
      <c r="AL75" s="40"/>
      <c r="AM75" s="62" t="s">
        <v>51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2020_06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Odstranění nebezpečného odpadu v Hulíně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Hulín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3. 8. 2020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Správa železnic, státní organizace, OŘ Olomouc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55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25.6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Správa železnic, státní organizace, OŘ Olomouc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56</v>
      </c>
      <c r="D92" s="92"/>
      <c r="E92" s="92"/>
      <c r="F92" s="92"/>
      <c r="G92" s="92"/>
      <c r="H92" s="93"/>
      <c r="I92" s="94" t="s">
        <v>57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58</v>
      </c>
      <c r="AH92" s="92"/>
      <c r="AI92" s="92"/>
      <c r="AJ92" s="92"/>
      <c r="AK92" s="92"/>
      <c r="AL92" s="92"/>
      <c r="AM92" s="92"/>
      <c r="AN92" s="94" t="s">
        <v>59</v>
      </c>
      <c r="AO92" s="92"/>
      <c r="AP92" s="96"/>
      <c r="AQ92" s="97" t="s">
        <v>60</v>
      </c>
      <c r="AR92" s="42"/>
      <c r="AS92" s="98" t="s">
        <v>61</v>
      </c>
      <c r="AT92" s="99" t="s">
        <v>62</v>
      </c>
      <c r="AU92" s="99" t="s">
        <v>63</v>
      </c>
      <c r="AV92" s="99" t="s">
        <v>64</v>
      </c>
      <c r="AW92" s="99" t="s">
        <v>65</v>
      </c>
      <c r="AX92" s="99" t="s">
        <v>66</v>
      </c>
      <c r="AY92" s="99" t="s">
        <v>67</v>
      </c>
      <c r="AZ92" s="99" t="s">
        <v>68</v>
      </c>
      <c r="BA92" s="99" t="s">
        <v>69</v>
      </c>
      <c r="BB92" s="99" t="s">
        <v>70</v>
      </c>
      <c r="BC92" s="99" t="s">
        <v>71</v>
      </c>
      <c r="BD92" s="100" t="s">
        <v>72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73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74</v>
      </c>
      <c r="BT94" s="115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24.75" customHeight="1">
      <c r="A95" s="116" t="s">
        <v>78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'2020_06 - Odstranění nebe...'!J28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79</v>
      </c>
      <c r="AR95" s="123"/>
      <c r="AS95" s="124">
        <v>0</v>
      </c>
      <c r="AT95" s="125">
        <f>ROUND(SUM(AV95:AW95),2)</f>
        <v>0</v>
      </c>
      <c r="AU95" s="126">
        <f>'2020_06 - Odstranění nebe...'!P114</f>
        <v>0</v>
      </c>
      <c r="AV95" s="125">
        <f>'2020_06 - Odstranění nebe...'!J31</f>
        <v>0</v>
      </c>
      <c r="AW95" s="125">
        <f>'2020_06 - Odstranění nebe...'!J32</f>
        <v>0</v>
      </c>
      <c r="AX95" s="125">
        <f>'2020_06 - Odstranění nebe...'!J33</f>
        <v>0</v>
      </c>
      <c r="AY95" s="125">
        <f>'2020_06 - Odstranění nebe...'!J34</f>
        <v>0</v>
      </c>
      <c r="AZ95" s="125">
        <f>'2020_06 - Odstranění nebe...'!F31</f>
        <v>0</v>
      </c>
      <c r="BA95" s="125">
        <f>'2020_06 - Odstranění nebe...'!F32</f>
        <v>0</v>
      </c>
      <c r="BB95" s="125">
        <f>'2020_06 - Odstranění nebe...'!F33</f>
        <v>0</v>
      </c>
      <c r="BC95" s="125">
        <f>'2020_06 - Odstranění nebe...'!F34</f>
        <v>0</v>
      </c>
      <c r="BD95" s="127">
        <f>'2020_06 - Odstranění nebe...'!F35</f>
        <v>0</v>
      </c>
      <c r="BE95" s="7"/>
      <c r="BT95" s="128" t="s">
        <v>80</v>
      </c>
      <c r="BU95" s="128" t="s">
        <v>81</v>
      </c>
      <c r="BV95" s="128" t="s">
        <v>76</v>
      </c>
      <c r="BW95" s="128" t="s">
        <v>5</v>
      </c>
      <c r="BX95" s="128" t="s">
        <v>77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OgQYlrULMkdpnKvzNDpz3tUI3gefMT5/Ng7KXplLqaf0i5pE7y4tQRNFRdQIe4Slhp8LCFY+6/chl4ZtuBSrLQ==" hashValue="AUGsgu80OBdT/NMnEatUm8s4eFFX1Ug5yElW6vYqAfkyiHyZ1VNnRpI3gPqYPIOWpTLmwhern75Q8jayOa8pI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0_06 - Odstranění neb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82</v>
      </c>
    </row>
    <row r="4" s="1" customFormat="1" ht="24.96" customHeight="1">
      <c r="B4" s="18"/>
      <c r="D4" s="131" t="s">
        <v>83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3. 8. 2020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">
        <v>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">
        <v>26</v>
      </c>
      <c r="F13" s="36"/>
      <c r="G13" s="36"/>
      <c r="H13" s="36"/>
      <c r="I13" s="133" t="s">
        <v>27</v>
      </c>
      <c r="J13" s="135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28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27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30</v>
      </c>
      <c r="E18" s="36"/>
      <c r="F18" s="36"/>
      <c r="G18" s="36"/>
      <c r="H18" s="36"/>
      <c r="I18" s="133" t="s">
        <v>25</v>
      </c>
      <c r="J18" s="135" t="str">
        <f>IF('Rekapitulace stavby'!AN16="","",'Rekapitulace stavby'!AN16)</f>
        <v/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tr">
        <f>IF('Rekapitulace stavby'!E17="","",'Rekapitulace stavby'!E17)</f>
        <v xml:space="preserve"> </v>
      </c>
      <c r="F19" s="36"/>
      <c r="G19" s="36"/>
      <c r="H19" s="36"/>
      <c r="I19" s="133" t="s">
        <v>27</v>
      </c>
      <c r="J19" s="135" t="str">
        <f>IF('Rekapitulace stavby'!AN17="","",'Rekapitulace stavby'!AN17)</f>
        <v/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33</v>
      </c>
      <c r="E21" s="36"/>
      <c r="F21" s="36"/>
      <c r="G21" s="36"/>
      <c r="H21" s="36"/>
      <c r="I21" s="133" t="s">
        <v>25</v>
      </c>
      <c r="J21" s="135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">
        <v>26</v>
      </c>
      <c r="F22" s="36"/>
      <c r="G22" s="36"/>
      <c r="H22" s="36"/>
      <c r="I22" s="133" t="s">
        <v>27</v>
      </c>
      <c r="J22" s="135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34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35</v>
      </c>
      <c r="E28" s="36"/>
      <c r="F28" s="36"/>
      <c r="G28" s="36"/>
      <c r="H28" s="36"/>
      <c r="I28" s="36"/>
      <c r="J28" s="143">
        <f>ROUND(J114,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37</v>
      </c>
      <c r="G30" s="36"/>
      <c r="H30" s="36"/>
      <c r="I30" s="144" t="s">
        <v>36</v>
      </c>
      <c r="J30" s="144" t="s">
        <v>38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39</v>
      </c>
      <c r="E31" s="133" t="s">
        <v>40</v>
      </c>
      <c r="F31" s="146">
        <f>ROUND((SUM(BE114:BE122)),  2)</f>
        <v>0</v>
      </c>
      <c r="G31" s="36"/>
      <c r="H31" s="36"/>
      <c r="I31" s="147">
        <v>0.20999999999999999</v>
      </c>
      <c r="J31" s="146">
        <f>ROUND(((SUM(BE114:BE122))*I31),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3" t="s">
        <v>41</v>
      </c>
      <c r="F32" s="146">
        <f>ROUND((SUM(BF114:BF122)),  2)</f>
        <v>0</v>
      </c>
      <c r="G32" s="36"/>
      <c r="H32" s="36"/>
      <c r="I32" s="147">
        <v>0.14999999999999999</v>
      </c>
      <c r="J32" s="146">
        <f>ROUND(((SUM(BF114:BF122))*I32),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42</v>
      </c>
      <c r="F33" s="146">
        <f>ROUND((SUM(BG114:BG122)),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43</v>
      </c>
      <c r="F34" s="146">
        <f>ROUND((SUM(BH114:BH122)),  2)</f>
        <v>0</v>
      </c>
      <c r="G34" s="36"/>
      <c r="H34" s="36"/>
      <c r="I34" s="147">
        <v>0.14999999999999999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44</v>
      </c>
      <c r="F35" s="146">
        <f>ROUND((SUM(BI114:BI122)),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8"/>
      <c r="D37" s="149" t="s">
        <v>45</v>
      </c>
      <c r="E37" s="150"/>
      <c r="F37" s="150"/>
      <c r="G37" s="151" t="s">
        <v>46</v>
      </c>
      <c r="H37" s="152" t="s">
        <v>47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5" t="s">
        <v>48</v>
      </c>
      <c r="E50" s="156"/>
      <c r="F50" s="156"/>
      <c r="G50" s="155" t="s">
        <v>49</v>
      </c>
      <c r="H50" s="156"/>
      <c r="I50" s="156"/>
      <c r="J50" s="156"/>
      <c r="K50" s="15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7" t="s">
        <v>50</v>
      </c>
      <c r="E61" s="158"/>
      <c r="F61" s="159" t="s">
        <v>51</v>
      </c>
      <c r="G61" s="157" t="s">
        <v>50</v>
      </c>
      <c r="H61" s="158"/>
      <c r="I61" s="158"/>
      <c r="J61" s="160" t="s">
        <v>51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5" t="s">
        <v>52</v>
      </c>
      <c r="E65" s="161"/>
      <c r="F65" s="161"/>
      <c r="G65" s="155" t="s">
        <v>53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7" t="s">
        <v>50</v>
      </c>
      <c r="E76" s="158"/>
      <c r="F76" s="159" t="s">
        <v>51</v>
      </c>
      <c r="G76" s="157" t="s">
        <v>50</v>
      </c>
      <c r="H76" s="158"/>
      <c r="I76" s="158"/>
      <c r="J76" s="160" t="s">
        <v>51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84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Odstranění nebezpečného odpadu v Hulíně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>Hulín</v>
      </c>
      <c r="G87" s="38"/>
      <c r="H87" s="38"/>
      <c r="I87" s="30" t="s">
        <v>22</v>
      </c>
      <c r="J87" s="77" t="str">
        <f>IF(J10="","",J10)</f>
        <v>3. 8. 2020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>Správa železnic, státní organizace, OŘ Olomouc</v>
      </c>
      <c r="G89" s="38"/>
      <c r="H89" s="38"/>
      <c r="I89" s="30" t="s">
        <v>30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40.05" customHeight="1">
      <c r="A90" s="36"/>
      <c r="B90" s="37"/>
      <c r="C90" s="30" t="s">
        <v>28</v>
      </c>
      <c r="D90" s="38"/>
      <c r="E90" s="38"/>
      <c r="F90" s="25" t="str">
        <f>IF(E16="","",E16)</f>
        <v>Vyplň údaj</v>
      </c>
      <c r="G90" s="38"/>
      <c r="H90" s="38"/>
      <c r="I90" s="30" t="s">
        <v>33</v>
      </c>
      <c r="J90" s="34" t="str">
        <f>E22</f>
        <v>Správa železnic, státní organizace, OŘ Olomouc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85</v>
      </c>
      <c r="D92" s="167"/>
      <c r="E92" s="167"/>
      <c r="F92" s="167"/>
      <c r="G92" s="167"/>
      <c r="H92" s="167"/>
      <c r="I92" s="167"/>
      <c r="J92" s="168" t="s">
        <v>86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87</v>
      </c>
      <c r="D94" s="38"/>
      <c r="E94" s="38"/>
      <c r="F94" s="38"/>
      <c r="G94" s="38"/>
      <c r="H94" s="38"/>
      <c r="I94" s="38"/>
      <c r="J94" s="108">
        <f>J114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88</v>
      </c>
    </row>
    <row r="95" s="9" customFormat="1" ht="24.96" customHeight="1">
      <c r="A95" s="9"/>
      <c r="B95" s="170"/>
      <c r="C95" s="171"/>
      <c r="D95" s="172" t="s">
        <v>89</v>
      </c>
      <c r="E95" s="173"/>
      <c r="F95" s="173"/>
      <c r="G95" s="173"/>
      <c r="H95" s="173"/>
      <c r="I95" s="173"/>
      <c r="J95" s="174">
        <f>J115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90</v>
      </c>
      <c r="E96" s="179"/>
      <c r="F96" s="179"/>
      <c r="G96" s="179"/>
      <c r="H96" s="179"/>
      <c r="I96" s="179"/>
      <c r="J96" s="180">
        <f>J116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91</v>
      </c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16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8"/>
      <c r="D106" s="38"/>
      <c r="E106" s="74" t="str">
        <f>E7</f>
        <v>Odstranění nebezpečného odpadu v Hulíně</v>
      </c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20</v>
      </c>
      <c r="D108" s="38"/>
      <c r="E108" s="38"/>
      <c r="F108" s="25" t="str">
        <f>F10</f>
        <v>Hulín</v>
      </c>
      <c r="G108" s="38"/>
      <c r="H108" s="38"/>
      <c r="I108" s="30" t="s">
        <v>22</v>
      </c>
      <c r="J108" s="77" t="str">
        <f>IF(J10="","",J10)</f>
        <v>3. 8. 2020</v>
      </c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5.15" customHeight="1">
      <c r="A110" s="36"/>
      <c r="B110" s="37"/>
      <c r="C110" s="30" t="s">
        <v>24</v>
      </c>
      <c r="D110" s="38"/>
      <c r="E110" s="38"/>
      <c r="F110" s="25" t="str">
        <f>E13</f>
        <v>Správa železnic, státní organizace, OŘ Olomouc</v>
      </c>
      <c r="G110" s="38"/>
      <c r="H110" s="38"/>
      <c r="I110" s="30" t="s">
        <v>30</v>
      </c>
      <c r="J110" s="34" t="str">
        <f>E19</f>
        <v xml:space="preserve"> 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40.05" customHeight="1">
      <c r="A111" s="36"/>
      <c r="B111" s="37"/>
      <c r="C111" s="30" t="s">
        <v>28</v>
      </c>
      <c r="D111" s="38"/>
      <c r="E111" s="38"/>
      <c r="F111" s="25" t="str">
        <f>IF(E16="","",E16)</f>
        <v>Vyplň údaj</v>
      </c>
      <c r="G111" s="38"/>
      <c r="H111" s="38"/>
      <c r="I111" s="30" t="s">
        <v>33</v>
      </c>
      <c r="J111" s="34" t="str">
        <f>E22</f>
        <v>Správa železnic, státní organizace, OŘ Olomouc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0.32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11" customFormat="1" ht="29.28" customHeight="1">
      <c r="A113" s="182"/>
      <c r="B113" s="183"/>
      <c r="C113" s="184" t="s">
        <v>92</v>
      </c>
      <c r="D113" s="185" t="s">
        <v>60</v>
      </c>
      <c r="E113" s="185" t="s">
        <v>56</v>
      </c>
      <c r="F113" s="185" t="s">
        <v>57</v>
      </c>
      <c r="G113" s="185" t="s">
        <v>93</v>
      </c>
      <c r="H113" s="185" t="s">
        <v>94</v>
      </c>
      <c r="I113" s="185" t="s">
        <v>95</v>
      </c>
      <c r="J113" s="186" t="s">
        <v>86</v>
      </c>
      <c r="K113" s="187" t="s">
        <v>96</v>
      </c>
      <c r="L113" s="188"/>
      <c r="M113" s="98" t="s">
        <v>1</v>
      </c>
      <c r="N113" s="99" t="s">
        <v>39</v>
      </c>
      <c r="O113" s="99" t="s">
        <v>97</v>
      </c>
      <c r="P113" s="99" t="s">
        <v>98</v>
      </c>
      <c r="Q113" s="99" t="s">
        <v>99</v>
      </c>
      <c r="R113" s="99" t="s">
        <v>100</v>
      </c>
      <c r="S113" s="99" t="s">
        <v>101</v>
      </c>
      <c r="T113" s="100" t="s">
        <v>102</v>
      </c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</row>
    <row r="114" s="2" customFormat="1" ht="22.8" customHeight="1">
      <c r="A114" s="36"/>
      <c r="B114" s="37"/>
      <c r="C114" s="105" t="s">
        <v>103</v>
      </c>
      <c r="D114" s="38"/>
      <c r="E114" s="38"/>
      <c r="F114" s="38"/>
      <c r="G114" s="38"/>
      <c r="H114" s="38"/>
      <c r="I114" s="38"/>
      <c r="J114" s="189">
        <f>BK114</f>
        <v>0</v>
      </c>
      <c r="K114" s="38"/>
      <c r="L114" s="42"/>
      <c r="M114" s="101"/>
      <c r="N114" s="190"/>
      <c r="O114" s="102"/>
      <c r="P114" s="191">
        <f>P115</f>
        <v>0</v>
      </c>
      <c r="Q114" s="102"/>
      <c r="R114" s="191">
        <f>R115</f>
        <v>0</v>
      </c>
      <c r="S114" s="102"/>
      <c r="T114" s="192">
        <f>T115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74</v>
      </c>
      <c r="AU114" s="15" t="s">
        <v>88</v>
      </c>
      <c r="BK114" s="193">
        <f>BK115</f>
        <v>0</v>
      </c>
    </row>
    <row r="115" s="12" customFormat="1" ht="25.92" customHeight="1">
      <c r="A115" s="12"/>
      <c r="B115" s="194"/>
      <c r="C115" s="195"/>
      <c r="D115" s="196" t="s">
        <v>74</v>
      </c>
      <c r="E115" s="197" t="s">
        <v>104</v>
      </c>
      <c r="F115" s="197" t="s">
        <v>105</v>
      </c>
      <c r="G115" s="195"/>
      <c r="H115" s="195"/>
      <c r="I115" s="198"/>
      <c r="J115" s="199">
        <f>BK115</f>
        <v>0</v>
      </c>
      <c r="K115" s="195"/>
      <c r="L115" s="200"/>
      <c r="M115" s="201"/>
      <c r="N115" s="202"/>
      <c r="O115" s="202"/>
      <c r="P115" s="203">
        <f>P116</f>
        <v>0</v>
      </c>
      <c r="Q115" s="202"/>
      <c r="R115" s="203">
        <f>R116</f>
        <v>0</v>
      </c>
      <c r="S115" s="202"/>
      <c r="T115" s="204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5" t="s">
        <v>80</v>
      </c>
      <c r="AT115" s="206" t="s">
        <v>74</v>
      </c>
      <c r="AU115" s="206" t="s">
        <v>75</v>
      </c>
      <c r="AY115" s="205" t="s">
        <v>106</v>
      </c>
      <c r="BK115" s="207">
        <f>BK116</f>
        <v>0</v>
      </c>
    </row>
    <row r="116" s="12" customFormat="1" ht="22.8" customHeight="1">
      <c r="A116" s="12"/>
      <c r="B116" s="194"/>
      <c r="C116" s="195"/>
      <c r="D116" s="196" t="s">
        <v>74</v>
      </c>
      <c r="E116" s="208" t="s">
        <v>107</v>
      </c>
      <c r="F116" s="208" t="s">
        <v>108</v>
      </c>
      <c r="G116" s="195"/>
      <c r="H116" s="195"/>
      <c r="I116" s="198"/>
      <c r="J116" s="209">
        <f>BK116</f>
        <v>0</v>
      </c>
      <c r="K116" s="195"/>
      <c r="L116" s="200"/>
      <c r="M116" s="201"/>
      <c r="N116" s="202"/>
      <c r="O116" s="202"/>
      <c r="P116" s="203">
        <f>SUM(P117:P122)</f>
        <v>0</v>
      </c>
      <c r="Q116" s="202"/>
      <c r="R116" s="203">
        <f>SUM(R117:R122)</f>
        <v>0</v>
      </c>
      <c r="S116" s="202"/>
      <c r="T116" s="204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5" t="s">
        <v>80</v>
      </c>
      <c r="AT116" s="206" t="s">
        <v>74</v>
      </c>
      <c r="AU116" s="206" t="s">
        <v>80</v>
      </c>
      <c r="AY116" s="205" t="s">
        <v>106</v>
      </c>
      <c r="BK116" s="207">
        <f>SUM(BK117:BK122)</f>
        <v>0</v>
      </c>
    </row>
    <row r="117" s="2" customFormat="1" ht="37.8" customHeight="1">
      <c r="A117" s="36"/>
      <c r="B117" s="37"/>
      <c r="C117" s="210" t="s">
        <v>80</v>
      </c>
      <c r="D117" s="210" t="s">
        <v>109</v>
      </c>
      <c r="E117" s="211" t="s">
        <v>110</v>
      </c>
      <c r="F117" s="212" t="s">
        <v>111</v>
      </c>
      <c r="G117" s="213" t="s">
        <v>112</v>
      </c>
      <c r="H117" s="214">
        <v>345</v>
      </c>
      <c r="I117" s="215"/>
      <c r="J117" s="216">
        <f>ROUND(I117*H117,2)</f>
        <v>0</v>
      </c>
      <c r="K117" s="217"/>
      <c r="L117" s="42"/>
      <c r="M117" s="218" t="s">
        <v>1</v>
      </c>
      <c r="N117" s="219" t="s">
        <v>40</v>
      </c>
      <c r="O117" s="89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2" t="s">
        <v>113</v>
      </c>
      <c r="AT117" s="222" t="s">
        <v>109</v>
      </c>
      <c r="AU117" s="222" t="s">
        <v>82</v>
      </c>
      <c r="AY117" s="15" t="s">
        <v>106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5" t="s">
        <v>80</v>
      </c>
      <c r="BK117" s="223">
        <f>ROUND(I117*H117,2)</f>
        <v>0</v>
      </c>
      <c r="BL117" s="15" t="s">
        <v>113</v>
      </c>
      <c r="BM117" s="222" t="s">
        <v>114</v>
      </c>
    </row>
    <row r="118" s="13" customFormat="1">
      <c r="A118" s="13"/>
      <c r="B118" s="224"/>
      <c r="C118" s="225"/>
      <c r="D118" s="226" t="s">
        <v>115</v>
      </c>
      <c r="E118" s="227" t="s">
        <v>1</v>
      </c>
      <c r="F118" s="228" t="s">
        <v>116</v>
      </c>
      <c r="G118" s="225"/>
      <c r="H118" s="229">
        <v>345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115</v>
      </c>
      <c r="AU118" s="235" t="s">
        <v>82</v>
      </c>
      <c r="AV118" s="13" t="s">
        <v>82</v>
      </c>
      <c r="AW118" s="13" t="s">
        <v>32</v>
      </c>
      <c r="AX118" s="13" t="s">
        <v>80</v>
      </c>
      <c r="AY118" s="235" t="s">
        <v>106</v>
      </c>
    </row>
    <row r="119" s="2" customFormat="1" ht="24.15" customHeight="1">
      <c r="A119" s="36"/>
      <c r="B119" s="37"/>
      <c r="C119" s="210" t="s">
        <v>82</v>
      </c>
      <c r="D119" s="210" t="s">
        <v>109</v>
      </c>
      <c r="E119" s="211" t="s">
        <v>117</v>
      </c>
      <c r="F119" s="212" t="s">
        <v>118</v>
      </c>
      <c r="G119" s="213" t="s">
        <v>119</v>
      </c>
      <c r="H119" s="214">
        <v>50</v>
      </c>
      <c r="I119" s="215"/>
      <c r="J119" s="216">
        <f>ROUND(I119*H119,2)</f>
        <v>0</v>
      </c>
      <c r="K119" s="217"/>
      <c r="L119" s="42"/>
      <c r="M119" s="218" t="s">
        <v>1</v>
      </c>
      <c r="N119" s="219" t="s">
        <v>40</v>
      </c>
      <c r="O119" s="89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2" t="s">
        <v>113</v>
      </c>
      <c r="AT119" s="222" t="s">
        <v>109</v>
      </c>
      <c r="AU119" s="222" t="s">
        <v>82</v>
      </c>
      <c r="AY119" s="15" t="s">
        <v>106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5" t="s">
        <v>80</v>
      </c>
      <c r="BK119" s="223">
        <f>ROUND(I119*H119,2)</f>
        <v>0</v>
      </c>
      <c r="BL119" s="15" t="s">
        <v>113</v>
      </c>
      <c r="BM119" s="222" t="s">
        <v>120</v>
      </c>
    </row>
    <row r="120" s="13" customFormat="1">
      <c r="A120" s="13"/>
      <c r="B120" s="224"/>
      <c r="C120" s="225"/>
      <c r="D120" s="226" t="s">
        <v>115</v>
      </c>
      <c r="E120" s="227" t="s">
        <v>1</v>
      </c>
      <c r="F120" s="228" t="s">
        <v>121</v>
      </c>
      <c r="G120" s="225"/>
      <c r="H120" s="229">
        <v>50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115</v>
      </c>
      <c r="AU120" s="235" t="s">
        <v>82</v>
      </c>
      <c r="AV120" s="13" t="s">
        <v>82</v>
      </c>
      <c r="AW120" s="13" t="s">
        <v>32</v>
      </c>
      <c r="AX120" s="13" t="s">
        <v>80</v>
      </c>
      <c r="AY120" s="235" t="s">
        <v>106</v>
      </c>
    </row>
    <row r="121" s="2" customFormat="1" ht="14.4" customHeight="1">
      <c r="A121" s="36"/>
      <c r="B121" s="37"/>
      <c r="C121" s="210" t="s">
        <v>122</v>
      </c>
      <c r="D121" s="210" t="s">
        <v>109</v>
      </c>
      <c r="E121" s="211" t="s">
        <v>123</v>
      </c>
      <c r="F121" s="212" t="s">
        <v>124</v>
      </c>
      <c r="G121" s="213" t="s">
        <v>119</v>
      </c>
      <c r="H121" s="214">
        <v>50</v>
      </c>
      <c r="I121" s="215"/>
      <c r="J121" s="216">
        <f>ROUND(I121*H121,2)</f>
        <v>0</v>
      </c>
      <c r="K121" s="217"/>
      <c r="L121" s="42"/>
      <c r="M121" s="218" t="s">
        <v>1</v>
      </c>
      <c r="N121" s="219" t="s">
        <v>40</v>
      </c>
      <c r="O121" s="89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2" t="s">
        <v>113</v>
      </c>
      <c r="AT121" s="222" t="s">
        <v>109</v>
      </c>
      <c r="AU121" s="222" t="s">
        <v>82</v>
      </c>
      <c r="AY121" s="15" t="s">
        <v>106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5" t="s">
        <v>80</v>
      </c>
      <c r="BK121" s="223">
        <f>ROUND(I121*H121,2)</f>
        <v>0</v>
      </c>
      <c r="BL121" s="15" t="s">
        <v>113</v>
      </c>
      <c r="BM121" s="222" t="s">
        <v>125</v>
      </c>
    </row>
    <row r="122" s="13" customFormat="1">
      <c r="A122" s="13"/>
      <c r="B122" s="224"/>
      <c r="C122" s="225"/>
      <c r="D122" s="226" t="s">
        <v>115</v>
      </c>
      <c r="E122" s="227" t="s">
        <v>1</v>
      </c>
      <c r="F122" s="228" t="s">
        <v>121</v>
      </c>
      <c r="G122" s="225"/>
      <c r="H122" s="229">
        <v>50</v>
      </c>
      <c r="I122" s="230"/>
      <c r="J122" s="225"/>
      <c r="K122" s="225"/>
      <c r="L122" s="231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115</v>
      </c>
      <c r="AU122" s="235" t="s">
        <v>82</v>
      </c>
      <c r="AV122" s="13" t="s">
        <v>82</v>
      </c>
      <c r="AW122" s="13" t="s">
        <v>32</v>
      </c>
      <c r="AX122" s="13" t="s">
        <v>80</v>
      </c>
      <c r="AY122" s="235" t="s">
        <v>106</v>
      </c>
    </row>
    <row r="123" s="2" customFormat="1" ht="6.96" customHeight="1">
      <c r="A123" s="36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42"/>
      <c r="M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</sheetData>
  <sheetProtection sheet="1" autoFilter="0" formatColumns="0" formatRows="0" objects="1" scenarios="1" spinCount="100000" saltValue="OJfQqPHB10NCfSY5k30a8xg9LCN0MYPiCpb+0uI+jje52051alSycFE0zPYmXFYHpnEnvkAV3Fp76mxHCib9NQ==" hashValue="pXDok3FltCQDbXsdw5wMx5YCClR+9Bb4kjzKhuHeDTL/JCY/dcqaJaRwWdAr/ojaamj98/ltKLGARADLBxAtJg==" algorithmName="SHA-512" password="CC35"/>
  <autoFilter ref="C113:K122"/>
  <mergeCells count="6">
    <mergeCell ref="E7:H7"/>
    <mergeCell ref="E16:H16"/>
    <mergeCell ref="E25:H25"/>
    <mergeCell ref="E85:H85"/>
    <mergeCell ref="E106:H10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Kubelka Jan, Ing.</dc:creator>
  <cp:lastModifiedBy>Kubelka Jan, Ing.</cp:lastModifiedBy>
  <dcterms:created xsi:type="dcterms:W3CDTF">2020-08-11T05:24:46Z</dcterms:created>
  <dcterms:modified xsi:type="dcterms:W3CDTF">2020-08-11T05:24:49Z</dcterms:modified>
</cp:coreProperties>
</file>