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50" yWindow="600" windowWidth="27225" windowHeight="11955"/>
  </bookViews>
  <sheets>
    <sheet name="Rekapitulace stavby" sheetId="1" r:id="rId1"/>
    <sheet name="ZRN - Údržba vyšší a nižš..." sheetId="2" r:id="rId2"/>
    <sheet name="VON - Údržba vyšší a nižš..." sheetId="3" r:id="rId3"/>
  </sheets>
  <definedNames>
    <definedName name="_xlnm._FilterDatabase" localSheetId="2" hidden="1">'VON - Údržba vyšší a nižš...'!$C$116:$K$127</definedName>
    <definedName name="_xlnm._FilterDatabase" localSheetId="1" hidden="1">'ZRN - Údržba vyšší a nižš...'!$C$118:$K$250</definedName>
    <definedName name="_xlnm.Print_Titles" localSheetId="0">'Rekapitulace stavby'!$92:$92</definedName>
    <definedName name="_xlnm.Print_Titles" localSheetId="2">'VON - Údržba vyšší a nižš...'!$116:$116</definedName>
    <definedName name="_xlnm.Print_Titles" localSheetId="1">'ZRN - Údržba vyšší a nižš...'!$118:$118</definedName>
    <definedName name="_xlnm.Print_Area" localSheetId="0">'Rekapitulace stavby'!$D$4:$AO$76,'Rekapitulace stavby'!$C$82:$AQ$97</definedName>
    <definedName name="_xlnm.Print_Area" localSheetId="2">'VON - Údržba vyšší a nižš...'!$C$4:$J$39,'VON - Údržba vyšší a nižš...'!$C$50:$J$76,'VON - Údržba vyšší a nižš...'!$C$82:$J$98,'VON - Údržba vyšší a nižš...'!$C$104:$K$127</definedName>
    <definedName name="_xlnm.Print_Area" localSheetId="1">'ZRN - Údržba vyšší a nižš...'!$C$4:$J$39,'ZRN - Údržba vyšší a nižš...'!$C$50:$J$76,'ZRN - Údržba vyšší a nižš...'!$C$82:$J$100,'ZRN - Údržba vyšší a nižš...'!$C$106:$K$250</definedName>
  </definedNames>
  <calcPr calcId="145621"/>
</workbook>
</file>

<file path=xl/calcChain.xml><?xml version="1.0" encoding="utf-8"?>
<calcChain xmlns="http://schemas.openxmlformats.org/spreadsheetml/2006/main">
  <c r="J37" i="3" l="1"/>
  <c r="J36" i="3"/>
  <c r="AY96" i="1"/>
  <c r="J35" i="3"/>
  <c r="AX96" i="1"/>
  <c r="BI125" i="3"/>
  <c r="BH125" i="3"/>
  <c r="BG125" i="3"/>
  <c r="BF125" i="3"/>
  <c r="T125" i="3"/>
  <c r="R125" i="3"/>
  <c r="P125" i="3"/>
  <c r="BI122" i="3"/>
  <c r="BH122" i="3"/>
  <c r="BG122" i="3"/>
  <c r="BF122" i="3"/>
  <c r="T122" i="3"/>
  <c r="R122" i="3"/>
  <c r="P122" i="3"/>
  <c r="BI119" i="3"/>
  <c r="BH119" i="3"/>
  <c r="BG119" i="3"/>
  <c r="BF119" i="3"/>
  <c r="T119" i="3"/>
  <c r="R119" i="3"/>
  <c r="P119" i="3"/>
  <c r="F113" i="3"/>
  <c r="F111" i="3"/>
  <c r="E109" i="3"/>
  <c r="F91" i="3"/>
  <c r="F89" i="3"/>
  <c r="E87" i="3"/>
  <c r="J24" i="3"/>
  <c r="E24" i="3"/>
  <c r="J114" i="3" s="1"/>
  <c r="J23" i="3"/>
  <c r="J21" i="3"/>
  <c r="E21" i="3"/>
  <c r="J113" i="3" s="1"/>
  <c r="J20" i="3"/>
  <c r="J18" i="3"/>
  <c r="E18" i="3"/>
  <c r="F92" i="3" s="1"/>
  <c r="J17" i="3"/>
  <c r="J12" i="3"/>
  <c r="J111" i="3"/>
  <c r="E7" i="3"/>
  <c r="E107" i="3" s="1"/>
  <c r="J37" i="2"/>
  <c r="J36" i="2"/>
  <c r="AY95" i="1" s="1"/>
  <c r="J35" i="2"/>
  <c r="AX95" i="1" s="1"/>
  <c r="BI249" i="2"/>
  <c r="BH249" i="2"/>
  <c r="BG249" i="2"/>
  <c r="BF249" i="2"/>
  <c r="T249" i="2"/>
  <c r="R249" i="2"/>
  <c r="P249" i="2"/>
  <c r="BI247" i="2"/>
  <c r="BH247" i="2"/>
  <c r="BG247" i="2"/>
  <c r="BF247" i="2"/>
  <c r="T247" i="2"/>
  <c r="R247" i="2"/>
  <c r="P247" i="2"/>
  <c r="BI244" i="2"/>
  <c r="BH244" i="2"/>
  <c r="BG244" i="2"/>
  <c r="BF244" i="2"/>
  <c r="T244" i="2"/>
  <c r="R244" i="2"/>
  <c r="P244" i="2"/>
  <c r="BI242" i="2"/>
  <c r="BH242" i="2"/>
  <c r="BG242" i="2"/>
  <c r="BF242" i="2"/>
  <c r="T242" i="2"/>
  <c r="R242" i="2"/>
  <c r="P242" i="2"/>
  <c r="BI240" i="2"/>
  <c r="BH240" i="2"/>
  <c r="BG240" i="2"/>
  <c r="BF240" i="2"/>
  <c r="T240" i="2"/>
  <c r="R240" i="2"/>
  <c r="P240" i="2"/>
  <c r="BI238" i="2"/>
  <c r="BH238" i="2"/>
  <c r="BG238" i="2"/>
  <c r="BF238" i="2"/>
  <c r="T238" i="2"/>
  <c r="R238" i="2"/>
  <c r="P238" i="2"/>
  <c r="BI236" i="2"/>
  <c r="BH236" i="2"/>
  <c r="BG236" i="2"/>
  <c r="BF236" i="2"/>
  <c r="T236" i="2"/>
  <c r="R236" i="2"/>
  <c r="P236" i="2"/>
  <c r="BI234" i="2"/>
  <c r="BH234" i="2"/>
  <c r="BG234" i="2"/>
  <c r="BF234" i="2"/>
  <c r="T234" i="2"/>
  <c r="R234" i="2"/>
  <c r="P234" i="2"/>
  <c r="BI232" i="2"/>
  <c r="BH232" i="2"/>
  <c r="BG232" i="2"/>
  <c r="BF232" i="2"/>
  <c r="T232" i="2"/>
  <c r="R232" i="2"/>
  <c r="P232" i="2"/>
  <c r="BI229" i="2"/>
  <c r="BH229" i="2"/>
  <c r="BG229" i="2"/>
  <c r="BF229" i="2"/>
  <c r="T229" i="2"/>
  <c r="R229" i="2"/>
  <c r="P229" i="2"/>
  <c r="BI226" i="2"/>
  <c r="BH226" i="2"/>
  <c r="BG226" i="2"/>
  <c r="BF226" i="2"/>
  <c r="T226" i="2"/>
  <c r="R226" i="2"/>
  <c r="P226" i="2"/>
  <c r="BI223" i="2"/>
  <c r="BH223" i="2"/>
  <c r="BG223" i="2"/>
  <c r="BF223" i="2"/>
  <c r="T223" i="2"/>
  <c r="R223" i="2"/>
  <c r="P223" i="2"/>
  <c r="BI220" i="2"/>
  <c r="BH220" i="2"/>
  <c r="BG220" i="2"/>
  <c r="BF220" i="2"/>
  <c r="T220" i="2"/>
  <c r="R220" i="2"/>
  <c r="P220" i="2"/>
  <c r="BI217" i="2"/>
  <c r="BH217" i="2"/>
  <c r="BG217" i="2"/>
  <c r="BF217" i="2"/>
  <c r="T217" i="2"/>
  <c r="R217" i="2"/>
  <c r="P217" i="2"/>
  <c r="BI214" i="2"/>
  <c r="BH214" i="2"/>
  <c r="BG214" i="2"/>
  <c r="BF214" i="2"/>
  <c r="T214" i="2"/>
  <c r="R214" i="2"/>
  <c r="P214" i="2"/>
  <c r="BI211" i="2"/>
  <c r="BH211" i="2"/>
  <c r="BG211" i="2"/>
  <c r="BF211" i="2"/>
  <c r="T211" i="2"/>
  <c r="R211" i="2"/>
  <c r="P211" i="2"/>
  <c r="BI208" i="2"/>
  <c r="BH208" i="2"/>
  <c r="BG208" i="2"/>
  <c r="BF208" i="2"/>
  <c r="T208" i="2"/>
  <c r="R208" i="2"/>
  <c r="P208" i="2"/>
  <c r="BI205" i="2"/>
  <c r="BH205" i="2"/>
  <c r="BG205" i="2"/>
  <c r="BF205" i="2"/>
  <c r="T205" i="2"/>
  <c r="R205" i="2"/>
  <c r="P205" i="2"/>
  <c r="BI202" i="2"/>
  <c r="BH202" i="2"/>
  <c r="BG202" i="2"/>
  <c r="BF202" i="2"/>
  <c r="T202" i="2"/>
  <c r="R202" i="2"/>
  <c r="P202" i="2"/>
  <c r="BI199" i="2"/>
  <c r="BH199" i="2"/>
  <c r="BG199" i="2"/>
  <c r="BF199" i="2"/>
  <c r="T199" i="2"/>
  <c r="R199" i="2"/>
  <c r="P199" i="2"/>
  <c r="BI196" i="2"/>
  <c r="BH196" i="2"/>
  <c r="BG196" i="2"/>
  <c r="BF196" i="2"/>
  <c r="T196" i="2"/>
  <c r="R196" i="2"/>
  <c r="P196" i="2"/>
  <c r="BI193" i="2"/>
  <c r="BH193" i="2"/>
  <c r="BG193" i="2"/>
  <c r="BF193" i="2"/>
  <c r="T193" i="2"/>
  <c r="R193" i="2"/>
  <c r="P193" i="2"/>
  <c r="BI190" i="2"/>
  <c r="BH190" i="2"/>
  <c r="BG190" i="2"/>
  <c r="BF190" i="2"/>
  <c r="T190" i="2"/>
  <c r="R190" i="2"/>
  <c r="P190" i="2"/>
  <c r="BI187" i="2"/>
  <c r="BH187" i="2"/>
  <c r="BG187" i="2"/>
  <c r="BF187" i="2"/>
  <c r="T187" i="2"/>
  <c r="R187" i="2"/>
  <c r="P187" i="2"/>
  <c r="BI184" i="2"/>
  <c r="BH184" i="2"/>
  <c r="BG184" i="2"/>
  <c r="BF184" i="2"/>
  <c r="T184" i="2"/>
  <c r="R184" i="2"/>
  <c r="P184" i="2"/>
  <c r="BI181" i="2"/>
  <c r="BH181" i="2"/>
  <c r="BG181" i="2"/>
  <c r="BF181" i="2"/>
  <c r="T181" i="2"/>
  <c r="R181" i="2"/>
  <c r="P181" i="2"/>
  <c r="BI178" i="2"/>
  <c r="BH178" i="2"/>
  <c r="BG178" i="2"/>
  <c r="BF178" i="2"/>
  <c r="T178" i="2"/>
  <c r="R178" i="2"/>
  <c r="P178" i="2"/>
  <c r="BI175" i="2"/>
  <c r="BH175" i="2"/>
  <c r="BG175" i="2"/>
  <c r="BF175" i="2"/>
  <c r="T175" i="2"/>
  <c r="R175" i="2"/>
  <c r="P175" i="2"/>
  <c r="BI172" i="2"/>
  <c r="BH172" i="2"/>
  <c r="BG172" i="2"/>
  <c r="BF172" i="2"/>
  <c r="T172" i="2"/>
  <c r="R172" i="2"/>
  <c r="P172" i="2"/>
  <c r="BI169" i="2"/>
  <c r="BH169" i="2"/>
  <c r="BG169" i="2"/>
  <c r="BF169" i="2"/>
  <c r="T169" i="2"/>
  <c r="R169" i="2"/>
  <c r="P169" i="2"/>
  <c r="BI166" i="2"/>
  <c r="BH166" i="2"/>
  <c r="BG166" i="2"/>
  <c r="BF166" i="2"/>
  <c r="T166" i="2"/>
  <c r="R166" i="2"/>
  <c r="P166" i="2"/>
  <c r="BI163" i="2"/>
  <c r="BH163" i="2"/>
  <c r="BG163" i="2"/>
  <c r="BF163" i="2"/>
  <c r="T163" i="2"/>
  <c r="R163" i="2"/>
  <c r="P163" i="2"/>
  <c r="BI160" i="2"/>
  <c r="BH160" i="2"/>
  <c r="BG160" i="2"/>
  <c r="BF160" i="2"/>
  <c r="T160" i="2"/>
  <c r="R160" i="2"/>
  <c r="P160" i="2"/>
  <c r="BI157" i="2"/>
  <c r="BH157" i="2"/>
  <c r="BG157" i="2"/>
  <c r="BF157" i="2"/>
  <c r="T157" i="2"/>
  <c r="R157" i="2"/>
  <c r="P157" i="2"/>
  <c r="BI154" i="2"/>
  <c r="BH154" i="2"/>
  <c r="BG154" i="2"/>
  <c r="BF154" i="2"/>
  <c r="T154" i="2"/>
  <c r="R154" i="2"/>
  <c r="P154" i="2"/>
  <c r="BI151" i="2"/>
  <c r="BH151" i="2"/>
  <c r="BG151" i="2"/>
  <c r="BF151" i="2"/>
  <c r="T151" i="2"/>
  <c r="R151" i="2"/>
  <c r="P151" i="2"/>
  <c r="BI148" i="2"/>
  <c r="BH148" i="2"/>
  <c r="BG148" i="2"/>
  <c r="BF148" i="2"/>
  <c r="T148" i="2"/>
  <c r="R148" i="2"/>
  <c r="P148" i="2"/>
  <c r="BI145" i="2"/>
  <c r="BH145" i="2"/>
  <c r="BG145" i="2"/>
  <c r="BF145" i="2"/>
  <c r="T145" i="2"/>
  <c r="R145" i="2"/>
  <c r="P145" i="2"/>
  <c r="BI142" i="2"/>
  <c r="BH142" i="2"/>
  <c r="BG142" i="2"/>
  <c r="BF142" i="2"/>
  <c r="T142" i="2"/>
  <c r="R142" i="2"/>
  <c r="P142" i="2"/>
  <c r="BI139" i="2"/>
  <c r="BH139" i="2"/>
  <c r="BG139" i="2"/>
  <c r="BF139" i="2"/>
  <c r="T139" i="2"/>
  <c r="R139" i="2"/>
  <c r="P139" i="2"/>
  <c r="BI136" i="2"/>
  <c r="BH136" i="2"/>
  <c r="BG136" i="2"/>
  <c r="BF136" i="2"/>
  <c r="T136" i="2"/>
  <c r="R136" i="2"/>
  <c r="P136" i="2"/>
  <c r="BI134" i="2"/>
  <c r="BH134" i="2"/>
  <c r="BG134" i="2"/>
  <c r="BF134" i="2"/>
  <c r="T134" i="2"/>
  <c r="R134" i="2"/>
  <c r="P134" i="2"/>
  <c r="BI132" i="2"/>
  <c r="BH132" i="2"/>
  <c r="BG132" i="2"/>
  <c r="BF132" i="2"/>
  <c r="T132" i="2"/>
  <c r="R132" i="2"/>
  <c r="P132" i="2"/>
  <c r="BI130" i="2"/>
  <c r="BH130" i="2"/>
  <c r="BG130" i="2"/>
  <c r="BF130" i="2"/>
  <c r="T130" i="2"/>
  <c r="R130" i="2"/>
  <c r="P130" i="2"/>
  <c r="BI128" i="2"/>
  <c r="BH128" i="2"/>
  <c r="BG128" i="2"/>
  <c r="BF128" i="2"/>
  <c r="T128" i="2"/>
  <c r="R128" i="2"/>
  <c r="P128" i="2"/>
  <c r="BI126" i="2"/>
  <c r="BH126" i="2"/>
  <c r="BG126" i="2"/>
  <c r="BF126" i="2"/>
  <c r="T126" i="2"/>
  <c r="R126" i="2"/>
  <c r="P126" i="2"/>
  <c r="BI124" i="2"/>
  <c r="BH124" i="2"/>
  <c r="BG124" i="2"/>
  <c r="BF124" i="2"/>
  <c r="T124" i="2"/>
  <c r="R124" i="2"/>
  <c r="P124" i="2"/>
  <c r="BI122" i="2"/>
  <c r="BH122" i="2"/>
  <c r="BG122" i="2"/>
  <c r="BF122" i="2"/>
  <c r="T122" i="2"/>
  <c r="R122" i="2"/>
  <c r="P122" i="2"/>
  <c r="F115" i="2"/>
  <c r="F113" i="2"/>
  <c r="E111" i="2"/>
  <c r="F91" i="2"/>
  <c r="F89" i="2"/>
  <c r="E87" i="2"/>
  <c r="J24" i="2"/>
  <c r="E24" i="2"/>
  <c r="J92" i="2"/>
  <c r="J23" i="2"/>
  <c r="J21" i="2"/>
  <c r="E21" i="2"/>
  <c r="J115" i="2"/>
  <c r="J20" i="2"/>
  <c r="J18" i="2"/>
  <c r="E18" i="2"/>
  <c r="F92" i="2"/>
  <c r="J17" i="2"/>
  <c r="J12" i="2"/>
  <c r="J113" i="2" s="1"/>
  <c r="E7" i="2"/>
  <c r="E85" i="2" s="1"/>
  <c r="L90" i="1"/>
  <c r="AM90" i="1"/>
  <c r="AM89" i="1"/>
  <c r="L89" i="1"/>
  <c r="AM87" i="1"/>
  <c r="L87" i="1"/>
  <c r="L85" i="1"/>
  <c r="L84" i="1"/>
  <c r="BK125" i="3"/>
  <c r="J240" i="2"/>
  <c r="J234" i="2"/>
  <c r="BK226" i="2"/>
  <c r="J223" i="2"/>
  <c r="BK214" i="2"/>
  <c r="J211" i="2"/>
  <c r="BK208" i="2"/>
  <c r="BK196" i="2"/>
  <c r="BK187" i="2"/>
  <c r="BK184" i="2"/>
  <c r="J181" i="2"/>
  <c r="J178" i="2"/>
  <c r="BK175" i="2"/>
  <c r="J172" i="2"/>
  <c r="BK169" i="2"/>
  <c r="J166" i="2"/>
  <c r="BK157" i="2"/>
  <c r="BK151" i="2"/>
  <c r="J148" i="2"/>
  <c r="BK145" i="2"/>
  <c r="J132" i="2"/>
  <c r="J130" i="2"/>
  <c r="J128" i="2"/>
  <c r="BK126" i="2"/>
  <c r="J122" i="2"/>
  <c r="BK122" i="3"/>
  <c r="J119" i="3"/>
  <c r="J236" i="2"/>
  <c r="BK220" i="2"/>
  <c r="BK217" i="2"/>
  <c r="J205" i="2"/>
  <c r="BK202" i="2"/>
  <c r="J196" i="2"/>
  <c r="BK193" i="2"/>
  <c r="BK190" i="2"/>
  <c r="J169" i="2"/>
  <c r="BK163" i="2"/>
  <c r="J160" i="2"/>
  <c r="BK154" i="2"/>
  <c r="J151" i="2"/>
  <c r="J145" i="2"/>
  <c r="BK142" i="2"/>
  <c r="J139" i="2"/>
  <c r="J136" i="2"/>
  <c r="BK134" i="2"/>
  <c r="BK132" i="2"/>
  <c r="J126" i="2"/>
  <c r="AS94" i="1"/>
  <c r="J125" i="3"/>
  <c r="BK119" i="3"/>
  <c r="BK247" i="2"/>
  <c r="BK244" i="2"/>
  <c r="J242" i="2"/>
  <c r="BK238" i="2"/>
  <c r="J232" i="2"/>
  <c r="BK229" i="2"/>
  <c r="J220" i="2"/>
  <c r="J217" i="2"/>
  <c r="J214" i="2"/>
  <c r="BK211" i="2"/>
  <c r="J208" i="2"/>
  <c r="BK205" i="2"/>
  <c r="BK199" i="2"/>
  <c r="J190" i="2"/>
  <c r="J187" i="2"/>
  <c r="J184" i="2"/>
  <c r="BK181" i="2"/>
  <c r="BK178" i="2"/>
  <c r="BK160" i="2"/>
  <c r="J157" i="2"/>
  <c r="J154" i="2"/>
  <c r="BK148" i="2"/>
  <c r="BK139" i="2"/>
  <c r="J124" i="2"/>
  <c r="J122" i="3"/>
  <c r="BK249" i="2"/>
  <c r="J249" i="2"/>
  <c r="J247" i="2"/>
  <c r="J244" i="2"/>
  <c r="BK242" i="2"/>
  <c r="BK240" i="2"/>
  <c r="J238" i="2"/>
  <c r="BK236" i="2"/>
  <c r="BK234" i="2"/>
  <c r="BK232" i="2"/>
  <c r="J229" i="2"/>
  <c r="J226" i="2"/>
  <c r="BK223" i="2"/>
  <c r="J202" i="2"/>
  <c r="J199" i="2"/>
  <c r="J193" i="2"/>
  <c r="J175" i="2"/>
  <c r="BK172" i="2"/>
  <c r="BK166" i="2"/>
  <c r="J163" i="2"/>
  <c r="J142" i="2"/>
  <c r="BK136" i="2"/>
  <c r="J134" i="2"/>
  <c r="BK130" i="2"/>
  <c r="BK128" i="2"/>
  <c r="BK124" i="2"/>
  <c r="BK122" i="2"/>
  <c r="T121" i="2" l="1"/>
  <c r="T120" i="2" s="1"/>
  <c r="P118" i="3"/>
  <c r="P117" i="3" s="1"/>
  <c r="AU96" i="1" s="1"/>
  <c r="R121" i="2"/>
  <c r="R120" i="2" s="1"/>
  <c r="BK246" i="2"/>
  <c r="J246" i="2"/>
  <c r="J99" i="2" s="1"/>
  <c r="R118" i="3"/>
  <c r="R117" i="3" s="1"/>
  <c r="P121" i="2"/>
  <c r="P120" i="2" s="1"/>
  <c r="P119" i="2" s="1"/>
  <c r="AU95" i="1" s="1"/>
  <c r="P246" i="2"/>
  <c r="R246" i="2"/>
  <c r="BK118" i="3"/>
  <c r="J118" i="3" s="1"/>
  <c r="J97" i="3" s="1"/>
  <c r="BK121" i="2"/>
  <c r="J121" i="2" s="1"/>
  <c r="J98" i="2" s="1"/>
  <c r="T246" i="2"/>
  <c r="T118" i="3"/>
  <c r="T117" i="3" s="1"/>
  <c r="J89" i="2"/>
  <c r="F116" i="2"/>
  <c r="BE136" i="2"/>
  <c r="BE142" i="2"/>
  <c r="BE145" i="2"/>
  <c r="BE148" i="2"/>
  <c r="BE154" i="2"/>
  <c r="BE157" i="2"/>
  <c r="BE160" i="2"/>
  <c r="BE169" i="2"/>
  <c r="BE187" i="2"/>
  <c r="BE193" i="2"/>
  <c r="BE205" i="2"/>
  <c r="BE211" i="2"/>
  <c r="BE214" i="2"/>
  <c r="BE232" i="2"/>
  <c r="BE244" i="2"/>
  <c r="BE247" i="2"/>
  <c r="BE249" i="2"/>
  <c r="E109" i="2"/>
  <c r="J116" i="2"/>
  <c r="BE124" i="2"/>
  <c r="BE126" i="2"/>
  <c r="BE128" i="2"/>
  <c r="BE151" i="2"/>
  <c r="BE163" i="2"/>
  <c r="BE166" i="2"/>
  <c r="BE190" i="2"/>
  <c r="BE223" i="2"/>
  <c r="BE229" i="2"/>
  <c r="BE240" i="2"/>
  <c r="E85" i="3"/>
  <c r="J89" i="3"/>
  <c r="J92" i="3"/>
  <c r="BE119" i="3"/>
  <c r="BE125" i="3"/>
  <c r="BE122" i="2"/>
  <c r="BE130" i="2"/>
  <c r="BE172" i="2"/>
  <c r="BE175" i="2"/>
  <c r="BE181" i="2"/>
  <c r="BE184" i="2"/>
  <c r="BE196" i="2"/>
  <c r="BE208" i="2"/>
  <c r="BE220" i="2"/>
  <c r="BE226" i="2"/>
  <c r="BE234" i="2"/>
  <c r="BE238" i="2"/>
  <c r="J91" i="3"/>
  <c r="F114" i="3"/>
  <c r="BE122" i="3"/>
  <c r="J91" i="2"/>
  <c r="BE132" i="2"/>
  <c r="BE134" i="2"/>
  <c r="BE139" i="2"/>
  <c r="BE178" i="2"/>
  <c r="BE199" i="2"/>
  <c r="BE202" i="2"/>
  <c r="BE217" i="2"/>
  <c r="BE236" i="2"/>
  <c r="BE242" i="2"/>
  <c r="F37" i="2"/>
  <c r="BD95" i="1"/>
  <c r="J34" i="2"/>
  <c r="AW95" i="1" s="1"/>
  <c r="J34" i="3"/>
  <c r="AW96" i="1" s="1"/>
  <c r="F36" i="2"/>
  <c r="BC95" i="1" s="1"/>
  <c r="F36" i="3"/>
  <c r="BC96" i="1"/>
  <c r="F37" i="3"/>
  <c r="BD96" i="1" s="1"/>
  <c r="F35" i="2"/>
  <c r="BB95" i="1"/>
  <c r="F35" i="3"/>
  <c r="BB96" i="1" s="1"/>
  <c r="F34" i="2"/>
  <c r="BA95" i="1" s="1"/>
  <c r="F34" i="3"/>
  <c r="BA96" i="1" s="1"/>
  <c r="T119" i="2" l="1"/>
  <c r="R119" i="2"/>
  <c r="BK120" i="2"/>
  <c r="J120" i="2" s="1"/>
  <c r="J97" i="2" s="1"/>
  <c r="BK117" i="3"/>
  <c r="J117" i="3" s="1"/>
  <c r="J96" i="3" s="1"/>
  <c r="BC94" i="1"/>
  <c r="W32" i="1" s="1"/>
  <c r="AU94" i="1"/>
  <c r="J33" i="2"/>
  <c r="AV95" i="1"/>
  <c r="AT95" i="1"/>
  <c r="J33" i="3"/>
  <c r="AV96" i="1" s="1"/>
  <c r="AT96" i="1" s="1"/>
  <c r="F33" i="2"/>
  <c r="AZ95" i="1" s="1"/>
  <c r="BB94" i="1"/>
  <c r="AX94" i="1"/>
  <c r="BA94" i="1"/>
  <c r="AW94" i="1" s="1"/>
  <c r="AK30" i="1" s="1"/>
  <c r="F33" i="3"/>
  <c r="AZ96" i="1" s="1"/>
  <c r="BD94" i="1"/>
  <c r="W33" i="1" s="1"/>
  <c r="BK119" i="2" l="1"/>
  <c r="J119" i="2"/>
  <c r="J96" i="2"/>
  <c r="AZ94" i="1"/>
  <c r="AV94" i="1"/>
  <c r="AK29" i="1"/>
  <c r="W30" i="1"/>
  <c r="J30" i="3"/>
  <c r="AG96" i="1"/>
  <c r="AN96" i="1"/>
  <c r="AY94" i="1"/>
  <c r="W31" i="1"/>
  <c r="J39" i="3" l="1"/>
  <c r="J30" i="2"/>
  <c r="AG95" i="1"/>
  <c r="AN95" i="1" s="1"/>
  <c r="AT94" i="1"/>
  <c r="W29" i="1"/>
  <c r="J39" i="2" l="1"/>
  <c r="AG94" i="1"/>
  <c r="AK26" i="1"/>
  <c r="AK35" i="1" s="1"/>
  <c r="AN94" i="1" l="1"/>
</calcChain>
</file>

<file path=xl/sharedStrings.xml><?xml version="1.0" encoding="utf-8"?>
<sst xmlns="http://schemas.openxmlformats.org/spreadsheetml/2006/main" count="1490" uniqueCount="385">
  <si>
    <t>Export Komplet</t>
  </si>
  <si>
    <t/>
  </si>
  <si>
    <t>2.0</t>
  </si>
  <si>
    <t>ZAMOK</t>
  </si>
  <si>
    <t>False</t>
  </si>
  <si>
    <t>{d6286322-3992-4557-a8ea-d72b41047e77}</t>
  </si>
  <si>
    <t>0,01</t>
  </si>
  <si>
    <t>21</t>
  </si>
  <si>
    <t>15</t>
  </si>
  <si>
    <t>REKAPITULACE STAVBY</t>
  </si>
  <si>
    <t>v ---  níže se nacházejí doplnkové a pomocné údaje k sestavám  --- v</t>
  </si>
  <si>
    <t>Návod na vyplnění</t>
  </si>
  <si>
    <t>0,001</t>
  </si>
  <si>
    <t>Kód:</t>
  </si>
  <si>
    <t>63520205</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</si>
  <si>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</si>
  <si>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</si>
  <si>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Údržba vyšší a nižší zeleně v obvodu OŘ 2020-2021</t>
  </si>
  <si>
    <t>KSO:</t>
  </si>
  <si>
    <t>CC-CZ:</t>
  </si>
  <si>
    <t>Místo:</t>
  </si>
  <si>
    <t>ST Ostrava</t>
  </si>
  <si>
    <t>Datum:</t>
  </si>
  <si>
    <t>14. 7. 2020</t>
  </si>
  <si>
    <t>Zadavatel:</t>
  </si>
  <si>
    <t>IČ:</t>
  </si>
  <si>
    <t>70994234</t>
  </si>
  <si>
    <t>Správa železnic, státní organizace, OŘ Ostrava</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</si>
  <si>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</si>
  <si>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</si>
  <si>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</si>
  <si>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</si>
  <si>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</si>
  <si>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</si>
  <si>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</si>
  <si>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</si>
  <si>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</si>
  <si>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</si>
  <si>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</si>
  <si>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</si>
  <si>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</si>
  <si>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</si>
  <si>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</si>
  <si>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</si>
  <si>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</si>
  <si>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</si>
  <si>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</si>
  <si>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</si>
  <si>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</si>
  <si>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</si>
  <si>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</si>
  <si>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</si>
  <si>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</si>
  <si>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</si>
  <si>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</si>
  <si>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</si>
  <si>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</si>
  <si>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</si>
  <si>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</si>
  <si>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</si>
  <si>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</si>
  <si>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</si>
  <si>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</si>
  <si>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</si>
  <si>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</si>
  <si>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</si>
  <si>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</si>
  <si>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</si>
  <si>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</si>
  <si>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</si>
  <si>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</si>
  <si>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</si>
  <si>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</si>
  <si>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</si>
  <si>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</si>
  <si>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</si>
  <si>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</si>
  <si>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</si>
  <si>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</si>
  <si>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</si>
  <si>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</si>
  <si>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</si>
  <si>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ZRN</t>
  </si>
  <si>
    <t>STA</t>
  </si>
  <si>
    <t>1</t>
  </si>
  <si>
    <t>{eb29c750-2492-4967-ad7d-d6d5e79abcd4}</t>
  </si>
  <si>
    <t>2</t>
  </si>
  <si>
    <t>VON</t>
  </si>
  <si>
    <t>{3516d22a-d021-4f7b-8f0b-180e540fa717}</t>
  </si>
  <si>
    <t>KRYCÍ LIST SOUPISU PRACÍ</t>
  </si>
  <si>
    <t>Objekt:</t>
  </si>
  <si>
    <t>ZRN - Údržba vyšší a nižší zeleně v obvodu OŘ 2020-2021</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</si>
  <si>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</si>
  <si>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</si>
  <si>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</si>
  <si>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</si>
  <si>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</si>
  <si>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</si>
  <si>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</si>
  <si>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</si>
  <si>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</si>
  <si>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</si>
  <si>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</si>
  <si>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</si>
  <si>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</si>
  <si>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</si>
  <si>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</si>
  <si>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</si>
  <si>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</si>
  <si>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</si>
  <si>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</si>
  <si>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</si>
  <si>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</si>
  <si>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</si>
  <si>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</si>
  <si>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</si>
  <si>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</si>
  <si>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</si>
  <si>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</si>
  <si>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5904020010</t>
  </si>
  <si>
    <t>Vyřezání křovin porost řídký 1 až 5 kusů stonků na m2 plochy sklon terénu do 1:2</t>
  </si>
  <si>
    <t>m2</t>
  </si>
  <si>
    <t>Sborník UOŽI 01 2020</t>
  </si>
  <si>
    <t>4</t>
  </si>
  <si>
    <t>138360429</t>
  </si>
  <si>
    <t>PP</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</si>
  <si>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</si>
  <si>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5904020020</t>
  </si>
  <si>
    <t>Vyřezání křovin porost řídký 1 až 5 kusů stonků na m2 plochy sklon terénu přes 1:2</t>
  </si>
  <si>
    <t>760482626</t>
  </si>
  <si>
    <t>Vyřezání křovin porost řídký 1 až 5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</si>
  <si>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3</t>
  </si>
  <si>
    <t>5904020110</t>
  </si>
  <si>
    <t>Vyřezání křovin porost hustý 6 a více kusů stonků na m2 plochy sklon terénu do 1:2</t>
  </si>
  <si>
    <t>-908894892</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</si>
  <si>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</si>
  <si>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5904020120</t>
  </si>
  <si>
    <t>Vyřezání křovin porost hustý 6 a více kusů stonků na m2 plochy sklon terénu přes 1:2</t>
  </si>
  <si>
    <t>-1028158363</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</si>
  <si>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</si>
  <si>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5904025010</t>
  </si>
  <si>
    <t>Ořez větví místně ručně do výšky nad terénem do 2 m</t>
  </si>
  <si>
    <t>hod</t>
  </si>
  <si>
    <t>-999599597</t>
  </si>
  <si>
    <t>Ořez větví místně ručně do výšky nad terénem do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</si>
  <si>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6</t>
  </si>
  <si>
    <t>5904025020</t>
  </si>
  <si>
    <t>Ořez větví místně ručně do výšky nad terénem přes 2 m</t>
  </si>
  <si>
    <t>1166541998</t>
  </si>
  <si>
    <t>Ořez větví místně ručně do výšky nad terénem přes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</si>
  <si>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7</t>
  </si>
  <si>
    <t>5904025110</t>
  </si>
  <si>
    <t>Ořez větví místně ručně kontinuálně strojně v šíři 3 metry od osy koleje</t>
  </si>
  <si>
    <t>km</t>
  </si>
  <si>
    <t>866414961</t>
  </si>
  <si>
    <t>Ořez větví místně ručně kontinuálně strojně v šíři 3 metry od osy koleje.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</si>
  <si>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8</t>
  </si>
  <si>
    <t>5904035010</t>
  </si>
  <si>
    <t>Kácení stromů se sklonem terénu do 1:2 obvodem kmene od 31 do 63 cm</t>
  </si>
  <si>
    <t>kus</t>
  </si>
  <si>
    <t>-908602642</t>
  </si>
  <si>
    <t>Kácení stromů se sklonem terénu do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</si>
  <si>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t>
  </si>
  <si>
    <t>Poznámka k položce:_x000D_
Strom=kus, průměr 10-20 cm</t>
  </si>
  <si>
    <t>9</t>
  </si>
  <si>
    <t>5904035020</t>
  </si>
  <si>
    <t>Kácení stromů se sklonem terénu do 1:2 obvodem kmene přes 63 do 80 cm</t>
  </si>
  <si>
    <t>1438805410</t>
  </si>
  <si>
    <t>Kácení stromů se sklonem terénu do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</si>
  <si>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21-25 cm</t>
  </si>
  <si>
    <t>10</t>
  </si>
  <si>
    <t>5904035030</t>
  </si>
  <si>
    <t>Kácení stromů se sklonem terénu do 1:2 obvodem kmene přes 80 do 157 cm</t>
  </si>
  <si>
    <t>-143633829</t>
  </si>
  <si>
    <t>Kácení stromů se sklonem terénu do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</si>
  <si>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26-50 cm</t>
  </si>
  <si>
    <t>11</t>
  </si>
  <si>
    <t>5904035040</t>
  </si>
  <si>
    <t>Kácení stromů se sklonem terénu do 1:2 obvodem kmene přes 157 do 220 cm</t>
  </si>
  <si>
    <t>-725785682</t>
  </si>
  <si>
    <t>Kácení stromů se sklonem terénu do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</si>
  <si>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51-70 cm</t>
  </si>
  <si>
    <t>12</t>
  </si>
  <si>
    <t>5904035050</t>
  </si>
  <si>
    <t>Kácení stromů se sklonem terénu do 1:2 obvodem kmene přes 220 do 283 cm</t>
  </si>
  <si>
    <t>408283098</t>
  </si>
  <si>
    <t>Kácení stromů se sklonem terénu do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</si>
  <si>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71-90 cm</t>
  </si>
  <si>
    <t>13</t>
  </si>
  <si>
    <t>5904035060</t>
  </si>
  <si>
    <t>Kácení stromů se sklonem terénu do 1:2 obvodem kmene přes 283 cm</t>
  </si>
  <si>
    <t>74396754</t>
  </si>
  <si>
    <t>Kácení stromů se sklonem terénu do 1:2 obvodem kmene přes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</si>
  <si>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přes 91 cm</t>
  </si>
  <si>
    <t>14</t>
  </si>
  <si>
    <t>5904035110</t>
  </si>
  <si>
    <t>Kácení stromů se sklonem terénu přes 1:2 obvodem kmene od 31 do 63 cm</t>
  </si>
  <si>
    <t>1408816550</t>
  </si>
  <si>
    <t>Kácení stromů se sklonem terénu přes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</si>
  <si>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5904035120</t>
  </si>
  <si>
    <t>Kácení stromů se sklonem terénu přes 1:2 obvodem kmene přes 63 do 80 cm</t>
  </si>
  <si>
    <t>2143957933</t>
  </si>
  <si>
    <t>Kácení stromů se sklonem terénu přes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</si>
  <si>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16</t>
  </si>
  <si>
    <t>5904035130</t>
  </si>
  <si>
    <t>Kácení stromů se sklonem terénu přes 1:2 obvodem kmene přes 80 do 157 cm</t>
  </si>
  <si>
    <t>-132175611</t>
  </si>
  <si>
    <t>Kácení stromů se sklonem terénu přes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</si>
  <si>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17</t>
  </si>
  <si>
    <t>5904035140</t>
  </si>
  <si>
    <t>Kácení stromů se sklonem terénu přes 1:2 obvodem kmene přes 157 do 220 cm</t>
  </si>
  <si>
    <t>1039345592</t>
  </si>
  <si>
    <t>Kácení stromů se sklonem terénu přes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</si>
  <si>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18</t>
  </si>
  <si>
    <t>5904035150</t>
  </si>
  <si>
    <t>Kácení stromů se sklonem terénu přes 1:2 obvodem kmene přes 220 do 283 cm</t>
  </si>
  <si>
    <t>1944533833</t>
  </si>
  <si>
    <t>Kácení stromů se sklonem terénu přes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</si>
  <si>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19</t>
  </si>
  <si>
    <t>5904035160</t>
  </si>
  <si>
    <t>Kácení stromů se sklonem terénu přes 1:2 obvodem kmene přes 283 cm</t>
  </si>
  <si>
    <t>1385100800</t>
  </si>
  <si>
    <t>Kácení stromů se sklonem terénu přes 1:2 obvodem kmene přes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</si>
  <si>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20</t>
  </si>
  <si>
    <t>5904040030</t>
  </si>
  <si>
    <t>Rizikové kácení stromů listnatých se sklonem terénu do 1:2 obvodem kmene přes 80 do 157 cm</t>
  </si>
  <si>
    <t>1150295550</t>
  </si>
  <si>
    <t>Rizikové kácení stromů listnatých se sklonem terénu do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</si>
  <si>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5904040040</t>
  </si>
  <si>
    <t>Rizikové kácení stromů listnatých se sklonem terénu do 1:2 obvodem kmene přes 157 do 220 cm</t>
  </si>
  <si>
    <t>555680890</t>
  </si>
  <si>
    <t>Rizikové kácení stromů listnatých se sklonem terénu do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</si>
  <si>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22</t>
  </si>
  <si>
    <t>5904040050</t>
  </si>
  <si>
    <t>Rizikové kácení stromů listnatých se sklonem terénu do 1:2 obvodem kmene přes 220 do 283 cm</t>
  </si>
  <si>
    <t>-811808249</t>
  </si>
  <si>
    <t>Rizikové kácení stromů listnatých se sklonem terénu do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</si>
  <si>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23</t>
  </si>
  <si>
    <t>5904040060</t>
  </si>
  <si>
    <t>Rizikové kácení stromů listnatých se sklonem terénu do 1:2 obvodem kmene přes 283 cm</t>
  </si>
  <si>
    <t>1361593654</t>
  </si>
  <si>
    <t>Rizikové kácení stromů listnatých se sklonem terénu do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</si>
  <si>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24</t>
  </si>
  <si>
    <t>5904040110</t>
  </si>
  <si>
    <t>Rizikové kácení stromů listnatých se sklonem terénu přes 1:2 obvodem kmene od 31 do 63 cm</t>
  </si>
  <si>
    <t>549236372</t>
  </si>
  <si>
    <t>Rizikové kácení stromů listnatých se sklonem terénu přes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</si>
  <si>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25</t>
  </si>
  <si>
    <t>5904040120</t>
  </si>
  <si>
    <t>Rizikové kácení stromů listnatých se sklonem terénu přes 1:2 obvodem kmene přes 63 do 80 cm</t>
  </si>
  <si>
    <t>990759420</t>
  </si>
  <si>
    <t>Rizikové kácení stromů listnatých se sklonem terénu přes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</si>
  <si>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26</t>
  </si>
  <si>
    <t>5904040130</t>
  </si>
  <si>
    <t>Rizikové kácení stromů listnatých se sklonem terénu přes 1:2 obvodem kmene přes 80 do 157 cm</t>
  </si>
  <si>
    <t>-195882355</t>
  </si>
  <si>
    <t>Rizikové kácení stromů listnatých se sklonem terénu přes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</si>
  <si>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27</t>
  </si>
  <si>
    <t>5904040140</t>
  </si>
  <si>
    <t>Rizikové kácení stromů listnatých se sklonem terénu přes 1:2 obvodem kmene přes 157 do 220 cm</t>
  </si>
  <si>
    <t>-1248616286</t>
  </si>
  <si>
    <t>Rizikové kácení stromů listnatých se sklonem terénu přes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</si>
  <si>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28</t>
  </si>
  <si>
    <t>5904040150</t>
  </si>
  <si>
    <t>Rizikové kácení stromů listnatých se sklonem terénu přes 1:2 obvodem kmene přes 220 do 283 cm</t>
  </si>
  <si>
    <t>2050109831</t>
  </si>
  <si>
    <t>Rizikové kácení stromů listnatých se sklonem terénu přes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</si>
  <si>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29</t>
  </si>
  <si>
    <t>5904040160</t>
  </si>
  <si>
    <t>Rizikové kácení stromů listnatých se sklonem terénu přes 1:2 obvodem kmene přes 283 cm</t>
  </si>
  <si>
    <t>1005850406</t>
  </si>
  <si>
    <t>Rizikové kácení stromů listnatých se sklonem terénu přes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</si>
  <si>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30</t>
  </si>
  <si>
    <t>5904040230</t>
  </si>
  <si>
    <t>Rizikové kácení stromů jehličnatých se sklonem terénu do 1:2 obvodem kmene přes 80 do 157 cm</t>
  </si>
  <si>
    <t>723052077</t>
  </si>
  <si>
    <t>Rizikové kácení stromů jehličnatých se sklonem terénu do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</si>
  <si>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31</t>
  </si>
  <si>
    <t>5904040240</t>
  </si>
  <si>
    <t>Rizikové kácení stromů jehličnatých se sklonem terénu do 1:2 obvodem kmene přes 157 do 220 cm</t>
  </si>
  <si>
    <t>-1354960788</t>
  </si>
  <si>
    <t>Rizikové kácení stromů jehličnatých se sklonem terénu do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</si>
  <si>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32</t>
  </si>
  <si>
    <t>5904040250</t>
  </si>
  <si>
    <t>Rizikové kácení stromů jehličnatých se sklonem terénu do 1:2 obvodem kmene přes 220 do 283 cm</t>
  </si>
  <si>
    <t>-758742455</t>
  </si>
  <si>
    <t>Rizikové kácení stromů jehličnatých se sklonem terénu do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</si>
  <si>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33</t>
  </si>
  <si>
    <t>5904040260</t>
  </si>
  <si>
    <t>Rizikové kácení stromů jehličnatých se sklonem terénu do 1:2 obvodem kmene přes 283 cm</t>
  </si>
  <si>
    <t>1525413927</t>
  </si>
  <si>
    <t>Rizikové kácení stromů jehličnatých se sklonem terénu do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</si>
  <si>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34</t>
  </si>
  <si>
    <t>5904040310</t>
  </si>
  <si>
    <t>Rizikové kácení stromů jehličnatých se sklonem terénu přes 1:2 obvodem kmene od 31 do 63 cm</t>
  </si>
  <si>
    <t>-1658784172</t>
  </si>
  <si>
    <t>Rizikové kácení stromů jehličnatých se sklonem terénu přes 1:2 obvodem kmene od 31 do 63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</si>
  <si>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35</t>
  </si>
  <si>
    <t>5904040320</t>
  </si>
  <si>
    <t>Rizikové kácení stromů jehličnatých se sklonem terénu přes 1:2 obvodem kmene přes 63 do 80 cm</t>
  </si>
  <si>
    <t>-1689847309</t>
  </si>
  <si>
    <t>Rizikové kácení stromů jehličnatých se sklonem terénu přes 1:2 obvodem kmene přes 63 do 80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</si>
  <si>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36</t>
  </si>
  <si>
    <t>5904040330</t>
  </si>
  <si>
    <t>Rizikové kácení stromů jehličnatých se sklonem terénu přes 1:2 obvodem kmene přes 80 do 157 cm</t>
  </si>
  <si>
    <t>-825946599</t>
  </si>
  <si>
    <t>Rizikové kácení stromů jehličnatých se sklonem terénu přes 1:2 obvodem kmene přes 80 do 157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</si>
  <si>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37</t>
  </si>
  <si>
    <t>5904040340</t>
  </si>
  <si>
    <t>Rizikové kácení stromů jehličnatých se sklonem terénu přes 1:2 obvodem kmene přes 157 do 220 cm</t>
  </si>
  <si>
    <t>1276881970</t>
  </si>
  <si>
    <t>Rizikové kácení stromů jehličnatých se sklonem terénu přes 1:2 obvodem kmene přes 157 do 220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</si>
  <si>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38</t>
  </si>
  <si>
    <t>5904040350</t>
  </si>
  <si>
    <t>Rizikové kácení stromů jehličnatých se sklonem terénu přes 1:2 obvodem kmene přes 220 do 283 cm</t>
  </si>
  <si>
    <t>1455897216</t>
  </si>
  <si>
    <t>Rizikové kácení stromů jehličnatých se sklonem terénu přes 1:2 obvodem kmene přes 220 do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</si>
  <si>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39</t>
  </si>
  <si>
    <t>5904040360</t>
  </si>
  <si>
    <t>Rizikové kácení stromů jehličnatých se sklonem terénu přes 1:2 obvodem kmene přes 283 cm</t>
  </si>
  <si>
    <t>-2036776802</t>
  </si>
  <si>
    <t>Rizikové kácení stromů jehličnatých se sklonem terénu přes 1:2 obvodem kmene přes 283 cm. Poznámka: 1. V cenách jsou započteny náklady na použití lanové nebo podobné techniky na odvětvení, kácení, rozřezání a snesení kmene, spálení, štěpkování a rozprostření nebo naložení odpadu na dopravní prostředek a uložení na skládku. 2. V cenách nejsou obsaženy náklady na dopravu a skládkovné.</t>
  </si>
  <si>
    <t>40</t>
  </si>
  <si>
    <t>5904045010</t>
  </si>
  <si>
    <t>Odstranění pařezu mechanicky průměru do 10 cm</t>
  </si>
  <si>
    <t>-806617076</t>
  </si>
  <si>
    <t>Odstranění pařezu mechanicky průměru do 10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</si>
  <si>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41</t>
  </si>
  <si>
    <t>5904045020</t>
  </si>
  <si>
    <t>Odstranění pařezu mechanicky průměru přes 10 cm do 30 cm</t>
  </si>
  <si>
    <t>-979724354</t>
  </si>
  <si>
    <t>Odstranění pařezu mechanicky průměru přes 10 cm do 30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</si>
  <si>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42</t>
  </si>
  <si>
    <t>5904045030</t>
  </si>
  <si>
    <t>Odstranění pařezu mechanicky průměru přes 30 cm do 60 cm</t>
  </si>
  <si>
    <t>1040681568</t>
  </si>
  <si>
    <t>Odstranění pařezu mechanicky průměru přes 30 cm do 60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</si>
  <si>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43</t>
  </si>
  <si>
    <t>5904045040</t>
  </si>
  <si>
    <t>Odstranění pařezu mechanicky průměru přes 60 cm do 100 cm</t>
  </si>
  <si>
    <t>-1301834905</t>
  </si>
  <si>
    <t>Odstranění pařezu mechanicky průměru přes 60 cm do 100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</si>
  <si>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44</t>
  </si>
  <si>
    <t>5904045050</t>
  </si>
  <si>
    <t>Odstranění pařezu mechanicky průměru přes 100 cm</t>
  </si>
  <si>
    <t>-1634255018</t>
  </si>
  <si>
    <t>Odstranění pařezu mechanicky průměru přes 100 cm. Poznámka: 1. V cenách jsou započteny náklady na mechanickou likvidaci pařezu odtěžením, odfrézováním nebo na biologickou likvidaci aplikací chemikálie do vyvrtaných otvorů včetně jejího dodání, odstranění vzniklého odpadu a urovnání terénu a náklady na dodávku chemikálie.</t>
  </si>
  <si>
    <t>45</t>
  </si>
  <si>
    <t>5904065010</t>
  </si>
  <si>
    <t>Výsadba stromů listnatých</t>
  </si>
  <si>
    <t>-1738056700</t>
  </si>
  <si>
    <t>Výsadba stromů listnatých. Poznámka: 1. V cenách jsou započteny náklady na výkop jámy, osazení, zásyp, zajištění ukotvením, ochrana před okusem a vysycháním, úpravu terénu, vodu, hnojivo a opěru. 2. V cenách nejsou obsaženy náklady na dodávku stromů.</t>
  </si>
  <si>
    <t>46</t>
  </si>
  <si>
    <t>5904065020</t>
  </si>
  <si>
    <t>Výsadba stromů jehličnatých</t>
  </si>
  <si>
    <t>-1906645021</t>
  </si>
  <si>
    <t>Výsadba stromů jehličnatých. Poznámka: 1. V cenách jsou započteny náklady na výkop jámy, osazení, zásyp, zajištění ukotvením, ochrana před okusem a vysycháním, úpravu terénu, vodu, hnojivo a opěru. 2. V cenách nejsou obsaženy náklady na dodávku stromů.</t>
  </si>
  <si>
    <t>OST</t>
  </si>
  <si>
    <t>Ostatní</t>
  </si>
  <si>
    <t>47</t>
  </si>
  <si>
    <t>9903100100</t>
  </si>
  <si>
    <t>Přeprava mechanizace na místo prováděných prací o hmotnosti do 12 t přes 50 do 100 km</t>
  </si>
  <si>
    <t>364854462</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</si>
  <si>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</si>
  <si>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48</t>
  </si>
  <si>
    <t>9903100200</t>
  </si>
  <si>
    <t>Přeprava mechanizace na místo prováděných prací o hmotnosti do 12 t do 200 km</t>
  </si>
  <si>
    <t>1759278393</t>
  </si>
  <si>
    <t>Přeprava mechanizace na místo prováděných prací o hmotnosti do 12 t do 200 km . Poznámka: 1. Ceny jsou určeny pro dopravu mechanizmů na místo prováděných prací po silnici i po kolejích.2. V ceně jsou započteny i náklady na zpáteční cestu dopravního prostředku. Měrnou jednotkou je kus přepravovaného stroje.</t>
  </si>
  <si>
    <t>VON - Údržba vyšší a nižší zeleně v obvodu OŘ 2020-2021</t>
  </si>
  <si>
    <t>VRN - Vedlejší rozpočtové náklady</t>
  </si>
  <si>
    <t>VRN</t>
  </si>
  <si>
    <t>Vedlejší rozpočtové náklady</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</si>
  <si>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</si>
  <si>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</si>
  <si>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t>
  </si>
  <si>
    <t>609193374</t>
  </si>
  <si>
    <t>Poznámka k položce:_x000D_
Základna pro výpočet - ZRN</t>
  </si>
  <si>
    <t>024101001</t>
  </si>
  <si>
    <t>Inženýrská činnost střežení pracovní skupiny zaměstnanců</t>
  </si>
  <si>
    <t>2035501738</t>
  </si>
  <si>
    <t>Poznámka k položce:_x000D_
Základna pro výpočet - dotyčné práce</t>
  </si>
  <si>
    <t>033121001</t>
  </si>
  <si>
    <t>Provozní vlivy Rušení prací železničním provozem širá trať nebo dopravny s kolejovým rozvětvením s počtem vlaků za směnu 8,5 hod. do 25</t>
  </si>
  <si>
    <t>1980831610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</si>
</sst>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4" fillId="0" borderId="0" applyNumberFormat="0" applyFill="0" applyBorder="0" applyAlignment="0" applyProtection="0"/>
  </cellStyleXfs>
  <cellXfs count="25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6"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5"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4"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29" fillId="0" borderId="12" xfId="0" applyNumberFormat="1" applyFont="1" applyBorder="1" applyAlignment="1" applyProtection="1"/>
    <xf numFmtId="166" fontId="29" fillId="0" borderId="13" xfId="0" applyNumberFormat="1" applyFont="1" applyBorder="1" applyAlignment="1" applyProtection="1"/>
    <xf numFmtId="4" fontId="30"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5"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pplyProtection="1">
      <alignment horizontal="left" vertical="center"/>
    </xf>
    <xf numFmtId="0" fontId="32"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3"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19" fillId="2" borderId="22" xfId="0" applyNumberFormat="1" applyFont="1" applyFill="1" applyBorder="1" applyAlignment="1" applyProtection="1">
      <alignment vertical="center"/>
      <protection locked="0"/>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4"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5"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8"/>
  <sheetViews>
    <sheetView showGridLines="0" tabSelected="1"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3" t="s">
        <v>0</v>
      </c>
      <c r="AZ1" s="13" t="s">
        <v>1</v>
      </c>
      <c r="BA1" s="13" t="s">
        <v>2</v>
      </c>
      <c r="BB1" s="13" t="s">
        <v>3</v>
      </c>
      <c r="BT1" s="13" t="s">
        <v>4</v>
      </c>
      <c r="BU1" s="13" t="s">
        <v>4</v>
      </c>
      <c r="BV1" s="13" t="s">
        <v>5</v>
      </c>
    </row>
    <row r="2" spans="1:74" s="1" customFormat="1" ht="36.950000000000003" customHeight="1">
      <c r="AR2" s="235"/>
      <c r="AS2" s="235"/>
      <c r="AT2" s="235"/>
      <c r="AU2" s="235"/>
      <c r="AV2" s="235"/>
      <c r="AW2" s="235"/>
      <c r="AX2" s="235"/>
      <c r="AY2" s="235"/>
      <c r="AZ2" s="235"/>
      <c r="BA2" s="235"/>
      <c r="BB2" s="235"/>
      <c r="BC2" s="235"/>
      <c r="BD2" s="235"/>
      <c r="BE2" s="235"/>
      <c r="BS2" s="14" t="s">
        <v>6</v>
      </c>
      <c r="BT2" s="14" t="s">
        <v>7</v>
      </c>
    </row>
    <row r="3" spans="1:74" s="1" customFormat="1"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4.95"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pans="1:74" s="1" customFormat="1" ht="12" customHeight="1">
      <c r="B5" s="18"/>
      <c r="C5" s="19"/>
      <c r="D5" s="23" t="s">
        <v>13</v>
      </c>
      <c r="E5" s="19"/>
      <c r="F5" s="19"/>
      <c r="G5" s="19"/>
      <c r="H5" s="19"/>
      <c r="I5" s="19"/>
      <c r="J5" s="19"/>
      <c r="K5" s="210" t="s">
        <v>14</v>
      </c>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19"/>
      <c r="AQ5" s="19"/>
      <c r="AR5" s="17"/>
      <c r="BE5" s="207" t="s">
        <v>15</v>
      </c>
      <c r="BS5" s="14" t="s">
        <v>6</v>
      </c>
    </row>
    <row r="6" spans="1:74" s="1" customFormat="1" ht="36.950000000000003" customHeight="1">
      <c r="B6" s="18"/>
      <c r="C6" s="19"/>
      <c r="D6" s="25" t="s">
        <v>16</v>
      </c>
      <c r="E6" s="19"/>
      <c r="F6" s="19"/>
      <c r="G6" s="19"/>
      <c r="H6" s="19"/>
      <c r="I6" s="19"/>
      <c r="J6" s="19"/>
      <c r="K6" s="212" t="s">
        <v>17</v>
      </c>
      <c r="L6" s="211"/>
      <c r="M6" s="211"/>
      <c r="N6" s="211"/>
      <c r="O6" s="211"/>
      <c r="P6" s="211"/>
      <c r="Q6" s="211"/>
      <c r="R6" s="211"/>
      <c r="S6" s="211"/>
      <c r="T6" s="211"/>
      <c r="U6" s="211"/>
      <c r="V6" s="211"/>
      <c r="W6" s="211"/>
      <c r="X6" s="211"/>
      <c r="Y6" s="211"/>
      <c r="Z6" s="211"/>
      <c r="AA6" s="211"/>
      <c r="AB6" s="211"/>
      <c r="AC6" s="211"/>
      <c r="AD6" s="211"/>
      <c r="AE6" s="211"/>
      <c r="AF6" s="211"/>
      <c r="AG6" s="211"/>
      <c r="AH6" s="211"/>
      <c r="AI6" s="211"/>
      <c r="AJ6" s="211"/>
      <c r="AK6" s="211"/>
      <c r="AL6" s="211"/>
      <c r="AM6" s="211"/>
      <c r="AN6" s="211"/>
      <c r="AO6" s="211"/>
      <c r="AP6" s="19"/>
      <c r="AQ6" s="19"/>
      <c r="AR6" s="17"/>
      <c r="BE6" s="208"/>
      <c r="BS6" s="14" t="s">
        <v>6</v>
      </c>
    </row>
    <row r="7" spans="1:74" s="1" customFormat="1" ht="12" customHeight="1">
      <c r="B7" s="18"/>
      <c r="C7" s="19"/>
      <c r="D7" s="26"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6" t="s">
        <v>19</v>
      </c>
      <c r="AL7" s="19"/>
      <c r="AM7" s="19"/>
      <c r="AN7" s="24" t="s">
        <v>1</v>
      </c>
      <c r="AO7" s="19"/>
      <c r="AP7" s="19"/>
      <c r="AQ7" s="19"/>
      <c r="AR7" s="17"/>
      <c r="BE7" s="208"/>
      <c r="BS7" s="14" t="s">
        <v>6</v>
      </c>
    </row>
    <row r="8" spans="1:74" s="1" customFormat="1" ht="12" customHeight="1">
      <c r="B8" s="18"/>
      <c r="C8" s="19"/>
      <c r="D8" s="26"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6" t="s">
        <v>22</v>
      </c>
      <c r="AL8" s="19"/>
      <c r="AM8" s="19"/>
      <c r="AN8" s="27" t="s">
        <v>23</v>
      </c>
      <c r="AO8" s="19"/>
      <c r="AP8" s="19"/>
      <c r="AQ8" s="19"/>
      <c r="AR8" s="17"/>
      <c r="BE8" s="208"/>
      <c r="BS8" s="14" t="s">
        <v>6</v>
      </c>
    </row>
    <row r="9" spans="1:74" s="1" customFormat="1"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08"/>
      <c r="BS9" s="14" t="s">
        <v>6</v>
      </c>
    </row>
    <row r="10" spans="1:74" s="1" customFormat="1" ht="12" customHeight="1">
      <c r="B10" s="18"/>
      <c r="C10" s="19"/>
      <c r="D10" s="26" t="s">
        <v>24</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6" t="s">
        <v>25</v>
      </c>
      <c r="AL10" s="19"/>
      <c r="AM10" s="19"/>
      <c r="AN10" s="24" t="s">
        <v>26</v>
      </c>
      <c r="AO10" s="19"/>
      <c r="AP10" s="19"/>
      <c r="AQ10" s="19"/>
      <c r="AR10" s="17"/>
      <c r="BE10" s="208"/>
      <c r="BS10" s="14" t="s">
        <v>6</v>
      </c>
    </row>
    <row r="11" spans="1:74" s="1" customFormat="1" ht="18.399999999999999" customHeight="1">
      <c r="B11" s="18"/>
      <c r="C11" s="19"/>
      <c r="D11" s="19"/>
      <c r="E11" s="24" t="s">
        <v>27</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6" t="s">
        <v>28</v>
      </c>
      <c r="AL11" s="19"/>
      <c r="AM11" s="19"/>
      <c r="AN11" s="24" t="s">
        <v>29</v>
      </c>
      <c r="AO11" s="19"/>
      <c r="AP11" s="19"/>
      <c r="AQ11" s="19"/>
      <c r="AR11" s="17"/>
      <c r="BE11" s="208"/>
      <c r="BS11" s="14" t="s">
        <v>6</v>
      </c>
    </row>
    <row r="12" spans="1:74" s="1" customFormat="1"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08"/>
      <c r="BS12" s="14" t="s">
        <v>6</v>
      </c>
    </row>
    <row r="13" spans="1:74" s="1" customFormat="1" ht="12" customHeight="1">
      <c r="B13" s="18"/>
      <c r="C13" s="19"/>
      <c r="D13" s="26" t="s">
        <v>30</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6" t="s">
        <v>25</v>
      </c>
      <c r="AL13" s="19"/>
      <c r="AM13" s="19"/>
      <c r="AN13" s="28" t="s">
        <v>31</v>
      </c>
      <c r="AO13" s="19"/>
      <c r="AP13" s="19"/>
      <c r="AQ13" s="19"/>
      <c r="AR13" s="17"/>
      <c r="BE13" s="208"/>
      <c r="BS13" s="14" t="s">
        <v>6</v>
      </c>
    </row>
    <row r="14" spans="1:74" ht="12.75">
      <c r="B14" s="18"/>
      <c r="C14" s="19"/>
      <c r="D14" s="19"/>
      <c r="E14" s="213" t="s">
        <v>31</v>
      </c>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6" t="s">
        <v>28</v>
      </c>
      <c r="AL14" s="19"/>
      <c r="AM14" s="19"/>
      <c r="AN14" s="28" t="s">
        <v>31</v>
      </c>
      <c r="AO14" s="19"/>
      <c r="AP14" s="19"/>
      <c r="AQ14" s="19"/>
      <c r="AR14" s="17"/>
      <c r="BE14" s="208"/>
      <c r="BS14" s="14" t="s">
        <v>6</v>
      </c>
    </row>
    <row r="15" spans="1:74" s="1" customFormat="1"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08"/>
      <c r="BS15" s="14" t="s">
        <v>4</v>
      </c>
    </row>
    <row r="16" spans="1:74" s="1" customFormat="1" ht="12" customHeight="1">
      <c r="B16" s="18"/>
      <c r="C16" s="19"/>
      <c r="D16" s="26" t="s">
        <v>32</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6" t="s">
        <v>25</v>
      </c>
      <c r="AL16" s="19"/>
      <c r="AM16" s="19"/>
      <c r="AN16" s="24" t="s">
        <v>1</v>
      </c>
      <c r="AO16" s="19"/>
      <c r="AP16" s="19"/>
      <c r="AQ16" s="19"/>
      <c r="AR16" s="17"/>
      <c r="BE16" s="208"/>
      <c r="BS16" s="14" t="s">
        <v>4</v>
      </c>
    </row>
    <row r="17" spans="1:71" s="1" customFormat="1" ht="18.399999999999999" customHeight="1">
      <c r="B17" s="18"/>
      <c r="C17" s="19"/>
      <c r="D17" s="19"/>
      <c r="E17" s="24" t="s">
        <v>33</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6" t="s">
        <v>28</v>
      </c>
      <c r="AL17" s="19"/>
      <c r="AM17" s="19"/>
      <c r="AN17" s="24" t="s">
        <v>1</v>
      </c>
      <c r="AO17" s="19"/>
      <c r="AP17" s="19"/>
      <c r="AQ17" s="19"/>
      <c r="AR17" s="17"/>
      <c r="BE17" s="208"/>
      <c r="BS17" s="14" t="s">
        <v>34</v>
      </c>
    </row>
    <row r="18" spans="1:71" s="1" customFormat="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08"/>
      <c r="BS18" s="14" t="s">
        <v>6</v>
      </c>
    </row>
    <row r="19" spans="1:71" s="1" customFormat="1" ht="12" customHeight="1">
      <c r="B19" s="18"/>
      <c r="C19" s="19"/>
      <c r="D19" s="26" t="s">
        <v>35</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6" t="s">
        <v>25</v>
      </c>
      <c r="AL19" s="19"/>
      <c r="AM19" s="19"/>
      <c r="AN19" s="24" t="s">
        <v>1</v>
      </c>
      <c r="AO19" s="19"/>
      <c r="AP19" s="19"/>
      <c r="AQ19" s="19"/>
      <c r="AR19" s="17"/>
      <c r="BE19" s="208"/>
      <c r="BS19" s="14" t="s">
        <v>6</v>
      </c>
    </row>
    <row r="20" spans="1:71" s="1" customFormat="1" ht="18.399999999999999" customHeight="1">
      <c r="B20" s="18"/>
      <c r="C20" s="19"/>
      <c r="D20" s="19"/>
      <c r="E20" s="24" t="s">
        <v>33</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6" t="s">
        <v>28</v>
      </c>
      <c r="AL20" s="19"/>
      <c r="AM20" s="19"/>
      <c r="AN20" s="24" t="s">
        <v>1</v>
      </c>
      <c r="AO20" s="19"/>
      <c r="AP20" s="19"/>
      <c r="AQ20" s="19"/>
      <c r="AR20" s="17"/>
      <c r="BE20" s="208"/>
      <c r="BS20" s="14" t="s">
        <v>34</v>
      </c>
    </row>
    <row r="21" spans="1:71" s="1" customFormat="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08"/>
    </row>
    <row r="22" spans="1:71" s="1" customFormat="1" ht="12" customHeight="1">
      <c r="B22" s="18"/>
      <c r="C22" s="19"/>
      <c r="D22" s="26" t="s">
        <v>36</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08"/>
    </row>
    <row r="23" spans="1:71" s="1" customFormat="1" ht="16.5" customHeight="1">
      <c r="B23" s="18"/>
      <c r="C23" s="19"/>
      <c r="D23" s="19"/>
      <c r="E23" s="215" t="s">
        <v>1</v>
      </c>
      <c r="F23" s="215"/>
      <c r="G23" s="215"/>
      <c r="H23" s="215"/>
      <c r="I23" s="215"/>
      <c r="J23" s="215"/>
      <c r="K23" s="215"/>
      <c r="L23" s="215"/>
      <c r="M23" s="215"/>
      <c r="N23" s="215"/>
      <c r="O23" s="215"/>
      <c r="P23" s="215"/>
      <c r="Q23" s="215"/>
      <c r="R23" s="215"/>
      <c r="S23" s="215"/>
      <c r="T23" s="215"/>
      <c r="U23" s="215"/>
      <c r="V23" s="215"/>
      <c r="W23" s="215"/>
      <c r="X23" s="215"/>
      <c r="Y23" s="215"/>
      <c r="Z23" s="215"/>
      <c r="AA23" s="215"/>
      <c r="AB23" s="215"/>
      <c r="AC23" s="215"/>
      <c r="AD23" s="215"/>
      <c r="AE23" s="215"/>
      <c r="AF23" s="215"/>
      <c r="AG23" s="215"/>
      <c r="AH23" s="215"/>
      <c r="AI23" s="215"/>
      <c r="AJ23" s="215"/>
      <c r="AK23" s="215"/>
      <c r="AL23" s="215"/>
      <c r="AM23" s="215"/>
      <c r="AN23" s="215"/>
      <c r="AO23" s="19"/>
      <c r="AP23" s="19"/>
      <c r="AQ23" s="19"/>
      <c r="AR23" s="17"/>
      <c r="BE23" s="208"/>
    </row>
    <row r="24" spans="1:71" s="1" customFormat="1" ht="6.95"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08"/>
    </row>
    <row r="25" spans="1:71" s="1" customFormat="1" ht="6.95" customHeight="1">
      <c r="B25" s="18"/>
      <c r="C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19"/>
      <c r="AQ25" s="19"/>
      <c r="AR25" s="17"/>
      <c r="BE25" s="208"/>
    </row>
    <row r="26" spans="1:71" s="2" customFormat="1" ht="25.9" customHeight="1">
      <c r="A26" s="31"/>
      <c r="B26" s="32"/>
      <c r="C26" s="33"/>
      <c r="D26" s="34" t="s">
        <v>37</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16">
        <f>ROUND(AG94,2)</f>
        <v>0</v>
      </c>
      <c r="AL26" s="217"/>
      <c r="AM26" s="217"/>
      <c r="AN26" s="217"/>
      <c r="AO26" s="217"/>
      <c r="AP26" s="33"/>
      <c r="AQ26" s="33"/>
      <c r="AR26" s="36"/>
      <c r="BE26" s="208"/>
    </row>
    <row r="27" spans="1:71" s="2" customFormat="1" ht="6.95" customHeight="1">
      <c r="A27" s="3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208"/>
    </row>
    <row r="28" spans="1:71" s="2" customFormat="1" ht="12.75">
      <c r="A28" s="31"/>
      <c r="B28" s="32"/>
      <c r="C28" s="33"/>
      <c r="D28" s="33"/>
      <c r="E28" s="33"/>
      <c r="F28" s="33"/>
      <c r="G28" s="33"/>
      <c r="H28" s="33"/>
      <c r="I28" s="33"/>
      <c r="J28" s="33"/>
      <c r="K28" s="33"/>
      <c r="L28" s="218" t="s">
        <v>38</v>
      </c>
      <c r="M28" s="218"/>
      <c r="N28" s="218"/>
      <c r="O28" s="218"/>
      <c r="P28" s="218"/>
      <c r="Q28" s="33"/>
      <c r="R28" s="33"/>
      <c r="S28" s="33"/>
      <c r="T28" s="33"/>
      <c r="U28" s="33"/>
      <c r="V28" s="33"/>
      <c r="W28" s="218" t="s">
        <v>39</v>
      </c>
      <c r="X28" s="218"/>
      <c r="Y28" s="218"/>
      <c r="Z28" s="218"/>
      <c r="AA28" s="218"/>
      <c r="AB28" s="218"/>
      <c r="AC28" s="218"/>
      <c r="AD28" s="218"/>
      <c r="AE28" s="218"/>
      <c r="AF28" s="33"/>
      <c r="AG28" s="33"/>
      <c r="AH28" s="33"/>
      <c r="AI28" s="33"/>
      <c r="AJ28" s="33"/>
      <c r="AK28" s="218" t="s">
        <v>40</v>
      </c>
      <c r="AL28" s="218"/>
      <c r="AM28" s="218"/>
      <c r="AN28" s="218"/>
      <c r="AO28" s="218"/>
      <c r="AP28" s="33"/>
      <c r="AQ28" s="33"/>
      <c r="AR28" s="36"/>
      <c r="BE28" s="208"/>
    </row>
    <row r="29" spans="1:71" s="3" customFormat="1" ht="14.45" customHeight="1">
      <c r="B29" s="37"/>
      <c r="C29" s="38"/>
      <c r="D29" s="26" t="s">
        <v>41</v>
      </c>
      <c r="E29" s="38"/>
      <c r="F29" s="26" t="s">
        <v>42</v>
      </c>
      <c r="G29" s="38"/>
      <c r="H29" s="38"/>
      <c r="I29" s="38"/>
      <c r="J29" s="38"/>
      <c r="K29" s="38"/>
      <c r="L29" s="221">
        <v>0.21</v>
      </c>
      <c r="M29" s="220"/>
      <c r="N29" s="220"/>
      <c r="O29" s="220"/>
      <c r="P29" s="220"/>
      <c r="Q29" s="38"/>
      <c r="R29" s="38"/>
      <c r="S29" s="38"/>
      <c r="T29" s="38"/>
      <c r="U29" s="38"/>
      <c r="V29" s="38"/>
      <c r="W29" s="219">
        <f>ROUND(AZ94, 2)</f>
        <v>0</v>
      </c>
      <c r="X29" s="220"/>
      <c r="Y29" s="220"/>
      <c r="Z29" s="220"/>
      <c r="AA29" s="220"/>
      <c r="AB29" s="220"/>
      <c r="AC29" s="220"/>
      <c r="AD29" s="220"/>
      <c r="AE29" s="220"/>
      <c r="AF29" s="38"/>
      <c r="AG29" s="38"/>
      <c r="AH29" s="38"/>
      <c r="AI29" s="38"/>
      <c r="AJ29" s="38"/>
      <c r="AK29" s="219">
        <f>ROUND(AV94, 2)</f>
        <v>0</v>
      </c>
      <c r="AL29" s="220"/>
      <c r="AM29" s="220"/>
      <c r="AN29" s="220"/>
      <c r="AO29" s="220"/>
      <c r="AP29" s="38"/>
      <c r="AQ29" s="38"/>
      <c r="AR29" s="39"/>
      <c r="BE29" s="209"/>
    </row>
    <row r="30" spans="1:71" s="3" customFormat="1" ht="14.45" customHeight="1">
      <c r="B30" s="37"/>
      <c r="C30" s="38"/>
      <c r="D30" s="38"/>
      <c r="E30" s="38"/>
      <c r="F30" s="26" t="s">
        <v>43</v>
      </c>
      <c r="G30" s="38"/>
      <c r="H30" s="38"/>
      <c r="I30" s="38"/>
      <c r="J30" s="38"/>
      <c r="K30" s="38"/>
      <c r="L30" s="221">
        <v>0.15</v>
      </c>
      <c r="M30" s="220"/>
      <c r="N30" s="220"/>
      <c r="O30" s="220"/>
      <c r="P30" s="220"/>
      <c r="Q30" s="38"/>
      <c r="R30" s="38"/>
      <c r="S30" s="38"/>
      <c r="T30" s="38"/>
      <c r="U30" s="38"/>
      <c r="V30" s="38"/>
      <c r="W30" s="219">
        <f>ROUND(BA94, 2)</f>
        <v>0</v>
      </c>
      <c r="X30" s="220"/>
      <c r="Y30" s="220"/>
      <c r="Z30" s="220"/>
      <c r="AA30" s="220"/>
      <c r="AB30" s="220"/>
      <c r="AC30" s="220"/>
      <c r="AD30" s="220"/>
      <c r="AE30" s="220"/>
      <c r="AF30" s="38"/>
      <c r="AG30" s="38"/>
      <c r="AH30" s="38"/>
      <c r="AI30" s="38"/>
      <c r="AJ30" s="38"/>
      <c r="AK30" s="219">
        <f>ROUND(AW94, 2)</f>
        <v>0</v>
      </c>
      <c r="AL30" s="220"/>
      <c r="AM30" s="220"/>
      <c r="AN30" s="220"/>
      <c r="AO30" s="220"/>
      <c r="AP30" s="38"/>
      <c r="AQ30" s="38"/>
      <c r="AR30" s="39"/>
      <c r="BE30" s="209"/>
    </row>
    <row r="31" spans="1:71" s="3" customFormat="1" ht="14.45" hidden="1" customHeight="1">
      <c r="B31" s="37"/>
      <c r="C31" s="38"/>
      <c r="D31" s="38"/>
      <c r="E31" s="38"/>
      <c r="F31" s="26" t="s">
        <v>44</v>
      </c>
      <c r="G31" s="38"/>
      <c r="H31" s="38"/>
      <c r="I31" s="38"/>
      <c r="J31" s="38"/>
      <c r="K31" s="38"/>
      <c r="L31" s="221">
        <v>0.21</v>
      </c>
      <c r="M31" s="220"/>
      <c r="N31" s="220"/>
      <c r="O31" s="220"/>
      <c r="P31" s="220"/>
      <c r="Q31" s="38"/>
      <c r="R31" s="38"/>
      <c r="S31" s="38"/>
      <c r="T31" s="38"/>
      <c r="U31" s="38"/>
      <c r="V31" s="38"/>
      <c r="W31" s="219">
        <f>ROUND(BB94, 2)</f>
        <v>0</v>
      </c>
      <c r="X31" s="220"/>
      <c r="Y31" s="220"/>
      <c r="Z31" s="220"/>
      <c r="AA31" s="220"/>
      <c r="AB31" s="220"/>
      <c r="AC31" s="220"/>
      <c r="AD31" s="220"/>
      <c r="AE31" s="220"/>
      <c r="AF31" s="38"/>
      <c r="AG31" s="38"/>
      <c r="AH31" s="38"/>
      <c r="AI31" s="38"/>
      <c r="AJ31" s="38"/>
      <c r="AK31" s="219">
        <v>0</v>
      </c>
      <c r="AL31" s="220"/>
      <c r="AM31" s="220"/>
      <c r="AN31" s="220"/>
      <c r="AO31" s="220"/>
      <c r="AP31" s="38"/>
      <c r="AQ31" s="38"/>
      <c r="AR31" s="39"/>
      <c r="BE31" s="209"/>
    </row>
    <row r="32" spans="1:71" s="3" customFormat="1" ht="14.45" hidden="1" customHeight="1">
      <c r="B32" s="37"/>
      <c r="C32" s="38"/>
      <c r="D32" s="38"/>
      <c r="E32" s="38"/>
      <c r="F32" s="26" t="s">
        <v>45</v>
      </c>
      <c r="G32" s="38"/>
      <c r="H32" s="38"/>
      <c r="I32" s="38"/>
      <c r="J32" s="38"/>
      <c r="K32" s="38"/>
      <c r="L32" s="221">
        <v>0.15</v>
      </c>
      <c r="M32" s="220"/>
      <c r="N32" s="220"/>
      <c r="O32" s="220"/>
      <c r="P32" s="220"/>
      <c r="Q32" s="38"/>
      <c r="R32" s="38"/>
      <c r="S32" s="38"/>
      <c r="T32" s="38"/>
      <c r="U32" s="38"/>
      <c r="V32" s="38"/>
      <c r="W32" s="219">
        <f>ROUND(BC94, 2)</f>
        <v>0</v>
      </c>
      <c r="X32" s="220"/>
      <c r="Y32" s="220"/>
      <c r="Z32" s="220"/>
      <c r="AA32" s="220"/>
      <c r="AB32" s="220"/>
      <c r="AC32" s="220"/>
      <c r="AD32" s="220"/>
      <c r="AE32" s="220"/>
      <c r="AF32" s="38"/>
      <c r="AG32" s="38"/>
      <c r="AH32" s="38"/>
      <c r="AI32" s="38"/>
      <c r="AJ32" s="38"/>
      <c r="AK32" s="219">
        <v>0</v>
      </c>
      <c r="AL32" s="220"/>
      <c r="AM32" s="220"/>
      <c r="AN32" s="220"/>
      <c r="AO32" s="220"/>
      <c r="AP32" s="38"/>
      <c r="AQ32" s="38"/>
      <c r="AR32" s="39"/>
      <c r="BE32" s="209"/>
    </row>
    <row r="33" spans="1:57" s="3" customFormat="1" ht="14.45" hidden="1" customHeight="1">
      <c r="B33" s="37"/>
      <c r="C33" s="38"/>
      <c r="D33" s="38"/>
      <c r="E33" s="38"/>
      <c r="F33" s="26" t="s">
        <v>46</v>
      </c>
      <c r="G33" s="38"/>
      <c r="H33" s="38"/>
      <c r="I33" s="38"/>
      <c r="J33" s="38"/>
      <c r="K33" s="38"/>
      <c r="L33" s="221">
        <v>0</v>
      </c>
      <c r="M33" s="220"/>
      <c r="N33" s="220"/>
      <c r="O33" s="220"/>
      <c r="P33" s="220"/>
      <c r="Q33" s="38"/>
      <c r="R33" s="38"/>
      <c r="S33" s="38"/>
      <c r="T33" s="38"/>
      <c r="U33" s="38"/>
      <c r="V33" s="38"/>
      <c r="W33" s="219">
        <f>ROUND(BD94, 2)</f>
        <v>0</v>
      </c>
      <c r="X33" s="220"/>
      <c r="Y33" s="220"/>
      <c r="Z33" s="220"/>
      <c r="AA33" s="220"/>
      <c r="AB33" s="220"/>
      <c r="AC33" s="220"/>
      <c r="AD33" s="220"/>
      <c r="AE33" s="220"/>
      <c r="AF33" s="38"/>
      <c r="AG33" s="38"/>
      <c r="AH33" s="38"/>
      <c r="AI33" s="38"/>
      <c r="AJ33" s="38"/>
      <c r="AK33" s="219">
        <v>0</v>
      </c>
      <c r="AL33" s="220"/>
      <c r="AM33" s="220"/>
      <c r="AN33" s="220"/>
      <c r="AO33" s="220"/>
      <c r="AP33" s="38"/>
      <c r="AQ33" s="38"/>
      <c r="AR33" s="39"/>
      <c r="BE33" s="209"/>
    </row>
    <row r="34" spans="1:57" s="2" customFormat="1" ht="6.95" customHeight="1">
      <c r="A34" s="3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c r="BE34" s="208"/>
    </row>
    <row r="35" spans="1:57" s="2" customFormat="1" ht="25.9" customHeight="1">
      <c r="A35" s="31"/>
      <c r="B35" s="32"/>
      <c r="C35" s="40"/>
      <c r="D35" s="41" t="s">
        <v>47</v>
      </c>
      <c r="E35" s="42"/>
      <c r="F35" s="42"/>
      <c r="G35" s="42"/>
      <c r="H35" s="42"/>
      <c r="I35" s="42"/>
      <c r="J35" s="42"/>
      <c r="K35" s="42"/>
      <c r="L35" s="42"/>
      <c r="M35" s="42"/>
      <c r="N35" s="42"/>
      <c r="O35" s="42"/>
      <c r="P35" s="42"/>
      <c r="Q35" s="42"/>
      <c r="R35" s="42"/>
      <c r="S35" s="42"/>
      <c r="T35" s="43" t="s">
        <v>48</v>
      </c>
      <c r="U35" s="42"/>
      <c r="V35" s="42"/>
      <c r="W35" s="42"/>
      <c r="X35" s="222" t="s">
        <v>49</v>
      </c>
      <c r="Y35" s="223"/>
      <c r="Z35" s="223"/>
      <c r="AA35" s="223"/>
      <c r="AB35" s="223"/>
      <c r="AC35" s="42"/>
      <c r="AD35" s="42"/>
      <c r="AE35" s="42"/>
      <c r="AF35" s="42"/>
      <c r="AG35" s="42"/>
      <c r="AH35" s="42"/>
      <c r="AI35" s="42"/>
      <c r="AJ35" s="42"/>
      <c r="AK35" s="224">
        <f>SUM(AK26:AK33)</f>
        <v>0</v>
      </c>
      <c r="AL35" s="223"/>
      <c r="AM35" s="223"/>
      <c r="AN35" s="223"/>
      <c r="AO35" s="225"/>
      <c r="AP35" s="40"/>
      <c r="AQ35" s="40"/>
      <c r="AR35" s="36"/>
      <c r="BE35" s="31"/>
    </row>
    <row r="36" spans="1:57" s="2" customFormat="1" ht="6.95" customHeight="1">
      <c r="A36" s="3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c r="BE36" s="31"/>
    </row>
    <row r="37" spans="1:57" s="2" customFormat="1" ht="14.45" customHeight="1">
      <c r="A37" s="31"/>
      <c r="B37" s="32"/>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6"/>
      <c r="BE37" s="31"/>
    </row>
    <row r="38" spans="1:57" s="1" customFormat="1" ht="14.45"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pans="1:57" s="1" customFormat="1" ht="14.45"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pans="1:57" s="1" customFormat="1" ht="14.45"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pans="1:57" s="1" customFormat="1" ht="14.45"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pans="1:57" s="1" customFormat="1" ht="14.45"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pans="1:57" s="1" customFormat="1" ht="14.45"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pans="1:57" s="1" customFormat="1" ht="14.45"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pans="1:57" s="1" customFormat="1" ht="14.45"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pans="1:57" s="1" customFormat="1" ht="14.45"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pans="1:57" s="1" customFormat="1" ht="14.45"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pans="1:57" s="1" customFormat="1" ht="14.45"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pans="1:57" s="2" customFormat="1" ht="14.45" customHeight="1">
      <c r="B49" s="44"/>
      <c r="C49" s="45"/>
      <c r="D49" s="46" t="s">
        <v>50</v>
      </c>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6" t="s">
        <v>51</v>
      </c>
      <c r="AI49" s="47"/>
      <c r="AJ49" s="47"/>
      <c r="AK49" s="47"/>
      <c r="AL49" s="47"/>
      <c r="AM49" s="47"/>
      <c r="AN49" s="47"/>
      <c r="AO49" s="47"/>
      <c r="AP49" s="45"/>
      <c r="AQ49" s="45"/>
      <c r="AR49" s="48"/>
    </row>
    <row r="50" spans="1:57">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spans="1:57">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spans="1:57">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spans="1:57">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spans="1:57">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spans="1:57">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spans="1:57">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spans="1:57">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spans="1:57">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spans="1:57">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pans="1:57" s="2" customFormat="1" ht="12.75">
      <c r="A60" s="31"/>
      <c r="B60" s="32"/>
      <c r="C60" s="33"/>
      <c r="D60" s="49" t="s">
        <v>52</v>
      </c>
      <c r="E60" s="35"/>
      <c r="F60" s="35"/>
      <c r="G60" s="35"/>
      <c r="H60" s="35"/>
      <c r="I60" s="35"/>
      <c r="J60" s="35"/>
      <c r="K60" s="35"/>
      <c r="L60" s="35"/>
      <c r="M60" s="35"/>
      <c r="N60" s="35"/>
      <c r="O60" s="35"/>
      <c r="P60" s="35"/>
      <c r="Q60" s="35"/>
      <c r="R60" s="35"/>
      <c r="S60" s="35"/>
      <c r="T60" s="35"/>
      <c r="U60" s="35"/>
      <c r="V60" s="49" t="s">
        <v>53</v>
      </c>
      <c r="W60" s="35"/>
      <c r="X60" s="35"/>
      <c r="Y60" s="35"/>
      <c r="Z60" s="35"/>
      <c r="AA60" s="35"/>
      <c r="AB60" s="35"/>
      <c r="AC60" s="35"/>
      <c r="AD60" s="35"/>
      <c r="AE60" s="35"/>
      <c r="AF60" s="35"/>
      <c r="AG60" s="35"/>
      <c r="AH60" s="49" t="s">
        <v>52</v>
      </c>
      <c r="AI60" s="35"/>
      <c r="AJ60" s="35"/>
      <c r="AK60" s="35"/>
      <c r="AL60" s="35"/>
      <c r="AM60" s="49" t="s">
        <v>53</v>
      </c>
      <c r="AN60" s="35"/>
      <c r="AO60" s="35"/>
      <c r="AP60" s="33"/>
      <c r="AQ60" s="33"/>
      <c r="AR60" s="36"/>
      <c r="BE60" s="31"/>
    </row>
    <row r="61" spans="1:57">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spans="1:57">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spans="1:57">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pans="1:57" s="2" customFormat="1" ht="12.75">
      <c r="A64" s="31"/>
      <c r="B64" s="32"/>
      <c r="C64" s="33"/>
      <c r="D64" s="46" t="s">
        <v>54</v>
      </c>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46" t="s">
        <v>55</v>
      </c>
      <c r="AI64" s="50"/>
      <c r="AJ64" s="50"/>
      <c r="AK64" s="50"/>
      <c r="AL64" s="50"/>
      <c r="AM64" s="50"/>
      <c r="AN64" s="50"/>
      <c r="AO64" s="50"/>
      <c r="AP64" s="33"/>
      <c r="AQ64" s="33"/>
      <c r="AR64" s="36"/>
      <c r="BE64" s="31"/>
    </row>
    <row r="65" spans="1:57">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spans="1:57">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spans="1:57">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spans="1:57">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spans="1:57">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spans="1:57">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spans="1:57">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spans="1:57">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spans="1:57">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spans="1:57">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pans="1:57" s="2" customFormat="1" ht="12.75">
      <c r="A75" s="31"/>
      <c r="B75" s="32"/>
      <c r="C75" s="33"/>
      <c r="D75" s="49" t="s">
        <v>52</v>
      </c>
      <c r="E75" s="35"/>
      <c r="F75" s="35"/>
      <c r="G75" s="35"/>
      <c r="H75" s="35"/>
      <c r="I75" s="35"/>
      <c r="J75" s="35"/>
      <c r="K75" s="35"/>
      <c r="L75" s="35"/>
      <c r="M75" s="35"/>
      <c r="N75" s="35"/>
      <c r="O75" s="35"/>
      <c r="P75" s="35"/>
      <c r="Q75" s="35"/>
      <c r="R75" s="35"/>
      <c r="S75" s="35"/>
      <c r="T75" s="35"/>
      <c r="U75" s="35"/>
      <c r="V75" s="49" t="s">
        <v>53</v>
      </c>
      <c r="W75" s="35"/>
      <c r="X75" s="35"/>
      <c r="Y75" s="35"/>
      <c r="Z75" s="35"/>
      <c r="AA75" s="35"/>
      <c r="AB75" s="35"/>
      <c r="AC75" s="35"/>
      <c r="AD75" s="35"/>
      <c r="AE75" s="35"/>
      <c r="AF75" s="35"/>
      <c r="AG75" s="35"/>
      <c r="AH75" s="49" t="s">
        <v>52</v>
      </c>
      <c r="AI75" s="35"/>
      <c r="AJ75" s="35"/>
      <c r="AK75" s="35"/>
      <c r="AL75" s="35"/>
      <c r="AM75" s="49" t="s">
        <v>53</v>
      </c>
      <c r="AN75" s="35"/>
      <c r="AO75" s="35"/>
      <c r="AP75" s="33"/>
      <c r="AQ75" s="33"/>
      <c r="AR75" s="36"/>
      <c r="BE75" s="31"/>
    </row>
    <row r="76" spans="1:57" s="2" customFormat="1">
      <c r="A76" s="31"/>
      <c r="B76" s="32"/>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6"/>
      <c r="BE76" s="31"/>
    </row>
    <row r="77" spans="1:57" s="2" customFormat="1" ht="6.95" customHeight="1">
      <c r="A77" s="31"/>
      <c r="B77" s="51"/>
      <c r="C77" s="52"/>
      <c r="D77" s="52"/>
      <c r="E77" s="52"/>
      <c r="F77" s="52"/>
      <c r="G77" s="52"/>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52"/>
      <c r="AQ77" s="52"/>
      <c r="AR77" s="36"/>
      <c r="BE77" s="31"/>
    </row>
    <row r="81" spans="1:91" s="2" customFormat="1" ht="6.95" customHeight="1">
      <c r="A81" s="31"/>
      <c r="B81" s="53"/>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c r="AR81" s="36"/>
      <c r="BE81" s="31"/>
    </row>
    <row r="82" spans="1:91" s="2" customFormat="1" ht="24.95" customHeight="1">
      <c r="A82" s="31"/>
      <c r="B82" s="32"/>
      <c r="C82" s="20" t="s">
        <v>56</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6"/>
      <c r="BE82" s="31"/>
    </row>
    <row r="83" spans="1:91" s="2" customFormat="1" ht="6.95" customHeight="1">
      <c r="A83" s="31"/>
      <c r="B83" s="32"/>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6"/>
      <c r="BE83" s="31"/>
    </row>
    <row r="84" spans="1:91" s="4" customFormat="1" ht="12" customHeight="1">
      <c r="B84" s="55"/>
      <c r="C84" s="26" t="s">
        <v>13</v>
      </c>
      <c r="D84" s="56"/>
      <c r="E84" s="56"/>
      <c r="F84" s="56"/>
      <c r="G84" s="56"/>
      <c r="H84" s="56"/>
      <c r="I84" s="56"/>
      <c r="J84" s="56"/>
      <c r="K84" s="56"/>
      <c r="L84" s="56" t="str">
        <f>K5</f>
        <v>63520205</v>
      </c>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7"/>
    </row>
    <row r="85" spans="1:91" s="5" customFormat="1" ht="36.950000000000003" customHeight="1">
      <c r="B85" s="58"/>
      <c r="C85" s="59" t="s">
        <v>16</v>
      </c>
      <c r="D85" s="60"/>
      <c r="E85" s="60"/>
      <c r="F85" s="60"/>
      <c r="G85" s="60"/>
      <c r="H85" s="60"/>
      <c r="I85" s="60"/>
      <c r="J85" s="60"/>
      <c r="K85" s="60"/>
      <c r="L85" s="246" t="str">
        <f>K6</f>
        <v>Údržba vyšší a nižší zeleně v obvodu OŘ 2020-2021</v>
      </c>
      <c r="M85" s="247"/>
      <c r="N85" s="247"/>
      <c r="O85" s="247"/>
      <c r="P85" s="247"/>
      <c r="Q85" s="247"/>
      <c r="R85" s="247"/>
      <c r="S85" s="247"/>
      <c r="T85" s="247"/>
      <c r="U85" s="247"/>
      <c r="V85" s="247"/>
      <c r="W85" s="247"/>
      <c r="X85" s="247"/>
      <c r="Y85" s="247"/>
      <c r="Z85" s="247"/>
      <c r="AA85" s="247"/>
      <c r="AB85" s="247"/>
      <c r="AC85" s="247"/>
      <c r="AD85" s="247"/>
      <c r="AE85" s="247"/>
      <c r="AF85" s="247"/>
      <c r="AG85" s="247"/>
      <c r="AH85" s="247"/>
      <c r="AI85" s="247"/>
      <c r="AJ85" s="247"/>
      <c r="AK85" s="247"/>
      <c r="AL85" s="247"/>
      <c r="AM85" s="247"/>
      <c r="AN85" s="247"/>
      <c r="AO85" s="247"/>
      <c r="AP85" s="60"/>
      <c r="AQ85" s="60"/>
      <c r="AR85" s="61"/>
    </row>
    <row r="86" spans="1:91" s="2" customFormat="1" ht="6.95" customHeight="1">
      <c r="A86" s="31"/>
      <c r="B86" s="32"/>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6"/>
      <c r="BE86" s="31"/>
    </row>
    <row r="87" spans="1:91" s="2" customFormat="1" ht="12" customHeight="1">
      <c r="A87" s="31"/>
      <c r="B87" s="32"/>
      <c r="C87" s="26" t="s">
        <v>20</v>
      </c>
      <c r="D87" s="33"/>
      <c r="E87" s="33"/>
      <c r="F87" s="33"/>
      <c r="G87" s="33"/>
      <c r="H87" s="33"/>
      <c r="I87" s="33"/>
      <c r="J87" s="33"/>
      <c r="K87" s="33"/>
      <c r="L87" s="62" t="str">
        <f>IF(K8="","",K8)</f>
        <v>ST Ostrava</v>
      </c>
      <c r="M87" s="33"/>
      <c r="N87" s="33"/>
      <c r="O87" s="33"/>
      <c r="P87" s="33"/>
      <c r="Q87" s="33"/>
      <c r="R87" s="33"/>
      <c r="S87" s="33"/>
      <c r="T87" s="33"/>
      <c r="U87" s="33"/>
      <c r="V87" s="33"/>
      <c r="W87" s="33"/>
      <c r="X87" s="33"/>
      <c r="Y87" s="33"/>
      <c r="Z87" s="33"/>
      <c r="AA87" s="33"/>
      <c r="AB87" s="33"/>
      <c r="AC87" s="33"/>
      <c r="AD87" s="33"/>
      <c r="AE87" s="33"/>
      <c r="AF87" s="33"/>
      <c r="AG87" s="33"/>
      <c r="AH87" s="33"/>
      <c r="AI87" s="26" t="s">
        <v>22</v>
      </c>
      <c r="AJ87" s="33"/>
      <c r="AK87" s="33"/>
      <c r="AL87" s="33"/>
      <c r="AM87" s="226" t="str">
        <f>IF(AN8= "","",AN8)</f>
        <v>14. 7. 2020</v>
      </c>
      <c r="AN87" s="226"/>
      <c r="AO87" s="33"/>
      <c r="AP87" s="33"/>
      <c r="AQ87" s="33"/>
      <c r="AR87" s="36"/>
      <c r="BE87" s="31"/>
    </row>
    <row r="88" spans="1:91" s="2" customFormat="1" ht="6.95" customHeight="1">
      <c r="A88" s="31"/>
      <c r="B88" s="32"/>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6"/>
      <c r="BE88" s="31"/>
    </row>
    <row r="89" spans="1:91" s="2" customFormat="1" ht="15.2" customHeight="1">
      <c r="A89" s="31"/>
      <c r="B89" s="32"/>
      <c r="C89" s="26" t="s">
        <v>24</v>
      </c>
      <c r="D89" s="33"/>
      <c r="E89" s="33"/>
      <c r="F89" s="33"/>
      <c r="G89" s="33"/>
      <c r="H89" s="33"/>
      <c r="I89" s="33"/>
      <c r="J89" s="33"/>
      <c r="K89" s="33"/>
      <c r="L89" s="56" t="str">
        <f>IF(E11= "","",E11)</f>
        <v>Správa železnic, státní organizace, OŘ Ostrava</v>
      </c>
      <c r="M89" s="33"/>
      <c r="N89" s="33"/>
      <c r="O89" s="33"/>
      <c r="P89" s="33"/>
      <c r="Q89" s="33"/>
      <c r="R89" s="33"/>
      <c r="S89" s="33"/>
      <c r="T89" s="33"/>
      <c r="U89" s="33"/>
      <c r="V89" s="33"/>
      <c r="W89" s="33"/>
      <c r="X89" s="33"/>
      <c r="Y89" s="33"/>
      <c r="Z89" s="33"/>
      <c r="AA89" s="33"/>
      <c r="AB89" s="33"/>
      <c r="AC89" s="33"/>
      <c r="AD89" s="33"/>
      <c r="AE89" s="33"/>
      <c r="AF89" s="33"/>
      <c r="AG89" s="33"/>
      <c r="AH89" s="33"/>
      <c r="AI89" s="26" t="s">
        <v>32</v>
      </c>
      <c r="AJ89" s="33"/>
      <c r="AK89" s="33"/>
      <c r="AL89" s="33"/>
      <c r="AM89" s="227" t="str">
        <f>IF(E17="","",E17)</f>
        <v xml:space="preserve"> </v>
      </c>
      <c r="AN89" s="228"/>
      <c r="AO89" s="228"/>
      <c r="AP89" s="228"/>
      <c r="AQ89" s="33"/>
      <c r="AR89" s="36"/>
      <c r="AS89" s="229" t="s">
        <v>57</v>
      </c>
      <c r="AT89" s="230"/>
      <c r="AU89" s="64"/>
      <c r="AV89" s="64"/>
      <c r="AW89" s="64"/>
      <c r="AX89" s="64"/>
      <c r="AY89" s="64"/>
      <c r="AZ89" s="64"/>
      <c r="BA89" s="64"/>
      <c r="BB89" s="64"/>
      <c r="BC89" s="64"/>
      <c r="BD89" s="65"/>
      <c r="BE89" s="31"/>
    </row>
    <row r="90" spans="1:91" s="2" customFormat="1" ht="15.2" customHeight="1">
      <c r="A90" s="31"/>
      <c r="B90" s="32"/>
      <c r="C90" s="26" t="s">
        <v>30</v>
      </c>
      <c r="D90" s="33"/>
      <c r="E90" s="33"/>
      <c r="F90" s="33"/>
      <c r="G90" s="33"/>
      <c r="H90" s="33"/>
      <c r="I90" s="33"/>
      <c r="J90" s="33"/>
      <c r="K90" s="33"/>
      <c r="L90" s="56"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6" t="s">
        <v>35</v>
      </c>
      <c r="AJ90" s="33"/>
      <c r="AK90" s="33"/>
      <c r="AL90" s="33"/>
      <c r="AM90" s="227" t="str">
        <f>IF(E20="","",E20)</f>
        <v xml:space="preserve"> </v>
      </c>
      <c r="AN90" s="228"/>
      <c r="AO90" s="228"/>
      <c r="AP90" s="228"/>
      <c r="AQ90" s="33"/>
      <c r="AR90" s="36"/>
      <c r="AS90" s="231"/>
      <c r="AT90" s="232"/>
      <c r="AU90" s="66"/>
      <c r="AV90" s="66"/>
      <c r="AW90" s="66"/>
      <c r="AX90" s="66"/>
      <c r="AY90" s="66"/>
      <c r="AZ90" s="66"/>
      <c r="BA90" s="66"/>
      <c r="BB90" s="66"/>
      <c r="BC90" s="66"/>
      <c r="BD90" s="67"/>
      <c r="BE90" s="31"/>
    </row>
    <row r="91" spans="1:91" s="2" customFormat="1" ht="10.9" customHeight="1">
      <c r="A91" s="31"/>
      <c r="B91" s="32"/>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6"/>
      <c r="AS91" s="233"/>
      <c r="AT91" s="234"/>
      <c r="AU91" s="68"/>
      <c r="AV91" s="68"/>
      <c r="AW91" s="68"/>
      <c r="AX91" s="68"/>
      <c r="AY91" s="68"/>
      <c r="AZ91" s="68"/>
      <c r="BA91" s="68"/>
      <c r="BB91" s="68"/>
      <c r="BC91" s="68"/>
      <c r="BD91" s="69"/>
      <c r="BE91" s="31"/>
    </row>
    <row r="92" spans="1:91" s="2" customFormat="1" ht="29.25" customHeight="1">
      <c r="A92" s="31"/>
      <c r="B92" s="32"/>
      <c r="C92" s="241" t="s">
        <v>58</v>
      </c>
      <c r="D92" s="242"/>
      <c r="E92" s="242"/>
      <c r="F92" s="242"/>
      <c r="G92" s="242"/>
      <c r="H92" s="70"/>
      <c r="I92" s="243" t="s">
        <v>59</v>
      </c>
      <c r="J92" s="242"/>
      <c r="K92" s="242"/>
      <c r="L92" s="242"/>
      <c r="M92" s="242"/>
      <c r="N92" s="242"/>
      <c r="O92" s="242"/>
      <c r="P92" s="242"/>
      <c r="Q92" s="242"/>
      <c r="R92" s="242"/>
      <c r="S92" s="242"/>
      <c r="T92" s="242"/>
      <c r="U92" s="242"/>
      <c r="V92" s="242"/>
      <c r="W92" s="242"/>
      <c r="X92" s="242"/>
      <c r="Y92" s="242"/>
      <c r="Z92" s="242"/>
      <c r="AA92" s="242"/>
      <c r="AB92" s="242"/>
      <c r="AC92" s="242"/>
      <c r="AD92" s="242"/>
      <c r="AE92" s="242"/>
      <c r="AF92" s="242"/>
      <c r="AG92" s="244" t="s">
        <v>60</v>
      </c>
      <c r="AH92" s="242"/>
      <c r="AI92" s="242"/>
      <c r="AJ92" s="242"/>
      <c r="AK92" s="242"/>
      <c r="AL92" s="242"/>
      <c r="AM92" s="242"/>
      <c r="AN92" s="243" t="s">
        <v>61</v>
      </c>
      <c r="AO92" s="242"/>
      <c r="AP92" s="245"/>
      <c r="AQ92" s="71" t="s">
        <v>62</v>
      </c>
      <c r="AR92" s="36"/>
      <c r="AS92" s="72" t="s">
        <v>63</v>
      </c>
      <c r="AT92" s="73" t="s">
        <v>64</v>
      </c>
      <c r="AU92" s="73" t="s">
        <v>65</v>
      </c>
      <c r="AV92" s="73" t="s">
        <v>66</v>
      </c>
      <c r="AW92" s="73" t="s">
        <v>67</v>
      </c>
      <c r="AX92" s="73" t="s">
        <v>68</v>
      </c>
      <c r="AY92" s="73" t="s">
        <v>69</v>
      </c>
      <c r="AZ92" s="73" t="s">
        <v>70</v>
      </c>
      <c r="BA92" s="73" t="s">
        <v>71</v>
      </c>
      <c r="BB92" s="73" t="s">
        <v>72</v>
      </c>
      <c r="BC92" s="73" t="s">
        <v>73</v>
      </c>
      <c r="BD92" s="74" t="s">
        <v>74</v>
      </c>
      <c r="BE92" s="31"/>
    </row>
    <row r="93" spans="1:91" s="2" customFormat="1" ht="10.9" customHeight="1">
      <c r="A93" s="31"/>
      <c r="B93" s="32"/>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6"/>
      <c r="AS93" s="75"/>
      <c r="AT93" s="76"/>
      <c r="AU93" s="76"/>
      <c r="AV93" s="76"/>
      <c r="AW93" s="76"/>
      <c r="AX93" s="76"/>
      <c r="AY93" s="76"/>
      <c r="AZ93" s="76"/>
      <c r="BA93" s="76"/>
      <c r="BB93" s="76"/>
      <c r="BC93" s="76"/>
      <c r="BD93" s="77"/>
      <c r="BE93" s="31"/>
    </row>
    <row r="94" spans="1:91" s="6" customFormat="1" ht="32.450000000000003" customHeight="1">
      <c r="B94" s="78"/>
      <c r="C94" s="79" t="s">
        <v>75</v>
      </c>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239">
        <f>ROUND(SUM(AG95:AG96),2)</f>
        <v>0</v>
      </c>
      <c r="AH94" s="239"/>
      <c r="AI94" s="239"/>
      <c r="AJ94" s="239"/>
      <c r="AK94" s="239"/>
      <c r="AL94" s="239"/>
      <c r="AM94" s="239"/>
      <c r="AN94" s="240">
        <f>SUM(AG94,AT94)</f>
        <v>0</v>
      </c>
      <c r="AO94" s="240"/>
      <c r="AP94" s="240"/>
      <c r="AQ94" s="82" t="s">
        <v>1</v>
      </c>
      <c r="AR94" s="83"/>
      <c r="AS94" s="84">
        <f>ROUND(SUM(AS95:AS96),2)</f>
        <v>0</v>
      </c>
      <c r="AT94" s="85">
        <f>ROUND(SUM(AV94:AW94),2)</f>
        <v>0</v>
      </c>
      <c r="AU94" s="86">
        <f>ROUND(SUM(AU95:AU96),5)</f>
        <v>0</v>
      </c>
      <c r="AV94" s="85">
        <f>ROUND(AZ94*L29,2)</f>
        <v>0</v>
      </c>
      <c r="AW94" s="85">
        <f>ROUND(BA94*L30,2)</f>
        <v>0</v>
      </c>
      <c r="AX94" s="85">
        <f>ROUND(BB94*L29,2)</f>
        <v>0</v>
      </c>
      <c r="AY94" s="85">
        <f>ROUND(BC94*L30,2)</f>
        <v>0</v>
      </c>
      <c r="AZ94" s="85">
        <f>ROUND(SUM(AZ95:AZ96),2)</f>
        <v>0</v>
      </c>
      <c r="BA94" s="85">
        <f>ROUND(SUM(BA95:BA96),2)</f>
        <v>0</v>
      </c>
      <c r="BB94" s="85">
        <f>ROUND(SUM(BB95:BB96),2)</f>
        <v>0</v>
      </c>
      <c r="BC94" s="85">
        <f>ROUND(SUM(BC95:BC96),2)</f>
        <v>0</v>
      </c>
      <c r="BD94" s="87">
        <f>ROUND(SUM(BD95:BD96),2)</f>
        <v>0</v>
      </c>
      <c r="BS94" s="88" t="s">
        <v>76</v>
      </c>
      <c r="BT94" s="88" t="s">
        <v>77</v>
      </c>
      <c r="BU94" s="89" t="s">
        <v>78</v>
      </c>
      <c r="BV94" s="88" t="s">
        <v>79</v>
      </c>
      <c r="BW94" s="88" t="s">
        <v>5</v>
      </c>
      <c r="BX94" s="88" t="s">
        <v>80</v>
      </c>
      <c r="CL94" s="88" t="s">
        <v>1</v>
      </c>
    </row>
    <row r="95" spans="1:91" s="7" customFormat="1" ht="24.75" customHeight="1">
      <c r="A95" s="90" t="s">
        <v>81</v>
      </c>
      <c r="B95" s="91"/>
      <c r="C95" s="92"/>
      <c r="D95" s="238" t="s">
        <v>82</v>
      </c>
      <c r="E95" s="238"/>
      <c r="F95" s="238"/>
      <c r="G95" s="238"/>
      <c r="H95" s="238"/>
      <c r="I95" s="93"/>
      <c r="J95" s="238" t="s">
        <v>17</v>
      </c>
      <c r="K95" s="238"/>
      <c r="L95" s="238"/>
      <c r="M95" s="238"/>
      <c r="N95" s="238"/>
      <c r="O95" s="238"/>
      <c r="P95" s="238"/>
      <c r="Q95" s="238"/>
      <c r="R95" s="238"/>
      <c r="S95" s="238"/>
      <c r="T95" s="238"/>
      <c r="U95" s="238"/>
      <c r="V95" s="238"/>
      <c r="W95" s="238"/>
      <c r="X95" s="238"/>
      <c r="Y95" s="238"/>
      <c r="Z95" s="238"/>
      <c r="AA95" s="238"/>
      <c r="AB95" s="238"/>
      <c r="AC95" s="238"/>
      <c r="AD95" s="238"/>
      <c r="AE95" s="238"/>
      <c r="AF95" s="238"/>
      <c r="AG95" s="236">
        <f>'ZRN - Údržba vyšší a nižš...'!J30</f>
        <v>0</v>
      </c>
      <c r="AH95" s="237"/>
      <c r="AI95" s="237"/>
      <c r="AJ95" s="237"/>
      <c r="AK95" s="237"/>
      <c r="AL95" s="237"/>
      <c r="AM95" s="237"/>
      <c r="AN95" s="236">
        <f>SUM(AG95,AT95)</f>
        <v>0</v>
      </c>
      <c r="AO95" s="237"/>
      <c r="AP95" s="237"/>
      <c r="AQ95" s="94" t="s">
        <v>83</v>
      </c>
      <c r="AR95" s="95"/>
      <c r="AS95" s="96">
        <v>0</v>
      </c>
      <c r="AT95" s="97">
        <f>ROUND(SUM(AV95:AW95),2)</f>
        <v>0</v>
      </c>
      <c r="AU95" s="98">
        <f>'ZRN - Údržba vyšší a nižš...'!P119</f>
        <v>0</v>
      </c>
      <c r="AV95" s="97">
        <f>'ZRN - Údržba vyšší a nižš...'!J33</f>
        <v>0</v>
      </c>
      <c r="AW95" s="97">
        <f>'ZRN - Údržba vyšší a nižš...'!J34</f>
        <v>0</v>
      </c>
      <c r="AX95" s="97">
        <f>'ZRN - Údržba vyšší a nižš...'!J35</f>
        <v>0</v>
      </c>
      <c r="AY95" s="97">
        <f>'ZRN - Údržba vyšší a nižš...'!J36</f>
        <v>0</v>
      </c>
      <c r="AZ95" s="97">
        <f>'ZRN - Údržba vyšší a nižš...'!F33</f>
        <v>0</v>
      </c>
      <c r="BA95" s="97">
        <f>'ZRN - Údržba vyšší a nižš...'!F34</f>
        <v>0</v>
      </c>
      <c r="BB95" s="97">
        <f>'ZRN - Údržba vyšší a nižš...'!F35</f>
        <v>0</v>
      </c>
      <c r="BC95" s="97">
        <f>'ZRN - Údržba vyšší a nižš...'!F36</f>
        <v>0</v>
      </c>
      <c r="BD95" s="99">
        <f>'ZRN - Údržba vyšší a nižš...'!F37</f>
        <v>0</v>
      </c>
      <c r="BT95" s="100" t="s">
        <v>84</v>
      </c>
      <c r="BV95" s="100" t="s">
        <v>79</v>
      </c>
      <c r="BW95" s="100" t="s">
        <v>85</v>
      </c>
      <c r="BX95" s="100" t="s">
        <v>5</v>
      </c>
      <c r="CL95" s="100" t="s">
        <v>1</v>
      </c>
      <c r="CM95" s="100" t="s">
        <v>86</v>
      </c>
    </row>
    <row r="96" spans="1:91" s="7" customFormat="1" ht="24.75" customHeight="1">
      <c r="A96" s="90" t="s">
        <v>81</v>
      </c>
      <c r="B96" s="91"/>
      <c r="C96" s="92"/>
      <c r="D96" s="238" t="s">
        <v>87</v>
      </c>
      <c r="E96" s="238"/>
      <c r="F96" s="238"/>
      <c r="G96" s="238"/>
      <c r="H96" s="238"/>
      <c r="I96" s="93"/>
      <c r="J96" s="238" t="s">
        <v>17</v>
      </c>
      <c r="K96" s="238"/>
      <c r="L96" s="238"/>
      <c r="M96" s="238"/>
      <c r="N96" s="238"/>
      <c r="O96" s="238"/>
      <c r="P96" s="238"/>
      <c r="Q96" s="238"/>
      <c r="R96" s="238"/>
      <c r="S96" s="238"/>
      <c r="T96" s="238"/>
      <c r="U96" s="238"/>
      <c r="V96" s="238"/>
      <c r="W96" s="238"/>
      <c r="X96" s="238"/>
      <c r="Y96" s="238"/>
      <c r="Z96" s="238"/>
      <c r="AA96" s="238"/>
      <c r="AB96" s="238"/>
      <c r="AC96" s="238"/>
      <c r="AD96" s="238"/>
      <c r="AE96" s="238"/>
      <c r="AF96" s="238"/>
      <c r="AG96" s="236">
        <f>'VON - Údržba vyšší a nižš...'!J30</f>
        <v>0</v>
      </c>
      <c r="AH96" s="237"/>
      <c r="AI96" s="237"/>
      <c r="AJ96" s="237"/>
      <c r="AK96" s="237"/>
      <c r="AL96" s="237"/>
      <c r="AM96" s="237"/>
      <c r="AN96" s="236">
        <f>SUM(AG96,AT96)</f>
        <v>0</v>
      </c>
      <c r="AO96" s="237"/>
      <c r="AP96" s="237"/>
      <c r="AQ96" s="94" t="s">
        <v>83</v>
      </c>
      <c r="AR96" s="95"/>
      <c r="AS96" s="101">
        <v>0</v>
      </c>
      <c r="AT96" s="102">
        <f>ROUND(SUM(AV96:AW96),2)</f>
        <v>0</v>
      </c>
      <c r="AU96" s="103">
        <f>'VON - Údržba vyšší a nižš...'!P117</f>
        <v>0</v>
      </c>
      <c r="AV96" s="102">
        <f>'VON - Údržba vyšší a nižš...'!J33</f>
        <v>0</v>
      </c>
      <c r="AW96" s="102">
        <f>'VON - Údržba vyšší a nižš...'!J34</f>
        <v>0</v>
      </c>
      <c r="AX96" s="102">
        <f>'VON - Údržba vyšší a nižš...'!J35</f>
        <v>0</v>
      </c>
      <c r="AY96" s="102">
        <f>'VON - Údržba vyšší a nižš...'!J36</f>
        <v>0</v>
      </c>
      <c r="AZ96" s="102">
        <f>'VON - Údržba vyšší a nižš...'!F33</f>
        <v>0</v>
      </c>
      <c r="BA96" s="102">
        <f>'VON - Údržba vyšší a nižš...'!F34</f>
        <v>0</v>
      </c>
      <c r="BB96" s="102">
        <f>'VON - Údržba vyšší a nižš...'!F35</f>
        <v>0</v>
      </c>
      <c r="BC96" s="102">
        <f>'VON - Údržba vyšší a nižš...'!F36</f>
        <v>0</v>
      </c>
      <c r="BD96" s="104">
        <f>'VON - Údržba vyšší a nižš...'!F37</f>
        <v>0</v>
      </c>
      <c r="BT96" s="100" t="s">
        <v>84</v>
      </c>
      <c r="BV96" s="100" t="s">
        <v>79</v>
      </c>
      <c r="BW96" s="100" t="s">
        <v>88</v>
      </c>
      <c r="BX96" s="100" t="s">
        <v>5</v>
      </c>
      <c r="CL96" s="100" t="s">
        <v>1</v>
      </c>
      <c r="CM96" s="100" t="s">
        <v>86</v>
      </c>
    </row>
    <row r="97" spans="1:57" s="2" customFormat="1" ht="30" customHeight="1">
      <c r="A97" s="31"/>
      <c r="B97" s="32"/>
      <c r="C97" s="33"/>
      <c r="D97" s="33"/>
      <c r="E97" s="33"/>
      <c r="F97" s="33"/>
      <c r="G97" s="33"/>
      <c r="H97" s="33"/>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c r="AP97" s="33"/>
      <c r="AQ97" s="33"/>
      <c r="AR97" s="36"/>
      <c r="AS97" s="31"/>
      <c r="AT97" s="31"/>
      <c r="AU97" s="31"/>
      <c r="AV97" s="31"/>
      <c r="AW97" s="31"/>
      <c r="AX97" s="31"/>
      <c r="AY97" s="31"/>
      <c r="AZ97" s="31"/>
      <c r="BA97" s="31"/>
      <c r="BB97" s="31"/>
      <c r="BC97" s="31"/>
      <c r="BD97" s="31"/>
      <c r="BE97" s="31"/>
    </row>
    <row r="98" spans="1:57" s="2" customFormat="1" ht="6.95" customHeight="1">
      <c r="A98" s="31"/>
      <c r="B98" s="51"/>
      <c r="C98" s="52"/>
      <c r="D98" s="52"/>
      <c r="E98" s="52"/>
      <c r="F98" s="52"/>
      <c r="G98" s="52"/>
      <c r="H98" s="52"/>
      <c r="I98" s="52"/>
      <c r="J98" s="52"/>
      <c r="K98" s="52"/>
      <c r="L98" s="52"/>
      <c r="M98" s="52"/>
      <c r="N98" s="52"/>
      <c r="O98" s="52"/>
      <c r="P98" s="52"/>
      <c r="Q98" s="52"/>
      <c r="R98" s="52"/>
      <c r="S98" s="52"/>
      <c r="T98" s="52"/>
      <c r="U98" s="52"/>
      <c r="V98" s="52"/>
      <c r="W98" s="52"/>
      <c r="X98" s="52"/>
      <c r="Y98" s="52"/>
      <c r="Z98" s="52"/>
      <c r="AA98" s="52"/>
      <c r="AB98" s="52"/>
      <c r="AC98" s="52"/>
      <c r="AD98" s="52"/>
      <c r="AE98" s="52"/>
      <c r="AF98" s="52"/>
      <c r="AG98" s="52"/>
      <c r="AH98" s="52"/>
      <c r="AI98" s="52"/>
      <c r="AJ98" s="52"/>
      <c r="AK98" s="52"/>
      <c r="AL98" s="52"/>
      <c r="AM98" s="52"/>
      <c r="AN98" s="52"/>
      <c r="AO98" s="52"/>
      <c r="AP98" s="52"/>
      <c r="AQ98" s="52"/>
      <c r="AR98" s="36"/>
      <c r="AS98" s="31"/>
      <c r="AT98" s="31"/>
      <c r="AU98" s="31"/>
      <c r="AV98" s="31"/>
      <c r="AW98" s="31"/>
      <c r="AX98" s="31"/>
      <c r="AY98" s="31"/>
      <c r="AZ98" s="31"/>
      <c r="BA98" s="31"/>
      <c r="BB98" s="31"/>
      <c r="BC98" s="31"/>
      <c r="BD98" s="31"/>
      <c r="BE98" s="31"/>
    </row>
  </sheetData>
  <sheetProtection algorithmName="SHA-512" hashValue="yoLPjlknlmU0jBIMFYxYZm+0Ul/4N/Z4hj/8fZZEO0immtRARfipvpIiJzLXrkW1Nyynor4inhL74HgsRvw/Cg==" saltValue="vG1eM2qgsD+s/z6PzE1e/If7AcCPyLIFL5Pt8NX0g9PlmRiqNSykVFMUcfXjas1FAgRHvvX/nFkPJb9CnatJTw==" spinCount="100000" sheet="1" objects="1" scenarios="1" formatColumns="0" formatRows="0"/>
  <mergeCells count="46">
    <mergeCell ref="AR2:BE2"/>
    <mergeCell ref="AN96:AP96"/>
    <mergeCell ref="AG96:AM96"/>
    <mergeCell ref="D96:H96"/>
    <mergeCell ref="J96:AF96"/>
    <mergeCell ref="AG94:AM94"/>
    <mergeCell ref="AN94:AP94"/>
    <mergeCell ref="C92:G92"/>
    <mergeCell ref="I92:AF92"/>
    <mergeCell ref="AG92:AM92"/>
    <mergeCell ref="AN92:AP92"/>
    <mergeCell ref="AN95:AP95"/>
    <mergeCell ref="AG95:AM95"/>
    <mergeCell ref="D95:H95"/>
    <mergeCell ref="J95:AF95"/>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ZRN - Údržba vyšší a nižš...'!C2" display="/"/>
    <hyperlink ref="A96" location="'VON - Údržba vyšší a nižš...'!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1"/>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35"/>
      <c r="M2" s="235"/>
      <c r="N2" s="235"/>
      <c r="O2" s="235"/>
      <c r="P2" s="235"/>
      <c r="Q2" s="235"/>
      <c r="R2" s="235"/>
      <c r="S2" s="235"/>
      <c r="T2" s="235"/>
      <c r="U2" s="235"/>
      <c r="V2" s="235"/>
      <c r="AT2" s="14" t="s">
        <v>85</v>
      </c>
    </row>
    <row r="3" spans="1:46" s="1" customFormat="1" ht="6.95" customHeight="1">
      <c r="B3" s="105"/>
      <c r="C3" s="106"/>
      <c r="D3" s="106"/>
      <c r="E3" s="106"/>
      <c r="F3" s="106"/>
      <c r="G3" s="106"/>
      <c r="H3" s="106"/>
      <c r="I3" s="106"/>
      <c r="J3" s="106"/>
      <c r="K3" s="106"/>
      <c r="L3" s="17"/>
      <c r="AT3" s="14" t="s">
        <v>86</v>
      </c>
    </row>
    <row r="4" spans="1:46" s="1" customFormat="1" ht="24.95" customHeight="1">
      <c r="B4" s="17"/>
      <c r="D4" s="107" t="s">
        <v>89</v>
      </c>
      <c r="L4" s="17"/>
      <c r="M4" s="108" t="s">
        <v>10</v>
      </c>
      <c r="AT4" s="14" t="s">
        <v>4</v>
      </c>
    </row>
    <row r="5" spans="1:46" s="1" customFormat="1" ht="6.95" customHeight="1">
      <c r="B5" s="17"/>
      <c r="L5" s="17"/>
    </row>
    <row r="6" spans="1:46" s="1" customFormat="1" ht="12" customHeight="1">
      <c r="B6" s="17"/>
      <c r="D6" s="109" t="s">
        <v>16</v>
      </c>
      <c r="L6" s="17"/>
    </row>
    <row r="7" spans="1:46" s="1" customFormat="1" ht="16.5" customHeight="1">
      <c r="B7" s="17"/>
      <c r="E7" s="251" t="str">
        <f>'Rekapitulace stavby'!K6</f>
        <v>Údržba vyšší a nižší zeleně v obvodu OŘ 2020-2021</v>
      </c>
      <c r="F7" s="252"/>
      <c r="G7" s="252"/>
      <c r="H7" s="252"/>
      <c r="L7" s="17"/>
    </row>
    <row r="8" spans="1:46" s="2" customFormat="1" ht="12" customHeight="1">
      <c r="A8" s="31"/>
      <c r="B8" s="36"/>
      <c r="C8" s="31"/>
      <c r="D8" s="109" t="s">
        <v>90</v>
      </c>
      <c r="E8" s="31"/>
      <c r="F8" s="31"/>
      <c r="G8" s="31"/>
      <c r="H8" s="31"/>
      <c r="I8" s="31"/>
      <c r="J8" s="31"/>
      <c r="K8" s="31"/>
      <c r="L8" s="48"/>
      <c r="S8" s="31"/>
      <c r="T8" s="31"/>
      <c r="U8" s="31"/>
      <c r="V8" s="31"/>
      <c r="W8" s="31"/>
      <c r="X8" s="31"/>
      <c r="Y8" s="31"/>
      <c r="Z8" s="31"/>
      <c r="AA8" s="31"/>
      <c r="AB8" s="31"/>
      <c r="AC8" s="31"/>
      <c r="AD8" s="31"/>
      <c r="AE8" s="31"/>
    </row>
    <row r="9" spans="1:46" s="2" customFormat="1" ht="16.5" customHeight="1">
      <c r="A9" s="31"/>
      <c r="B9" s="36"/>
      <c r="C9" s="31"/>
      <c r="D9" s="31"/>
      <c r="E9" s="253" t="s">
        <v>91</v>
      </c>
      <c r="F9" s="254"/>
      <c r="G9" s="254"/>
      <c r="H9" s="254"/>
      <c r="I9" s="31"/>
      <c r="J9" s="31"/>
      <c r="K9" s="31"/>
      <c r="L9" s="48"/>
      <c r="S9" s="31"/>
      <c r="T9" s="31"/>
      <c r="U9" s="31"/>
      <c r="V9" s="31"/>
      <c r="W9" s="31"/>
      <c r="X9" s="31"/>
      <c r="Y9" s="31"/>
      <c r="Z9" s="31"/>
      <c r="AA9" s="31"/>
      <c r="AB9" s="31"/>
      <c r="AC9" s="31"/>
      <c r="AD9" s="31"/>
      <c r="AE9" s="31"/>
    </row>
    <row r="10" spans="1:46" s="2" customFormat="1">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customHeight="1">
      <c r="A12" s="31"/>
      <c r="B12" s="36"/>
      <c r="C12" s="31"/>
      <c r="D12" s="109" t="s">
        <v>20</v>
      </c>
      <c r="E12" s="31"/>
      <c r="F12" s="110" t="s">
        <v>21</v>
      </c>
      <c r="G12" s="31"/>
      <c r="H12" s="31"/>
      <c r="I12" s="109" t="s">
        <v>22</v>
      </c>
      <c r="J12" s="111" t="str">
        <f>'Rekapitulace stavby'!AN8</f>
        <v>14. 7. 2020</v>
      </c>
      <c r="K12" s="31"/>
      <c r="L12" s="48"/>
      <c r="S12" s="31"/>
      <c r="T12" s="31"/>
      <c r="U12" s="31"/>
      <c r="V12" s="31"/>
      <c r="W12" s="31"/>
      <c r="X12" s="31"/>
      <c r="Y12" s="31"/>
      <c r="Z12" s="31"/>
      <c r="AA12" s="31"/>
      <c r="AB12" s="31"/>
      <c r="AC12" s="31"/>
      <c r="AD12" s="31"/>
      <c r="AE12" s="31"/>
    </row>
    <row r="13" spans="1:46" s="2" customFormat="1" ht="10.9"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customHeight="1">
      <c r="A14" s="31"/>
      <c r="B14" s="36"/>
      <c r="C14" s="31"/>
      <c r="D14" s="109" t="s">
        <v>24</v>
      </c>
      <c r="E14" s="31"/>
      <c r="F14" s="31"/>
      <c r="G14" s="31"/>
      <c r="H14" s="31"/>
      <c r="I14" s="109" t="s">
        <v>25</v>
      </c>
      <c r="J14" s="110" t="s">
        <v>26</v>
      </c>
      <c r="K14" s="31"/>
      <c r="L14" s="48"/>
      <c r="S14" s="31"/>
      <c r="T14" s="31"/>
      <c r="U14" s="31"/>
      <c r="V14" s="31"/>
      <c r="W14" s="31"/>
      <c r="X14" s="31"/>
      <c r="Y14" s="31"/>
      <c r="Z14" s="31"/>
      <c r="AA14" s="31"/>
      <c r="AB14" s="31"/>
      <c r="AC14" s="31"/>
      <c r="AD14" s="31"/>
      <c r="AE14" s="31"/>
    </row>
    <row r="15" spans="1:46" s="2" customFormat="1" ht="18" customHeight="1">
      <c r="A15" s="31"/>
      <c r="B15" s="36"/>
      <c r="C15" s="31"/>
      <c r="D15" s="31"/>
      <c r="E15" s="110" t="s">
        <v>27</v>
      </c>
      <c r="F15" s="31"/>
      <c r="G15" s="31"/>
      <c r="H15" s="31"/>
      <c r="I15" s="109" t="s">
        <v>28</v>
      </c>
      <c r="J15" s="110" t="s">
        <v>29</v>
      </c>
      <c r="K15" s="31"/>
      <c r="L15" s="48"/>
      <c r="S15" s="31"/>
      <c r="T15" s="31"/>
      <c r="U15" s="31"/>
      <c r="V15" s="31"/>
      <c r="W15" s="31"/>
      <c r="X15" s="31"/>
      <c r="Y15" s="31"/>
      <c r="Z15" s="31"/>
      <c r="AA15" s="31"/>
      <c r="AB15" s="31"/>
      <c r="AC15" s="31"/>
      <c r="AD15" s="31"/>
      <c r="AE15" s="31"/>
    </row>
    <row r="16" spans="1:46" s="2" customFormat="1" ht="6.95"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customHeight="1">
      <c r="A17" s="31"/>
      <c r="B17" s="36"/>
      <c r="C17" s="31"/>
      <c r="D17" s="109" t="s">
        <v>30</v>
      </c>
      <c r="E17" s="31"/>
      <c r="F17" s="31"/>
      <c r="G17" s="31"/>
      <c r="H17" s="31"/>
      <c r="I17" s="109" t="s">
        <v>25</v>
      </c>
      <c r="J17" s="27" t="str">
        <f>'Rekapitulace stavby'!AN13</f>
        <v>Vyplň údaj</v>
      </c>
      <c r="K17" s="31"/>
      <c r="L17" s="48"/>
      <c r="S17" s="31"/>
      <c r="T17" s="31"/>
      <c r="U17" s="31"/>
      <c r="V17" s="31"/>
      <c r="W17" s="31"/>
      <c r="X17" s="31"/>
      <c r="Y17" s="31"/>
      <c r="Z17" s="31"/>
      <c r="AA17" s="31"/>
      <c r="AB17" s="31"/>
      <c r="AC17" s="31"/>
      <c r="AD17" s="31"/>
      <c r="AE17" s="31"/>
    </row>
    <row r="18" spans="1:31" s="2" customFormat="1" ht="18" customHeight="1">
      <c r="A18" s="31"/>
      <c r="B18" s="36"/>
      <c r="C18" s="31"/>
      <c r="D18" s="31"/>
      <c r="E18" s="255" t="str">
        <f>'Rekapitulace stavby'!E14</f>
        <v>Vyplň údaj</v>
      </c>
      <c r="F18" s="256"/>
      <c r="G18" s="256"/>
      <c r="H18" s="256"/>
      <c r="I18" s="109" t="s">
        <v>28</v>
      </c>
      <c r="J18" s="27" t="str">
        <f>'Rekapitulace stavby'!AN14</f>
        <v>Vyplň údaj</v>
      </c>
      <c r="K18" s="31"/>
      <c r="L18" s="48"/>
      <c r="S18" s="31"/>
      <c r="T18" s="31"/>
      <c r="U18" s="31"/>
      <c r="V18" s="31"/>
      <c r="W18" s="31"/>
      <c r="X18" s="31"/>
      <c r="Y18" s="31"/>
      <c r="Z18" s="31"/>
      <c r="AA18" s="31"/>
      <c r="AB18" s="31"/>
      <c r="AC18" s="31"/>
      <c r="AD18" s="31"/>
      <c r="AE18" s="31"/>
    </row>
    <row r="19" spans="1:31" s="2" customFormat="1" ht="6.95"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customHeight="1">
      <c r="A20" s="31"/>
      <c r="B20" s="36"/>
      <c r="C20" s="31"/>
      <c r="D20" s="109" t="s">
        <v>32</v>
      </c>
      <c r="E20" s="31"/>
      <c r="F20" s="31"/>
      <c r="G20" s="31"/>
      <c r="H20" s="31"/>
      <c r="I20" s="109" t="s">
        <v>25</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customHeight="1">
      <c r="A21" s="31"/>
      <c r="B21" s="36"/>
      <c r="C21" s="31"/>
      <c r="D21" s="31"/>
      <c r="E21" s="110" t="str">
        <f>IF('Rekapitulace stavby'!E17="","",'Rekapitulace stavby'!E17)</f>
        <v xml:space="preserve"> </v>
      </c>
      <c r="F21" s="31"/>
      <c r="G21" s="31"/>
      <c r="H21" s="31"/>
      <c r="I21" s="109" t="s">
        <v>28</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6.95"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customHeight="1">
      <c r="A23" s="31"/>
      <c r="B23" s="36"/>
      <c r="C23" s="31"/>
      <c r="D23" s="109" t="s">
        <v>35</v>
      </c>
      <c r="E23" s="31"/>
      <c r="F23" s="31"/>
      <c r="G23" s="31"/>
      <c r="H23" s="31"/>
      <c r="I23" s="109" t="s">
        <v>25</v>
      </c>
      <c r="J23" s="110" t="str">
        <f>IF('Rekapitulace stavby'!AN19="","",'Rekapitulace stavby'!AN19)</f>
        <v/>
      </c>
      <c r="K23" s="31"/>
      <c r="L23" s="48"/>
      <c r="S23" s="31"/>
      <c r="T23" s="31"/>
      <c r="U23" s="31"/>
      <c r="V23" s="31"/>
      <c r="W23" s="31"/>
      <c r="X23" s="31"/>
      <c r="Y23" s="31"/>
      <c r="Z23" s="31"/>
      <c r="AA23" s="31"/>
      <c r="AB23" s="31"/>
      <c r="AC23" s="31"/>
      <c r="AD23" s="31"/>
      <c r="AE23" s="31"/>
    </row>
    <row r="24" spans="1:31" s="2" customFormat="1" ht="18" customHeight="1">
      <c r="A24" s="31"/>
      <c r="B24" s="36"/>
      <c r="C24" s="31"/>
      <c r="D24" s="31"/>
      <c r="E24" s="110" t="str">
        <f>IF('Rekapitulace stavby'!E20="","",'Rekapitulace stavby'!E20)</f>
        <v xml:space="preserve"> </v>
      </c>
      <c r="F24" s="31"/>
      <c r="G24" s="31"/>
      <c r="H24" s="31"/>
      <c r="I24" s="109" t="s">
        <v>28</v>
      </c>
      <c r="J24" s="110" t="str">
        <f>IF('Rekapitulace stavby'!AN20="","",'Rekapitulace stavby'!AN20)</f>
        <v/>
      </c>
      <c r="K24" s="31"/>
      <c r="L24" s="48"/>
      <c r="S24" s="31"/>
      <c r="T24" s="31"/>
      <c r="U24" s="31"/>
      <c r="V24" s="31"/>
      <c r="W24" s="31"/>
      <c r="X24" s="31"/>
      <c r="Y24" s="31"/>
      <c r="Z24" s="31"/>
      <c r="AA24" s="31"/>
      <c r="AB24" s="31"/>
      <c r="AC24" s="31"/>
      <c r="AD24" s="31"/>
      <c r="AE24" s="31"/>
    </row>
    <row r="25" spans="1:31" s="2" customFormat="1" ht="6.95"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customHeight="1">
      <c r="A26" s="31"/>
      <c r="B26" s="36"/>
      <c r="C26" s="31"/>
      <c r="D26" s="109" t="s">
        <v>36</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customHeight="1">
      <c r="A27" s="112"/>
      <c r="B27" s="113"/>
      <c r="C27" s="112"/>
      <c r="D27" s="112"/>
      <c r="E27" s="257" t="s">
        <v>1</v>
      </c>
      <c r="F27" s="257"/>
      <c r="G27" s="257"/>
      <c r="H27" s="257"/>
      <c r="I27" s="112"/>
      <c r="J27" s="112"/>
      <c r="K27" s="112"/>
      <c r="L27" s="114"/>
      <c r="S27" s="112"/>
      <c r="T27" s="112"/>
      <c r="U27" s="112"/>
      <c r="V27" s="112"/>
      <c r="W27" s="112"/>
      <c r="X27" s="112"/>
      <c r="Y27" s="112"/>
      <c r="Z27" s="112"/>
      <c r="AA27" s="112"/>
      <c r="AB27" s="112"/>
      <c r="AC27" s="112"/>
      <c r="AD27" s="112"/>
      <c r="AE27" s="112"/>
    </row>
    <row r="28" spans="1:31" s="2" customFormat="1" ht="6.95"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5"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35" customHeight="1">
      <c r="A30" s="31"/>
      <c r="B30" s="36"/>
      <c r="C30" s="31"/>
      <c r="D30" s="116" t="s">
        <v>37</v>
      </c>
      <c r="E30" s="31"/>
      <c r="F30" s="31"/>
      <c r="G30" s="31"/>
      <c r="H30" s="31"/>
      <c r="I30" s="31"/>
      <c r="J30" s="117">
        <f>ROUND(J119, 2)</f>
        <v>0</v>
      </c>
      <c r="K30" s="31"/>
      <c r="L30" s="48"/>
      <c r="S30" s="31"/>
      <c r="T30" s="31"/>
      <c r="U30" s="31"/>
      <c r="V30" s="31"/>
      <c r="W30" s="31"/>
      <c r="X30" s="31"/>
      <c r="Y30" s="31"/>
      <c r="Z30" s="31"/>
      <c r="AA30" s="31"/>
      <c r="AB30" s="31"/>
      <c r="AC30" s="31"/>
      <c r="AD30" s="31"/>
      <c r="AE30" s="31"/>
    </row>
    <row r="31" spans="1:31" s="2" customFormat="1" ht="6.95"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5" customHeight="1">
      <c r="A32" s="31"/>
      <c r="B32" s="36"/>
      <c r="C32" s="31"/>
      <c r="D32" s="31"/>
      <c r="E32" s="31"/>
      <c r="F32" s="118" t="s">
        <v>39</v>
      </c>
      <c r="G32" s="31"/>
      <c r="H32" s="31"/>
      <c r="I32" s="118" t="s">
        <v>38</v>
      </c>
      <c r="J32" s="118" t="s">
        <v>40</v>
      </c>
      <c r="K32" s="31"/>
      <c r="L32" s="48"/>
      <c r="S32" s="31"/>
      <c r="T32" s="31"/>
      <c r="U32" s="31"/>
      <c r="V32" s="31"/>
      <c r="W32" s="31"/>
      <c r="X32" s="31"/>
      <c r="Y32" s="31"/>
      <c r="Z32" s="31"/>
      <c r="AA32" s="31"/>
      <c r="AB32" s="31"/>
      <c r="AC32" s="31"/>
      <c r="AD32" s="31"/>
      <c r="AE32" s="31"/>
    </row>
    <row r="33" spans="1:31" s="2" customFormat="1" ht="14.45" customHeight="1">
      <c r="A33" s="31"/>
      <c r="B33" s="36"/>
      <c r="C33" s="31"/>
      <c r="D33" s="119" t="s">
        <v>41</v>
      </c>
      <c r="E33" s="109" t="s">
        <v>42</v>
      </c>
      <c r="F33" s="120">
        <f>ROUND((SUM(BE119:BE250)),  2)</f>
        <v>0</v>
      </c>
      <c r="G33" s="31"/>
      <c r="H33" s="31"/>
      <c r="I33" s="121">
        <v>0.21</v>
      </c>
      <c r="J33" s="120">
        <f>ROUND(((SUM(BE119:BE250))*I33),  2)</f>
        <v>0</v>
      </c>
      <c r="K33" s="31"/>
      <c r="L33" s="48"/>
      <c r="S33" s="31"/>
      <c r="T33" s="31"/>
      <c r="U33" s="31"/>
      <c r="V33" s="31"/>
      <c r="W33" s="31"/>
      <c r="X33" s="31"/>
      <c r="Y33" s="31"/>
      <c r="Z33" s="31"/>
      <c r="AA33" s="31"/>
      <c r="AB33" s="31"/>
      <c r="AC33" s="31"/>
      <c r="AD33" s="31"/>
      <c r="AE33" s="31"/>
    </row>
    <row r="34" spans="1:31" s="2" customFormat="1" ht="14.45" customHeight="1">
      <c r="A34" s="31"/>
      <c r="B34" s="36"/>
      <c r="C34" s="31"/>
      <c r="D34" s="31"/>
      <c r="E34" s="109" t="s">
        <v>43</v>
      </c>
      <c r="F34" s="120">
        <f>ROUND((SUM(BF119:BF250)),  2)</f>
        <v>0</v>
      </c>
      <c r="G34" s="31"/>
      <c r="H34" s="31"/>
      <c r="I34" s="121">
        <v>0.15</v>
      </c>
      <c r="J34" s="120">
        <f>ROUND(((SUM(BF119:BF250))*I34),  2)</f>
        <v>0</v>
      </c>
      <c r="K34" s="31"/>
      <c r="L34" s="48"/>
      <c r="S34" s="31"/>
      <c r="T34" s="31"/>
      <c r="U34" s="31"/>
      <c r="V34" s="31"/>
      <c r="W34" s="31"/>
      <c r="X34" s="31"/>
      <c r="Y34" s="31"/>
      <c r="Z34" s="31"/>
      <c r="AA34" s="31"/>
      <c r="AB34" s="31"/>
      <c r="AC34" s="31"/>
      <c r="AD34" s="31"/>
      <c r="AE34" s="31"/>
    </row>
    <row r="35" spans="1:31" s="2" customFormat="1" ht="14.45" hidden="1" customHeight="1">
      <c r="A35" s="31"/>
      <c r="B35" s="36"/>
      <c r="C35" s="31"/>
      <c r="D35" s="31"/>
      <c r="E35" s="109" t="s">
        <v>44</v>
      </c>
      <c r="F35" s="120">
        <f>ROUND((SUM(BG119:BG250)),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5" hidden="1" customHeight="1">
      <c r="A36" s="31"/>
      <c r="B36" s="36"/>
      <c r="C36" s="31"/>
      <c r="D36" s="31"/>
      <c r="E36" s="109" t="s">
        <v>45</v>
      </c>
      <c r="F36" s="120">
        <f>ROUND((SUM(BH119:BH250)),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09" t="s">
        <v>46</v>
      </c>
      <c r="F37" s="120">
        <f>ROUND((SUM(BI119:BI250)),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6.95"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customHeight="1">
      <c r="A39" s="31"/>
      <c r="B39" s="36"/>
      <c r="C39" s="122"/>
      <c r="D39" s="123" t="s">
        <v>47</v>
      </c>
      <c r="E39" s="124"/>
      <c r="F39" s="124"/>
      <c r="G39" s="125" t="s">
        <v>48</v>
      </c>
      <c r="H39" s="126" t="s">
        <v>49</v>
      </c>
      <c r="I39" s="124"/>
      <c r="J39" s="127">
        <f>SUM(J30:J37)</f>
        <v>0</v>
      </c>
      <c r="K39" s="128"/>
      <c r="L39" s="48"/>
      <c r="S39" s="31"/>
      <c r="T39" s="31"/>
      <c r="U39" s="31"/>
      <c r="V39" s="31"/>
      <c r="W39" s="31"/>
      <c r="X39" s="31"/>
      <c r="Y39" s="31"/>
      <c r="Z39" s="31"/>
      <c r="AA39" s="31"/>
      <c r="AB39" s="31"/>
      <c r="AC39" s="31"/>
      <c r="AD39" s="31"/>
      <c r="AE39" s="31"/>
    </row>
    <row r="40" spans="1:31" s="2" customFormat="1" ht="14.45"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29" t="s">
        <v>50</v>
      </c>
      <c r="E50" s="130"/>
      <c r="F50" s="130"/>
      <c r="G50" s="129" t="s">
        <v>51</v>
      </c>
      <c r="H50" s="130"/>
      <c r="I50" s="130"/>
      <c r="J50" s="130"/>
      <c r="K50" s="130"/>
      <c r="L50" s="48"/>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31"/>
      <c r="B61" s="36"/>
      <c r="C61" s="31"/>
      <c r="D61" s="131" t="s">
        <v>52</v>
      </c>
      <c r="E61" s="132"/>
      <c r="F61" s="133" t="s">
        <v>53</v>
      </c>
      <c r="G61" s="131" t="s">
        <v>52</v>
      </c>
      <c r="H61" s="132"/>
      <c r="I61" s="132"/>
      <c r="J61" s="134" t="s">
        <v>53</v>
      </c>
      <c r="K61" s="132"/>
      <c r="L61" s="48"/>
      <c r="S61" s="31"/>
      <c r="T61" s="31"/>
      <c r="U61" s="31"/>
      <c r="V61" s="31"/>
      <c r="W61" s="31"/>
      <c r="X61" s="31"/>
      <c r="Y61" s="31"/>
      <c r="Z61" s="31"/>
      <c r="AA61" s="31"/>
      <c r="AB61" s="31"/>
      <c r="AC61" s="31"/>
      <c r="AD61" s="31"/>
      <c r="AE61" s="31"/>
    </row>
    <row r="62" spans="1:31">
      <c r="B62" s="17"/>
      <c r="L62" s="17"/>
    </row>
    <row r="63" spans="1:31">
      <c r="B63" s="17"/>
      <c r="L63" s="17"/>
    </row>
    <row r="64" spans="1:31">
      <c r="B64" s="17"/>
      <c r="L64" s="17"/>
    </row>
    <row r="65" spans="1:31" s="2" customFormat="1" ht="12.75">
      <c r="A65" s="31"/>
      <c r="B65" s="36"/>
      <c r="C65" s="31"/>
      <c r="D65" s="129" t="s">
        <v>54</v>
      </c>
      <c r="E65" s="135"/>
      <c r="F65" s="135"/>
      <c r="G65" s="129" t="s">
        <v>55</v>
      </c>
      <c r="H65" s="135"/>
      <c r="I65" s="135"/>
      <c r="J65" s="135"/>
      <c r="K65" s="135"/>
      <c r="L65" s="48"/>
      <c r="S65" s="31"/>
      <c r="T65" s="31"/>
      <c r="U65" s="31"/>
      <c r="V65" s="31"/>
      <c r="W65" s="31"/>
      <c r="X65" s="31"/>
      <c r="Y65" s="31"/>
      <c r="Z65" s="31"/>
      <c r="AA65" s="31"/>
      <c r="AB65" s="31"/>
      <c r="AC65" s="31"/>
      <c r="AD65" s="31"/>
      <c r="AE65" s="31"/>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31"/>
      <c r="B76" s="36"/>
      <c r="C76" s="31"/>
      <c r="D76" s="131" t="s">
        <v>52</v>
      </c>
      <c r="E76" s="132"/>
      <c r="F76" s="133" t="s">
        <v>53</v>
      </c>
      <c r="G76" s="131" t="s">
        <v>52</v>
      </c>
      <c r="H76" s="132"/>
      <c r="I76" s="132"/>
      <c r="J76" s="134" t="s">
        <v>53</v>
      </c>
      <c r="K76" s="132"/>
      <c r="L76" s="48"/>
      <c r="S76" s="31"/>
      <c r="T76" s="31"/>
      <c r="U76" s="31"/>
      <c r="V76" s="31"/>
      <c r="W76" s="31"/>
      <c r="X76" s="31"/>
      <c r="Y76" s="31"/>
      <c r="Z76" s="31"/>
      <c r="AA76" s="31"/>
      <c r="AB76" s="31"/>
      <c r="AC76" s="31"/>
      <c r="AD76" s="31"/>
      <c r="AE76" s="31"/>
    </row>
    <row r="77" spans="1:31" s="2" customFormat="1" ht="14.45"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81" spans="1:47" s="2" customFormat="1" ht="6.95"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4.95" customHeight="1">
      <c r="A82" s="31"/>
      <c r="B82" s="32"/>
      <c r="C82" s="20" t="s">
        <v>92</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customHeight="1">
      <c r="A85" s="31"/>
      <c r="B85" s="32"/>
      <c r="C85" s="33"/>
      <c r="D85" s="33"/>
      <c r="E85" s="249" t="str">
        <f>E7</f>
        <v>Údržba vyšší a nižší zeleně v obvodu OŘ 2020-2021</v>
      </c>
      <c r="F85" s="250"/>
      <c r="G85" s="250"/>
      <c r="H85" s="250"/>
      <c r="I85" s="33"/>
      <c r="J85" s="33"/>
      <c r="K85" s="33"/>
      <c r="L85" s="48"/>
      <c r="S85" s="31"/>
      <c r="T85" s="31"/>
      <c r="U85" s="31"/>
      <c r="V85" s="31"/>
      <c r="W85" s="31"/>
      <c r="X85" s="31"/>
      <c r="Y85" s="31"/>
      <c r="Z85" s="31"/>
      <c r="AA85" s="31"/>
      <c r="AB85" s="31"/>
      <c r="AC85" s="31"/>
      <c r="AD85" s="31"/>
      <c r="AE85" s="31"/>
    </row>
    <row r="86" spans="1:47" s="2" customFormat="1" ht="12" customHeight="1">
      <c r="A86" s="31"/>
      <c r="B86" s="32"/>
      <c r="C86" s="26" t="s">
        <v>90</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customHeight="1">
      <c r="A87" s="31"/>
      <c r="B87" s="32"/>
      <c r="C87" s="33"/>
      <c r="D87" s="33"/>
      <c r="E87" s="246" t="str">
        <f>E9</f>
        <v>ZRN - Údržba vyšší a nižší zeleně v obvodu OŘ 2020-2021</v>
      </c>
      <c r="F87" s="248"/>
      <c r="G87" s="248"/>
      <c r="H87" s="248"/>
      <c r="I87" s="33"/>
      <c r="J87" s="33"/>
      <c r="K87" s="33"/>
      <c r="L87" s="48"/>
      <c r="S87" s="31"/>
      <c r="T87" s="31"/>
      <c r="U87" s="31"/>
      <c r="V87" s="31"/>
      <c r="W87" s="31"/>
      <c r="X87" s="31"/>
      <c r="Y87" s="31"/>
      <c r="Z87" s="31"/>
      <c r="AA87" s="31"/>
      <c r="AB87" s="31"/>
      <c r="AC87" s="31"/>
      <c r="AD87" s="31"/>
      <c r="AE87" s="31"/>
    </row>
    <row r="88" spans="1:47" s="2" customFormat="1" ht="6.95"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customHeight="1">
      <c r="A89" s="31"/>
      <c r="B89" s="32"/>
      <c r="C89" s="26" t="s">
        <v>20</v>
      </c>
      <c r="D89" s="33"/>
      <c r="E89" s="33"/>
      <c r="F89" s="24" t="str">
        <f>F12</f>
        <v>ST Ostrava</v>
      </c>
      <c r="G89" s="33"/>
      <c r="H89" s="33"/>
      <c r="I89" s="26" t="s">
        <v>22</v>
      </c>
      <c r="J89" s="63" t="str">
        <f>IF(J12="","",J12)</f>
        <v>14. 7. 2020</v>
      </c>
      <c r="K89" s="33"/>
      <c r="L89" s="48"/>
      <c r="S89" s="31"/>
      <c r="T89" s="31"/>
      <c r="U89" s="31"/>
      <c r="V89" s="31"/>
      <c r="W89" s="31"/>
      <c r="X89" s="31"/>
      <c r="Y89" s="31"/>
      <c r="Z89" s="31"/>
      <c r="AA89" s="31"/>
      <c r="AB89" s="31"/>
      <c r="AC89" s="31"/>
      <c r="AD89" s="31"/>
      <c r="AE89" s="31"/>
    </row>
    <row r="90" spans="1:47" s="2" customFormat="1" ht="6.95"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2" customHeight="1">
      <c r="A91" s="31"/>
      <c r="B91" s="32"/>
      <c r="C91" s="26" t="s">
        <v>24</v>
      </c>
      <c r="D91" s="33"/>
      <c r="E91" s="33"/>
      <c r="F91" s="24" t="str">
        <f>E15</f>
        <v>Správa železnic, státní organizace, OŘ Ostrava</v>
      </c>
      <c r="G91" s="33"/>
      <c r="H91" s="33"/>
      <c r="I91" s="26" t="s">
        <v>32</v>
      </c>
      <c r="J91" s="29" t="str">
        <f>E21</f>
        <v xml:space="preserve"> </v>
      </c>
      <c r="K91" s="33"/>
      <c r="L91" s="48"/>
      <c r="S91" s="31"/>
      <c r="T91" s="31"/>
      <c r="U91" s="31"/>
      <c r="V91" s="31"/>
      <c r="W91" s="31"/>
      <c r="X91" s="31"/>
      <c r="Y91" s="31"/>
      <c r="Z91" s="31"/>
      <c r="AA91" s="31"/>
      <c r="AB91" s="31"/>
      <c r="AC91" s="31"/>
      <c r="AD91" s="31"/>
      <c r="AE91" s="31"/>
    </row>
    <row r="92" spans="1:47" s="2" customFormat="1" ht="15.2" customHeight="1">
      <c r="A92" s="31"/>
      <c r="B92" s="32"/>
      <c r="C92" s="26" t="s">
        <v>30</v>
      </c>
      <c r="D92" s="33"/>
      <c r="E92" s="33"/>
      <c r="F92" s="24" t="str">
        <f>IF(E18="","",E18)</f>
        <v>Vyplň údaj</v>
      </c>
      <c r="G92" s="33"/>
      <c r="H92" s="33"/>
      <c r="I92" s="26" t="s">
        <v>35</v>
      </c>
      <c r="J92" s="29" t="str">
        <f>E24</f>
        <v xml:space="preserve"> </v>
      </c>
      <c r="K92" s="33"/>
      <c r="L92" s="48"/>
      <c r="S92" s="31"/>
      <c r="T92" s="31"/>
      <c r="U92" s="31"/>
      <c r="V92" s="31"/>
      <c r="W92" s="31"/>
      <c r="X92" s="31"/>
      <c r="Y92" s="31"/>
      <c r="Z92" s="31"/>
      <c r="AA92" s="31"/>
      <c r="AB92" s="31"/>
      <c r="AC92" s="31"/>
      <c r="AD92" s="31"/>
      <c r="AE92" s="31"/>
    </row>
    <row r="93" spans="1:47" s="2" customFormat="1" ht="10.35"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customHeight="1">
      <c r="A94" s="31"/>
      <c r="B94" s="32"/>
      <c r="C94" s="140" t="s">
        <v>93</v>
      </c>
      <c r="D94" s="141"/>
      <c r="E94" s="141"/>
      <c r="F94" s="141"/>
      <c r="G94" s="141"/>
      <c r="H94" s="141"/>
      <c r="I94" s="141"/>
      <c r="J94" s="142" t="s">
        <v>94</v>
      </c>
      <c r="K94" s="141"/>
      <c r="L94" s="48"/>
      <c r="S94" s="31"/>
      <c r="T94" s="31"/>
      <c r="U94" s="31"/>
      <c r="V94" s="31"/>
      <c r="W94" s="31"/>
      <c r="X94" s="31"/>
      <c r="Y94" s="31"/>
      <c r="Z94" s="31"/>
      <c r="AA94" s="31"/>
      <c r="AB94" s="31"/>
      <c r="AC94" s="31"/>
      <c r="AD94" s="31"/>
      <c r="AE94" s="31"/>
    </row>
    <row r="95" spans="1:47"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9" customHeight="1">
      <c r="A96" s="31"/>
      <c r="B96" s="32"/>
      <c r="C96" s="143" t="s">
        <v>95</v>
      </c>
      <c r="D96" s="33"/>
      <c r="E96" s="33"/>
      <c r="F96" s="33"/>
      <c r="G96" s="33"/>
      <c r="H96" s="33"/>
      <c r="I96" s="33"/>
      <c r="J96" s="81">
        <f>J119</f>
        <v>0</v>
      </c>
      <c r="K96" s="33"/>
      <c r="L96" s="48"/>
      <c r="S96" s="31"/>
      <c r="T96" s="31"/>
      <c r="U96" s="31"/>
      <c r="V96" s="31"/>
      <c r="W96" s="31"/>
      <c r="X96" s="31"/>
      <c r="Y96" s="31"/>
      <c r="Z96" s="31"/>
      <c r="AA96" s="31"/>
      <c r="AB96" s="31"/>
      <c r="AC96" s="31"/>
      <c r="AD96" s="31"/>
      <c r="AE96" s="31"/>
      <c r="AU96" s="14" t="s">
        <v>96</v>
      </c>
    </row>
    <row r="97" spans="1:31" s="9" customFormat="1" ht="24.95" customHeight="1">
      <c r="B97" s="144"/>
      <c r="C97" s="145"/>
      <c r="D97" s="146" t="s">
        <v>97</v>
      </c>
      <c r="E97" s="147"/>
      <c r="F97" s="147"/>
      <c r="G97" s="147"/>
      <c r="H97" s="147"/>
      <c r="I97" s="147"/>
      <c r="J97" s="148">
        <f>J120</f>
        <v>0</v>
      </c>
      <c r="K97" s="145"/>
      <c r="L97" s="149"/>
    </row>
    <row r="98" spans="1:31" s="10" customFormat="1" ht="19.899999999999999" customHeight="1">
      <c r="B98" s="150"/>
      <c r="C98" s="151"/>
      <c r="D98" s="152" t="s">
        <v>98</v>
      </c>
      <c r="E98" s="153"/>
      <c r="F98" s="153"/>
      <c r="G98" s="153"/>
      <c r="H98" s="153"/>
      <c r="I98" s="153"/>
      <c r="J98" s="154">
        <f>J121</f>
        <v>0</v>
      </c>
      <c r="K98" s="151"/>
      <c r="L98" s="155"/>
    </row>
    <row r="99" spans="1:31" s="9" customFormat="1" ht="24.95" customHeight="1">
      <c r="B99" s="144"/>
      <c r="C99" s="145"/>
      <c r="D99" s="146" t="s">
        <v>99</v>
      </c>
      <c r="E99" s="147"/>
      <c r="F99" s="147"/>
      <c r="G99" s="147"/>
      <c r="H99" s="147"/>
      <c r="I99" s="147"/>
      <c r="J99" s="148">
        <f>J246</f>
        <v>0</v>
      </c>
      <c r="K99" s="145"/>
      <c r="L99" s="149"/>
    </row>
    <row r="100" spans="1:31" s="2" customFormat="1" ht="21.75" customHeight="1">
      <c r="A100" s="31"/>
      <c r="B100" s="32"/>
      <c r="C100" s="33"/>
      <c r="D100" s="33"/>
      <c r="E100" s="33"/>
      <c r="F100" s="33"/>
      <c r="G100" s="33"/>
      <c r="H100" s="33"/>
      <c r="I100" s="33"/>
      <c r="J100" s="33"/>
      <c r="K100" s="33"/>
      <c r="L100" s="48"/>
      <c r="S100" s="31"/>
      <c r="T100" s="31"/>
      <c r="U100" s="31"/>
      <c r="V100" s="31"/>
      <c r="W100" s="31"/>
      <c r="X100" s="31"/>
      <c r="Y100" s="31"/>
      <c r="Z100" s="31"/>
      <c r="AA100" s="31"/>
      <c r="AB100" s="31"/>
      <c r="AC100" s="31"/>
      <c r="AD100" s="31"/>
      <c r="AE100" s="31"/>
    </row>
    <row r="101" spans="1:31" s="2" customFormat="1" ht="6.95" customHeight="1">
      <c r="A101" s="31"/>
      <c r="B101" s="51"/>
      <c r="C101" s="52"/>
      <c r="D101" s="52"/>
      <c r="E101" s="52"/>
      <c r="F101" s="52"/>
      <c r="G101" s="52"/>
      <c r="H101" s="52"/>
      <c r="I101" s="52"/>
      <c r="J101" s="52"/>
      <c r="K101" s="52"/>
      <c r="L101" s="48"/>
      <c r="S101" s="31"/>
      <c r="T101" s="31"/>
      <c r="U101" s="31"/>
      <c r="V101" s="31"/>
      <c r="W101" s="31"/>
      <c r="X101" s="31"/>
      <c r="Y101" s="31"/>
      <c r="Z101" s="31"/>
      <c r="AA101" s="31"/>
      <c r="AB101" s="31"/>
      <c r="AC101" s="31"/>
      <c r="AD101" s="31"/>
      <c r="AE101" s="31"/>
    </row>
    <row r="105" spans="1:31" s="2" customFormat="1" ht="6.95" customHeight="1">
      <c r="A105" s="31"/>
      <c r="B105" s="53"/>
      <c r="C105" s="54"/>
      <c r="D105" s="54"/>
      <c r="E105" s="54"/>
      <c r="F105" s="54"/>
      <c r="G105" s="54"/>
      <c r="H105" s="54"/>
      <c r="I105" s="54"/>
      <c r="J105" s="54"/>
      <c r="K105" s="54"/>
      <c r="L105" s="48"/>
      <c r="S105" s="31"/>
      <c r="T105" s="31"/>
      <c r="U105" s="31"/>
      <c r="V105" s="31"/>
      <c r="W105" s="31"/>
      <c r="X105" s="31"/>
      <c r="Y105" s="31"/>
      <c r="Z105" s="31"/>
      <c r="AA105" s="31"/>
      <c r="AB105" s="31"/>
      <c r="AC105" s="31"/>
      <c r="AD105" s="31"/>
      <c r="AE105" s="31"/>
    </row>
    <row r="106" spans="1:31" s="2" customFormat="1" ht="24.95" customHeight="1">
      <c r="A106" s="31"/>
      <c r="B106" s="32"/>
      <c r="C106" s="20" t="s">
        <v>100</v>
      </c>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31" s="2" customFormat="1" ht="6.95" customHeight="1">
      <c r="A107" s="31"/>
      <c r="B107" s="32"/>
      <c r="C107" s="33"/>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31" s="2" customFormat="1" ht="12" customHeight="1">
      <c r="A108" s="31"/>
      <c r="B108" s="32"/>
      <c r="C108" s="26" t="s">
        <v>16</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31" s="2" customFormat="1" ht="16.5" customHeight="1">
      <c r="A109" s="31"/>
      <c r="B109" s="32"/>
      <c r="C109" s="33"/>
      <c r="D109" s="33"/>
      <c r="E109" s="249" t="str">
        <f>E7</f>
        <v>Údržba vyšší a nižší zeleně v obvodu OŘ 2020-2021</v>
      </c>
      <c r="F109" s="250"/>
      <c r="G109" s="250"/>
      <c r="H109" s="250"/>
      <c r="I109" s="33"/>
      <c r="J109" s="33"/>
      <c r="K109" s="33"/>
      <c r="L109" s="48"/>
      <c r="S109" s="31"/>
      <c r="T109" s="31"/>
      <c r="U109" s="31"/>
      <c r="V109" s="31"/>
      <c r="W109" s="31"/>
      <c r="X109" s="31"/>
      <c r="Y109" s="31"/>
      <c r="Z109" s="31"/>
      <c r="AA109" s="31"/>
      <c r="AB109" s="31"/>
      <c r="AC109" s="31"/>
      <c r="AD109" s="31"/>
      <c r="AE109" s="31"/>
    </row>
    <row r="110" spans="1:31" s="2" customFormat="1" ht="12" customHeight="1">
      <c r="A110" s="31"/>
      <c r="B110" s="32"/>
      <c r="C110" s="26" t="s">
        <v>90</v>
      </c>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31" s="2" customFormat="1" ht="16.5" customHeight="1">
      <c r="A111" s="31"/>
      <c r="B111" s="32"/>
      <c r="C111" s="33"/>
      <c r="D111" s="33"/>
      <c r="E111" s="246" t="str">
        <f>E9</f>
        <v>ZRN - Údržba vyšší a nižší zeleně v obvodu OŘ 2020-2021</v>
      </c>
      <c r="F111" s="248"/>
      <c r="G111" s="248"/>
      <c r="H111" s="248"/>
      <c r="I111" s="33"/>
      <c r="J111" s="33"/>
      <c r="K111" s="33"/>
      <c r="L111" s="48"/>
      <c r="S111" s="31"/>
      <c r="T111" s="31"/>
      <c r="U111" s="31"/>
      <c r="V111" s="31"/>
      <c r="W111" s="31"/>
      <c r="X111" s="31"/>
      <c r="Y111" s="31"/>
      <c r="Z111" s="31"/>
      <c r="AA111" s="31"/>
      <c r="AB111" s="31"/>
      <c r="AC111" s="31"/>
      <c r="AD111" s="31"/>
      <c r="AE111" s="31"/>
    </row>
    <row r="112" spans="1:31" s="2" customFormat="1" ht="6.95" customHeight="1">
      <c r="A112" s="31"/>
      <c r="B112" s="32"/>
      <c r="C112" s="33"/>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5" s="2" customFormat="1" ht="12" customHeight="1">
      <c r="A113" s="31"/>
      <c r="B113" s="32"/>
      <c r="C113" s="26" t="s">
        <v>20</v>
      </c>
      <c r="D113" s="33"/>
      <c r="E113" s="33"/>
      <c r="F113" s="24" t="str">
        <f>F12</f>
        <v>ST Ostrava</v>
      </c>
      <c r="G113" s="33"/>
      <c r="H113" s="33"/>
      <c r="I113" s="26" t="s">
        <v>22</v>
      </c>
      <c r="J113" s="63" t="str">
        <f>IF(J12="","",J12)</f>
        <v>14. 7. 2020</v>
      </c>
      <c r="K113" s="33"/>
      <c r="L113" s="48"/>
      <c r="S113" s="31"/>
      <c r="T113" s="31"/>
      <c r="U113" s="31"/>
      <c r="V113" s="31"/>
      <c r="W113" s="31"/>
      <c r="X113" s="31"/>
      <c r="Y113" s="31"/>
      <c r="Z113" s="31"/>
      <c r="AA113" s="31"/>
      <c r="AB113" s="31"/>
      <c r="AC113" s="31"/>
      <c r="AD113" s="31"/>
      <c r="AE113" s="31"/>
    </row>
    <row r="114" spans="1:65" s="2" customFormat="1" ht="6.95" customHeight="1">
      <c r="A114" s="31"/>
      <c r="B114" s="32"/>
      <c r="C114" s="33"/>
      <c r="D114" s="33"/>
      <c r="E114" s="33"/>
      <c r="F114" s="33"/>
      <c r="G114" s="33"/>
      <c r="H114" s="33"/>
      <c r="I114" s="33"/>
      <c r="J114" s="33"/>
      <c r="K114" s="33"/>
      <c r="L114" s="48"/>
      <c r="S114" s="31"/>
      <c r="T114" s="31"/>
      <c r="U114" s="31"/>
      <c r="V114" s="31"/>
      <c r="W114" s="31"/>
      <c r="X114" s="31"/>
      <c r="Y114" s="31"/>
      <c r="Z114" s="31"/>
      <c r="AA114" s="31"/>
      <c r="AB114" s="31"/>
      <c r="AC114" s="31"/>
      <c r="AD114" s="31"/>
      <c r="AE114" s="31"/>
    </row>
    <row r="115" spans="1:65" s="2" customFormat="1" ht="15.2" customHeight="1">
      <c r="A115" s="31"/>
      <c r="B115" s="32"/>
      <c r="C115" s="26" t="s">
        <v>24</v>
      </c>
      <c r="D115" s="33"/>
      <c r="E115" s="33"/>
      <c r="F115" s="24" t="str">
        <f>E15</f>
        <v>Správa železnic, státní organizace, OŘ Ostrava</v>
      </c>
      <c r="G115" s="33"/>
      <c r="H115" s="33"/>
      <c r="I115" s="26" t="s">
        <v>32</v>
      </c>
      <c r="J115" s="29" t="str">
        <f>E21</f>
        <v xml:space="preserve"> </v>
      </c>
      <c r="K115" s="33"/>
      <c r="L115" s="48"/>
      <c r="S115" s="31"/>
      <c r="T115" s="31"/>
      <c r="U115" s="31"/>
      <c r="V115" s="31"/>
      <c r="W115" s="31"/>
      <c r="X115" s="31"/>
      <c r="Y115" s="31"/>
      <c r="Z115" s="31"/>
      <c r="AA115" s="31"/>
      <c r="AB115" s="31"/>
      <c r="AC115" s="31"/>
      <c r="AD115" s="31"/>
      <c r="AE115" s="31"/>
    </row>
    <row r="116" spans="1:65" s="2" customFormat="1" ht="15.2" customHeight="1">
      <c r="A116" s="31"/>
      <c r="B116" s="32"/>
      <c r="C116" s="26" t="s">
        <v>30</v>
      </c>
      <c r="D116" s="33"/>
      <c r="E116" s="33"/>
      <c r="F116" s="24" t="str">
        <f>IF(E18="","",E18)</f>
        <v>Vyplň údaj</v>
      </c>
      <c r="G116" s="33"/>
      <c r="H116" s="33"/>
      <c r="I116" s="26" t="s">
        <v>35</v>
      </c>
      <c r="J116" s="29" t="str">
        <f>E24</f>
        <v xml:space="preserve"> </v>
      </c>
      <c r="K116" s="33"/>
      <c r="L116" s="48"/>
      <c r="S116" s="31"/>
      <c r="T116" s="31"/>
      <c r="U116" s="31"/>
      <c r="V116" s="31"/>
      <c r="W116" s="31"/>
      <c r="X116" s="31"/>
      <c r="Y116" s="31"/>
      <c r="Z116" s="31"/>
      <c r="AA116" s="31"/>
      <c r="AB116" s="31"/>
      <c r="AC116" s="31"/>
      <c r="AD116" s="31"/>
      <c r="AE116" s="31"/>
    </row>
    <row r="117" spans="1:65" s="2" customFormat="1" ht="10.35" customHeight="1">
      <c r="A117" s="31"/>
      <c r="B117" s="32"/>
      <c r="C117" s="33"/>
      <c r="D117" s="33"/>
      <c r="E117" s="33"/>
      <c r="F117" s="33"/>
      <c r="G117" s="33"/>
      <c r="H117" s="33"/>
      <c r="I117" s="33"/>
      <c r="J117" s="33"/>
      <c r="K117" s="33"/>
      <c r="L117" s="48"/>
      <c r="S117" s="31"/>
      <c r="T117" s="31"/>
      <c r="U117" s="31"/>
      <c r="V117" s="31"/>
      <c r="W117" s="31"/>
      <c r="X117" s="31"/>
      <c r="Y117" s="31"/>
      <c r="Z117" s="31"/>
      <c r="AA117" s="31"/>
      <c r="AB117" s="31"/>
      <c r="AC117" s="31"/>
      <c r="AD117" s="31"/>
      <c r="AE117" s="31"/>
    </row>
    <row r="118" spans="1:65" s="11" customFormat="1" ht="29.25" customHeight="1">
      <c r="A118" s="156"/>
      <c r="B118" s="157"/>
      <c r="C118" s="158" t="s">
        <v>101</v>
      </c>
      <c r="D118" s="159" t="s">
        <v>62</v>
      </c>
      <c r="E118" s="159" t="s">
        <v>58</v>
      </c>
      <c r="F118" s="159" t="s">
        <v>59</v>
      </c>
      <c r="G118" s="159" t="s">
        <v>102</v>
      </c>
      <c r="H118" s="159" t="s">
        <v>103</v>
      </c>
      <c r="I118" s="159" t="s">
        <v>104</v>
      </c>
      <c r="J118" s="159" t="s">
        <v>94</v>
      </c>
      <c r="K118" s="160" t="s">
        <v>105</v>
      </c>
      <c r="L118" s="161"/>
      <c r="M118" s="72" t="s">
        <v>1</v>
      </c>
      <c r="N118" s="73" t="s">
        <v>41</v>
      </c>
      <c r="O118" s="73" t="s">
        <v>106</v>
      </c>
      <c r="P118" s="73" t="s">
        <v>107</v>
      </c>
      <c r="Q118" s="73" t="s">
        <v>108</v>
      </c>
      <c r="R118" s="73" t="s">
        <v>109</v>
      </c>
      <c r="S118" s="73" t="s">
        <v>110</v>
      </c>
      <c r="T118" s="74" t="s">
        <v>111</v>
      </c>
      <c r="U118" s="156"/>
      <c r="V118" s="156"/>
      <c r="W118" s="156"/>
      <c r="X118" s="156"/>
      <c r="Y118" s="156"/>
      <c r="Z118" s="156"/>
      <c r="AA118" s="156"/>
      <c r="AB118" s="156"/>
      <c r="AC118" s="156"/>
      <c r="AD118" s="156"/>
      <c r="AE118" s="156"/>
    </row>
    <row r="119" spans="1:65" s="2" customFormat="1" ht="22.9" customHeight="1">
      <c r="A119" s="31"/>
      <c r="B119" s="32"/>
      <c r="C119" s="79" t="s">
        <v>112</v>
      </c>
      <c r="D119" s="33"/>
      <c r="E119" s="33"/>
      <c r="F119" s="33"/>
      <c r="G119" s="33"/>
      <c r="H119" s="33"/>
      <c r="I119" s="33"/>
      <c r="J119" s="162">
        <f>BK119</f>
        <v>0</v>
      </c>
      <c r="K119" s="33"/>
      <c r="L119" s="36"/>
      <c r="M119" s="75"/>
      <c r="N119" s="163"/>
      <c r="O119" s="76"/>
      <c r="P119" s="164">
        <f>P120+P246</f>
        <v>0</v>
      </c>
      <c r="Q119" s="76"/>
      <c r="R119" s="164">
        <f>R120+R246</f>
        <v>0</v>
      </c>
      <c r="S119" s="76"/>
      <c r="T119" s="165">
        <f>T120+T246</f>
        <v>0</v>
      </c>
      <c r="U119" s="31"/>
      <c r="V119" s="31"/>
      <c r="W119" s="31"/>
      <c r="X119" s="31"/>
      <c r="Y119" s="31"/>
      <c r="Z119" s="31"/>
      <c r="AA119" s="31"/>
      <c r="AB119" s="31"/>
      <c r="AC119" s="31"/>
      <c r="AD119" s="31"/>
      <c r="AE119" s="31"/>
      <c r="AT119" s="14" t="s">
        <v>76</v>
      </c>
      <c r="AU119" s="14" t="s">
        <v>96</v>
      </c>
      <c r="BK119" s="166">
        <f>BK120+BK246</f>
        <v>0</v>
      </c>
    </row>
    <row r="120" spans="1:65" s="12" customFormat="1" ht="25.9" customHeight="1">
      <c r="B120" s="167"/>
      <c r="C120" s="168"/>
      <c r="D120" s="169" t="s">
        <v>76</v>
      </c>
      <c r="E120" s="170" t="s">
        <v>113</v>
      </c>
      <c r="F120" s="170" t="s">
        <v>114</v>
      </c>
      <c r="G120" s="168"/>
      <c r="H120" s="168"/>
      <c r="I120" s="171"/>
      <c r="J120" s="172">
        <f>BK120</f>
        <v>0</v>
      </c>
      <c r="K120" s="168"/>
      <c r="L120" s="173"/>
      <c r="M120" s="174"/>
      <c r="N120" s="175"/>
      <c r="O120" s="175"/>
      <c r="P120" s="176">
        <f>P121</f>
        <v>0</v>
      </c>
      <c r="Q120" s="175"/>
      <c r="R120" s="176">
        <f>R121</f>
        <v>0</v>
      </c>
      <c r="S120" s="175"/>
      <c r="T120" s="177">
        <f>T121</f>
        <v>0</v>
      </c>
      <c r="AR120" s="178" t="s">
        <v>84</v>
      </c>
      <c r="AT120" s="179" t="s">
        <v>76</v>
      </c>
      <c r="AU120" s="179" t="s">
        <v>77</v>
      </c>
      <c r="AY120" s="178" t="s">
        <v>115</v>
      </c>
      <c r="BK120" s="180">
        <f>BK121</f>
        <v>0</v>
      </c>
    </row>
    <row r="121" spans="1:65" s="12" customFormat="1" ht="22.9" customHeight="1">
      <c r="B121" s="167"/>
      <c r="C121" s="168"/>
      <c r="D121" s="169" t="s">
        <v>76</v>
      </c>
      <c r="E121" s="181" t="s">
        <v>116</v>
      </c>
      <c r="F121" s="181" t="s">
        <v>117</v>
      </c>
      <c r="G121" s="168"/>
      <c r="H121" s="168"/>
      <c r="I121" s="171"/>
      <c r="J121" s="182">
        <f>BK121</f>
        <v>0</v>
      </c>
      <c r="K121" s="168"/>
      <c r="L121" s="173"/>
      <c r="M121" s="174"/>
      <c r="N121" s="175"/>
      <c r="O121" s="175"/>
      <c r="P121" s="176">
        <f>SUM(P122:P245)</f>
        <v>0</v>
      </c>
      <c r="Q121" s="175"/>
      <c r="R121" s="176">
        <f>SUM(R122:R245)</f>
        <v>0</v>
      </c>
      <c r="S121" s="175"/>
      <c r="T121" s="177">
        <f>SUM(T122:T245)</f>
        <v>0</v>
      </c>
      <c r="AR121" s="178" t="s">
        <v>84</v>
      </c>
      <c r="AT121" s="179" t="s">
        <v>76</v>
      </c>
      <c r="AU121" s="179" t="s">
        <v>84</v>
      </c>
      <c r="AY121" s="178" t="s">
        <v>115</v>
      </c>
      <c r="BK121" s="180">
        <f>SUM(BK122:BK245)</f>
        <v>0</v>
      </c>
    </row>
    <row r="122" spans="1:65" s="2" customFormat="1" ht="24.2" customHeight="1">
      <c r="A122" s="31"/>
      <c r="B122" s="32"/>
      <c r="C122" s="183" t="s">
        <v>84</v>
      </c>
      <c r="D122" s="183" t="s">
        <v>118</v>
      </c>
      <c r="E122" s="184" t="s">
        <v>119</v>
      </c>
      <c r="F122" s="185" t="s">
        <v>120</v>
      </c>
      <c r="G122" s="186" t="s">
        <v>121</v>
      </c>
      <c r="H122" s="187">
        <v>45000</v>
      </c>
      <c r="I122" s="188"/>
      <c r="J122" s="189">
        <f>ROUND(I122*H122,2)</f>
        <v>0</v>
      </c>
      <c r="K122" s="185" t="s">
        <v>122</v>
      </c>
      <c r="L122" s="36"/>
      <c r="M122" s="190" t="s">
        <v>1</v>
      </c>
      <c r="N122" s="191" t="s">
        <v>42</v>
      </c>
      <c r="O122" s="68"/>
      <c r="P122" s="192">
        <f>O122*H122</f>
        <v>0</v>
      </c>
      <c r="Q122" s="192">
        <v>0</v>
      </c>
      <c r="R122" s="192">
        <f>Q122*H122</f>
        <v>0</v>
      </c>
      <c r="S122" s="192">
        <v>0</v>
      </c>
      <c r="T122" s="193">
        <f>S122*H122</f>
        <v>0</v>
      </c>
      <c r="U122" s="31"/>
      <c r="V122" s="31"/>
      <c r="W122" s="31"/>
      <c r="X122" s="31"/>
      <c r="Y122" s="31"/>
      <c r="Z122" s="31"/>
      <c r="AA122" s="31"/>
      <c r="AB122" s="31"/>
      <c r="AC122" s="31"/>
      <c r="AD122" s="31"/>
      <c r="AE122" s="31"/>
      <c r="AR122" s="194" t="s">
        <v>123</v>
      </c>
      <c r="AT122" s="194" t="s">
        <v>118</v>
      </c>
      <c r="AU122" s="194" t="s">
        <v>86</v>
      </c>
      <c r="AY122" s="14" t="s">
        <v>115</v>
      </c>
      <c r="BE122" s="195">
        <f>IF(N122="základní",J122,0)</f>
        <v>0</v>
      </c>
      <c r="BF122" s="195">
        <f>IF(N122="snížená",J122,0)</f>
        <v>0</v>
      </c>
      <c r="BG122" s="195">
        <f>IF(N122="zákl. přenesená",J122,0)</f>
        <v>0</v>
      </c>
      <c r="BH122" s="195">
        <f>IF(N122="sníž. přenesená",J122,0)</f>
        <v>0</v>
      </c>
      <c r="BI122" s="195">
        <f>IF(N122="nulová",J122,0)</f>
        <v>0</v>
      </c>
      <c r="BJ122" s="14" t="s">
        <v>84</v>
      </c>
      <c r="BK122" s="195">
        <f>ROUND(I122*H122,2)</f>
        <v>0</v>
      </c>
      <c r="BL122" s="14" t="s">
        <v>123</v>
      </c>
      <c r="BM122" s="194" t="s">
        <v>124</v>
      </c>
    </row>
    <row r="123" spans="1:65" s="2" customFormat="1" ht="29.25">
      <c r="A123" s="31"/>
      <c r="B123" s="32"/>
      <c r="C123" s="33"/>
      <c r="D123" s="196" t="s">
        <v>125</v>
      </c>
      <c r="E123" s="33"/>
      <c r="F123" s="197" t="s">
        <v>126</v>
      </c>
      <c r="G123" s="33"/>
      <c r="H123" s="33"/>
      <c r="I123" s="198"/>
      <c r="J123" s="33"/>
      <c r="K123" s="33"/>
      <c r="L123" s="36"/>
      <c r="M123" s="199"/>
      <c r="N123" s="200"/>
      <c r="O123" s="68"/>
      <c r="P123" s="68"/>
      <c r="Q123" s="68"/>
      <c r="R123" s="68"/>
      <c r="S123" s="68"/>
      <c r="T123" s="69"/>
      <c r="U123" s="31"/>
      <c r="V123" s="31"/>
      <c r="W123" s="31"/>
      <c r="X123" s="31"/>
      <c r="Y123" s="31"/>
      <c r="Z123" s="31"/>
      <c r="AA123" s="31"/>
      <c r="AB123" s="31"/>
      <c r="AC123" s="31"/>
      <c r="AD123" s="31"/>
      <c r="AE123" s="31"/>
      <c r="AT123" s="14" t="s">
        <v>125</v>
      </c>
      <c r="AU123" s="14" t="s">
        <v>86</v>
      </c>
    </row>
    <row r="124" spans="1:65" s="2" customFormat="1" ht="24.2" customHeight="1">
      <c r="A124" s="31"/>
      <c r="B124" s="32"/>
      <c r="C124" s="183" t="s">
        <v>86</v>
      </c>
      <c r="D124" s="183" t="s">
        <v>118</v>
      </c>
      <c r="E124" s="184" t="s">
        <v>127</v>
      </c>
      <c r="F124" s="185" t="s">
        <v>128</v>
      </c>
      <c r="G124" s="186" t="s">
        <v>121</v>
      </c>
      <c r="H124" s="187">
        <v>49000</v>
      </c>
      <c r="I124" s="188"/>
      <c r="J124" s="189">
        <f>ROUND(I124*H124,2)</f>
        <v>0</v>
      </c>
      <c r="K124" s="185" t="s">
        <v>122</v>
      </c>
      <c r="L124" s="36"/>
      <c r="M124" s="190" t="s">
        <v>1</v>
      </c>
      <c r="N124" s="191" t="s">
        <v>42</v>
      </c>
      <c r="O124" s="68"/>
      <c r="P124" s="192">
        <f>O124*H124</f>
        <v>0</v>
      </c>
      <c r="Q124" s="192">
        <v>0</v>
      </c>
      <c r="R124" s="192">
        <f>Q124*H124</f>
        <v>0</v>
      </c>
      <c r="S124" s="192">
        <v>0</v>
      </c>
      <c r="T124" s="193">
        <f>S124*H124</f>
        <v>0</v>
      </c>
      <c r="U124" s="31"/>
      <c r="V124" s="31"/>
      <c r="W124" s="31"/>
      <c r="X124" s="31"/>
      <c r="Y124" s="31"/>
      <c r="Z124" s="31"/>
      <c r="AA124" s="31"/>
      <c r="AB124" s="31"/>
      <c r="AC124" s="31"/>
      <c r="AD124" s="31"/>
      <c r="AE124" s="31"/>
      <c r="AR124" s="194" t="s">
        <v>123</v>
      </c>
      <c r="AT124" s="194" t="s">
        <v>118</v>
      </c>
      <c r="AU124" s="194" t="s">
        <v>86</v>
      </c>
      <c r="AY124" s="14" t="s">
        <v>115</v>
      </c>
      <c r="BE124" s="195">
        <f>IF(N124="základní",J124,0)</f>
        <v>0</v>
      </c>
      <c r="BF124" s="195">
        <f>IF(N124="snížená",J124,0)</f>
        <v>0</v>
      </c>
      <c r="BG124" s="195">
        <f>IF(N124="zákl. přenesená",J124,0)</f>
        <v>0</v>
      </c>
      <c r="BH124" s="195">
        <f>IF(N124="sníž. přenesená",J124,0)</f>
        <v>0</v>
      </c>
      <c r="BI124" s="195">
        <f>IF(N124="nulová",J124,0)</f>
        <v>0</v>
      </c>
      <c r="BJ124" s="14" t="s">
        <v>84</v>
      </c>
      <c r="BK124" s="195">
        <f>ROUND(I124*H124,2)</f>
        <v>0</v>
      </c>
      <c r="BL124" s="14" t="s">
        <v>123</v>
      </c>
      <c r="BM124" s="194" t="s">
        <v>129</v>
      </c>
    </row>
    <row r="125" spans="1:65" s="2" customFormat="1" ht="29.25">
      <c r="A125" s="31"/>
      <c r="B125" s="32"/>
      <c r="C125" s="33"/>
      <c r="D125" s="196" t="s">
        <v>125</v>
      </c>
      <c r="E125" s="33"/>
      <c r="F125" s="197" t="s">
        <v>130</v>
      </c>
      <c r="G125" s="33"/>
      <c r="H125" s="33"/>
      <c r="I125" s="198"/>
      <c r="J125" s="33"/>
      <c r="K125" s="33"/>
      <c r="L125" s="36"/>
      <c r="M125" s="199"/>
      <c r="N125" s="200"/>
      <c r="O125" s="68"/>
      <c r="P125" s="68"/>
      <c r="Q125" s="68"/>
      <c r="R125" s="68"/>
      <c r="S125" s="68"/>
      <c r="T125" s="69"/>
      <c r="U125" s="31"/>
      <c r="V125" s="31"/>
      <c r="W125" s="31"/>
      <c r="X125" s="31"/>
      <c r="Y125" s="31"/>
      <c r="Z125" s="31"/>
      <c r="AA125" s="31"/>
      <c r="AB125" s="31"/>
      <c r="AC125" s="31"/>
      <c r="AD125" s="31"/>
      <c r="AE125" s="31"/>
      <c r="AT125" s="14" t="s">
        <v>125</v>
      </c>
      <c r="AU125" s="14" t="s">
        <v>86</v>
      </c>
    </row>
    <row r="126" spans="1:65" s="2" customFormat="1" ht="24.2" customHeight="1">
      <c r="A126" s="31"/>
      <c r="B126" s="32"/>
      <c r="C126" s="183" t="s">
        <v>131</v>
      </c>
      <c r="D126" s="183" t="s">
        <v>118</v>
      </c>
      <c r="E126" s="184" t="s">
        <v>132</v>
      </c>
      <c r="F126" s="185" t="s">
        <v>133</v>
      </c>
      <c r="G126" s="186" t="s">
        <v>121</v>
      </c>
      <c r="H126" s="187">
        <v>51000</v>
      </c>
      <c r="I126" s="188"/>
      <c r="J126" s="189">
        <f>ROUND(I126*H126,2)</f>
        <v>0</v>
      </c>
      <c r="K126" s="185" t="s">
        <v>122</v>
      </c>
      <c r="L126" s="36"/>
      <c r="M126" s="190" t="s">
        <v>1</v>
      </c>
      <c r="N126" s="191" t="s">
        <v>42</v>
      </c>
      <c r="O126" s="68"/>
      <c r="P126" s="192">
        <f>O126*H126</f>
        <v>0</v>
      </c>
      <c r="Q126" s="192">
        <v>0</v>
      </c>
      <c r="R126" s="192">
        <f>Q126*H126</f>
        <v>0</v>
      </c>
      <c r="S126" s="192">
        <v>0</v>
      </c>
      <c r="T126" s="193">
        <f>S126*H126</f>
        <v>0</v>
      </c>
      <c r="U126" s="31"/>
      <c r="V126" s="31"/>
      <c r="W126" s="31"/>
      <c r="X126" s="31"/>
      <c r="Y126" s="31"/>
      <c r="Z126" s="31"/>
      <c r="AA126" s="31"/>
      <c r="AB126" s="31"/>
      <c r="AC126" s="31"/>
      <c r="AD126" s="31"/>
      <c r="AE126" s="31"/>
      <c r="AR126" s="194" t="s">
        <v>123</v>
      </c>
      <c r="AT126" s="194" t="s">
        <v>118</v>
      </c>
      <c r="AU126" s="194" t="s">
        <v>86</v>
      </c>
      <c r="AY126" s="14" t="s">
        <v>115</v>
      </c>
      <c r="BE126" s="195">
        <f>IF(N126="základní",J126,0)</f>
        <v>0</v>
      </c>
      <c r="BF126" s="195">
        <f>IF(N126="snížená",J126,0)</f>
        <v>0</v>
      </c>
      <c r="BG126" s="195">
        <f>IF(N126="zákl. přenesená",J126,0)</f>
        <v>0</v>
      </c>
      <c r="BH126" s="195">
        <f>IF(N126="sníž. přenesená",J126,0)</f>
        <v>0</v>
      </c>
      <c r="BI126" s="195">
        <f>IF(N126="nulová",J126,0)</f>
        <v>0</v>
      </c>
      <c r="BJ126" s="14" t="s">
        <v>84</v>
      </c>
      <c r="BK126" s="195">
        <f>ROUND(I126*H126,2)</f>
        <v>0</v>
      </c>
      <c r="BL126" s="14" t="s">
        <v>123</v>
      </c>
      <c r="BM126" s="194" t="s">
        <v>134</v>
      </c>
    </row>
    <row r="127" spans="1:65" s="2" customFormat="1" ht="29.25">
      <c r="A127" s="31"/>
      <c r="B127" s="32"/>
      <c r="C127" s="33"/>
      <c r="D127" s="196" t="s">
        <v>125</v>
      </c>
      <c r="E127" s="33"/>
      <c r="F127" s="197" t="s">
        <v>135</v>
      </c>
      <c r="G127" s="33"/>
      <c r="H127" s="33"/>
      <c r="I127" s="198"/>
      <c r="J127" s="33"/>
      <c r="K127" s="33"/>
      <c r="L127" s="36"/>
      <c r="M127" s="199"/>
      <c r="N127" s="200"/>
      <c r="O127" s="68"/>
      <c r="P127" s="68"/>
      <c r="Q127" s="68"/>
      <c r="R127" s="68"/>
      <c r="S127" s="68"/>
      <c r="T127" s="69"/>
      <c r="U127" s="31"/>
      <c r="V127" s="31"/>
      <c r="W127" s="31"/>
      <c r="X127" s="31"/>
      <c r="Y127" s="31"/>
      <c r="Z127" s="31"/>
      <c r="AA127" s="31"/>
      <c r="AB127" s="31"/>
      <c r="AC127" s="31"/>
      <c r="AD127" s="31"/>
      <c r="AE127" s="31"/>
      <c r="AT127" s="14" t="s">
        <v>125</v>
      </c>
      <c r="AU127" s="14" t="s">
        <v>86</v>
      </c>
    </row>
    <row r="128" spans="1:65" s="2" customFormat="1" ht="24.2" customHeight="1">
      <c r="A128" s="31"/>
      <c r="B128" s="32"/>
      <c r="C128" s="183" t="s">
        <v>123</v>
      </c>
      <c r="D128" s="183" t="s">
        <v>118</v>
      </c>
      <c r="E128" s="184" t="s">
        <v>136</v>
      </c>
      <c r="F128" s="185" t="s">
        <v>137</v>
      </c>
      <c r="G128" s="186" t="s">
        <v>121</v>
      </c>
      <c r="H128" s="187">
        <v>51000</v>
      </c>
      <c r="I128" s="188"/>
      <c r="J128" s="189">
        <f>ROUND(I128*H128,2)</f>
        <v>0</v>
      </c>
      <c r="K128" s="185" t="s">
        <v>122</v>
      </c>
      <c r="L128" s="36"/>
      <c r="M128" s="190" t="s">
        <v>1</v>
      </c>
      <c r="N128" s="191" t="s">
        <v>42</v>
      </c>
      <c r="O128" s="68"/>
      <c r="P128" s="192">
        <f>O128*H128</f>
        <v>0</v>
      </c>
      <c r="Q128" s="192">
        <v>0</v>
      </c>
      <c r="R128" s="192">
        <f>Q128*H128</f>
        <v>0</v>
      </c>
      <c r="S128" s="192">
        <v>0</v>
      </c>
      <c r="T128" s="193">
        <f>S128*H128</f>
        <v>0</v>
      </c>
      <c r="U128" s="31"/>
      <c r="V128" s="31"/>
      <c r="W128" s="31"/>
      <c r="X128" s="31"/>
      <c r="Y128" s="31"/>
      <c r="Z128" s="31"/>
      <c r="AA128" s="31"/>
      <c r="AB128" s="31"/>
      <c r="AC128" s="31"/>
      <c r="AD128" s="31"/>
      <c r="AE128" s="31"/>
      <c r="AR128" s="194" t="s">
        <v>123</v>
      </c>
      <c r="AT128" s="194" t="s">
        <v>118</v>
      </c>
      <c r="AU128" s="194" t="s">
        <v>86</v>
      </c>
      <c r="AY128" s="14" t="s">
        <v>115</v>
      </c>
      <c r="BE128" s="195">
        <f>IF(N128="základní",J128,0)</f>
        <v>0</v>
      </c>
      <c r="BF128" s="195">
        <f>IF(N128="snížená",J128,0)</f>
        <v>0</v>
      </c>
      <c r="BG128" s="195">
        <f>IF(N128="zákl. přenesená",J128,0)</f>
        <v>0</v>
      </c>
      <c r="BH128" s="195">
        <f>IF(N128="sníž. přenesená",J128,0)</f>
        <v>0</v>
      </c>
      <c r="BI128" s="195">
        <f>IF(N128="nulová",J128,0)</f>
        <v>0</v>
      </c>
      <c r="BJ128" s="14" t="s">
        <v>84</v>
      </c>
      <c r="BK128" s="195">
        <f>ROUND(I128*H128,2)</f>
        <v>0</v>
      </c>
      <c r="BL128" s="14" t="s">
        <v>123</v>
      </c>
      <c r="BM128" s="194" t="s">
        <v>138</v>
      </c>
    </row>
    <row r="129" spans="1:65" s="2" customFormat="1" ht="29.25">
      <c r="A129" s="31"/>
      <c r="B129" s="32"/>
      <c r="C129" s="33"/>
      <c r="D129" s="196" t="s">
        <v>125</v>
      </c>
      <c r="E129" s="33"/>
      <c r="F129" s="197" t="s">
        <v>139</v>
      </c>
      <c r="G129" s="33"/>
      <c r="H129" s="33"/>
      <c r="I129" s="198"/>
      <c r="J129" s="33"/>
      <c r="K129" s="33"/>
      <c r="L129" s="36"/>
      <c r="M129" s="199"/>
      <c r="N129" s="200"/>
      <c r="O129" s="68"/>
      <c r="P129" s="68"/>
      <c r="Q129" s="68"/>
      <c r="R129" s="68"/>
      <c r="S129" s="68"/>
      <c r="T129" s="69"/>
      <c r="U129" s="31"/>
      <c r="V129" s="31"/>
      <c r="W129" s="31"/>
      <c r="X129" s="31"/>
      <c r="Y129" s="31"/>
      <c r="Z129" s="31"/>
      <c r="AA129" s="31"/>
      <c r="AB129" s="31"/>
      <c r="AC129" s="31"/>
      <c r="AD129" s="31"/>
      <c r="AE129" s="31"/>
      <c r="AT129" s="14" t="s">
        <v>125</v>
      </c>
      <c r="AU129" s="14" t="s">
        <v>86</v>
      </c>
    </row>
    <row r="130" spans="1:65" s="2" customFormat="1" ht="24.2" customHeight="1">
      <c r="A130" s="31"/>
      <c r="B130" s="32"/>
      <c r="C130" s="183" t="s">
        <v>116</v>
      </c>
      <c r="D130" s="183" t="s">
        <v>118</v>
      </c>
      <c r="E130" s="184" t="s">
        <v>140</v>
      </c>
      <c r="F130" s="185" t="s">
        <v>141</v>
      </c>
      <c r="G130" s="186" t="s">
        <v>142</v>
      </c>
      <c r="H130" s="187">
        <v>30</v>
      </c>
      <c r="I130" s="188"/>
      <c r="J130" s="189">
        <f>ROUND(I130*H130,2)</f>
        <v>0</v>
      </c>
      <c r="K130" s="185" t="s">
        <v>122</v>
      </c>
      <c r="L130" s="36"/>
      <c r="M130" s="190" t="s">
        <v>1</v>
      </c>
      <c r="N130" s="191" t="s">
        <v>42</v>
      </c>
      <c r="O130" s="68"/>
      <c r="P130" s="192">
        <f>O130*H130</f>
        <v>0</v>
      </c>
      <c r="Q130" s="192">
        <v>0</v>
      </c>
      <c r="R130" s="192">
        <f>Q130*H130</f>
        <v>0</v>
      </c>
      <c r="S130" s="192">
        <v>0</v>
      </c>
      <c r="T130" s="193">
        <f>S130*H130</f>
        <v>0</v>
      </c>
      <c r="U130" s="31"/>
      <c r="V130" s="31"/>
      <c r="W130" s="31"/>
      <c r="X130" s="31"/>
      <c r="Y130" s="31"/>
      <c r="Z130" s="31"/>
      <c r="AA130" s="31"/>
      <c r="AB130" s="31"/>
      <c r="AC130" s="31"/>
      <c r="AD130" s="31"/>
      <c r="AE130" s="31"/>
      <c r="AR130" s="194" t="s">
        <v>123</v>
      </c>
      <c r="AT130" s="194" t="s">
        <v>118</v>
      </c>
      <c r="AU130" s="194" t="s">
        <v>86</v>
      </c>
      <c r="AY130" s="14" t="s">
        <v>115</v>
      </c>
      <c r="BE130" s="195">
        <f>IF(N130="základní",J130,0)</f>
        <v>0</v>
      </c>
      <c r="BF130" s="195">
        <f>IF(N130="snížená",J130,0)</f>
        <v>0</v>
      </c>
      <c r="BG130" s="195">
        <f>IF(N130="zákl. přenesená",J130,0)</f>
        <v>0</v>
      </c>
      <c r="BH130" s="195">
        <f>IF(N130="sníž. přenesená",J130,0)</f>
        <v>0</v>
      </c>
      <c r="BI130" s="195">
        <f>IF(N130="nulová",J130,0)</f>
        <v>0</v>
      </c>
      <c r="BJ130" s="14" t="s">
        <v>84</v>
      </c>
      <c r="BK130" s="195">
        <f>ROUND(I130*H130,2)</f>
        <v>0</v>
      </c>
      <c r="BL130" s="14" t="s">
        <v>123</v>
      </c>
      <c r="BM130" s="194" t="s">
        <v>143</v>
      </c>
    </row>
    <row r="131" spans="1:65" s="2" customFormat="1" ht="39">
      <c r="A131" s="31"/>
      <c r="B131" s="32"/>
      <c r="C131" s="33"/>
      <c r="D131" s="196" t="s">
        <v>125</v>
      </c>
      <c r="E131" s="33"/>
      <c r="F131" s="197" t="s">
        <v>144</v>
      </c>
      <c r="G131" s="33"/>
      <c r="H131" s="33"/>
      <c r="I131" s="198"/>
      <c r="J131" s="33"/>
      <c r="K131" s="33"/>
      <c r="L131" s="36"/>
      <c r="M131" s="199"/>
      <c r="N131" s="200"/>
      <c r="O131" s="68"/>
      <c r="P131" s="68"/>
      <c r="Q131" s="68"/>
      <c r="R131" s="68"/>
      <c r="S131" s="68"/>
      <c r="T131" s="69"/>
      <c r="U131" s="31"/>
      <c r="V131" s="31"/>
      <c r="W131" s="31"/>
      <c r="X131" s="31"/>
      <c r="Y131" s="31"/>
      <c r="Z131" s="31"/>
      <c r="AA131" s="31"/>
      <c r="AB131" s="31"/>
      <c r="AC131" s="31"/>
      <c r="AD131" s="31"/>
      <c r="AE131" s="31"/>
      <c r="AT131" s="14" t="s">
        <v>125</v>
      </c>
      <c r="AU131" s="14" t="s">
        <v>86</v>
      </c>
    </row>
    <row r="132" spans="1:65" s="2" customFormat="1" ht="24.2" customHeight="1">
      <c r="A132" s="31"/>
      <c r="B132" s="32"/>
      <c r="C132" s="183" t="s">
        <v>145</v>
      </c>
      <c r="D132" s="183" t="s">
        <v>118</v>
      </c>
      <c r="E132" s="184" t="s">
        <v>146</v>
      </c>
      <c r="F132" s="185" t="s">
        <v>147</v>
      </c>
      <c r="G132" s="186" t="s">
        <v>142</v>
      </c>
      <c r="H132" s="187">
        <v>30</v>
      </c>
      <c r="I132" s="188"/>
      <c r="J132" s="189">
        <f>ROUND(I132*H132,2)</f>
        <v>0</v>
      </c>
      <c r="K132" s="185" t="s">
        <v>122</v>
      </c>
      <c r="L132" s="36"/>
      <c r="M132" s="190" t="s">
        <v>1</v>
      </c>
      <c r="N132" s="191" t="s">
        <v>42</v>
      </c>
      <c r="O132" s="68"/>
      <c r="P132" s="192">
        <f>O132*H132</f>
        <v>0</v>
      </c>
      <c r="Q132" s="192">
        <v>0</v>
      </c>
      <c r="R132" s="192">
        <f>Q132*H132</f>
        <v>0</v>
      </c>
      <c r="S132" s="192">
        <v>0</v>
      </c>
      <c r="T132" s="193">
        <f>S132*H132</f>
        <v>0</v>
      </c>
      <c r="U132" s="31"/>
      <c r="V132" s="31"/>
      <c r="W132" s="31"/>
      <c r="X132" s="31"/>
      <c r="Y132" s="31"/>
      <c r="Z132" s="31"/>
      <c r="AA132" s="31"/>
      <c r="AB132" s="31"/>
      <c r="AC132" s="31"/>
      <c r="AD132" s="31"/>
      <c r="AE132" s="31"/>
      <c r="AR132" s="194" t="s">
        <v>123</v>
      </c>
      <c r="AT132" s="194" t="s">
        <v>118</v>
      </c>
      <c r="AU132" s="194" t="s">
        <v>86</v>
      </c>
      <c r="AY132" s="14" t="s">
        <v>115</v>
      </c>
      <c r="BE132" s="195">
        <f>IF(N132="základní",J132,0)</f>
        <v>0</v>
      </c>
      <c r="BF132" s="195">
        <f>IF(N132="snížená",J132,0)</f>
        <v>0</v>
      </c>
      <c r="BG132" s="195">
        <f>IF(N132="zákl. přenesená",J132,0)</f>
        <v>0</v>
      </c>
      <c r="BH132" s="195">
        <f>IF(N132="sníž. přenesená",J132,0)</f>
        <v>0</v>
      </c>
      <c r="BI132" s="195">
        <f>IF(N132="nulová",J132,0)</f>
        <v>0</v>
      </c>
      <c r="BJ132" s="14" t="s">
        <v>84</v>
      </c>
      <c r="BK132" s="195">
        <f>ROUND(I132*H132,2)</f>
        <v>0</v>
      </c>
      <c r="BL132" s="14" t="s">
        <v>123</v>
      </c>
      <c r="BM132" s="194" t="s">
        <v>148</v>
      </c>
    </row>
    <row r="133" spans="1:65" s="2" customFormat="1" ht="39">
      <c r="A133" s="31"/>
      <c r="B133" s="32"/>
      <c r="C133" s="33"/>
      <c r="D133" s="196" t="s">
        <v>125</v>
      </c>
      <c r="E133" s="33"/>
      <c r="F133" s="197" t="s">
        <v>149</v>
      </c>
      <c r="G133" s="33"/>
      <c r="H133" s="33"/>
      <c r="I133" s="198"/>
      <c r="J133" s="33"/>
      <c r="K133" s="33"/>
      <c r="L133" s="36"/>
      <c r="M133" s="199"/>
      <c r="N133" s="200"/>
      <c r="O133" s="68"/>
      <c r="P133" s="68"/>
      <c r="Q133" s="68"/>
      <c r="R133" s="68"/>
      <c r="S133" s="68"/>
      <c r="T133" s="69"/>
      <c r="U133" s="31"/>
      <c r="V133" s="31"/>
      <c r="W133" s="31"/>
      <c r="X133" s="31"/>
      <c r="Y133" s="31"/>
      <c r="Z133" s="31"/>
      <c r="AA133" s="31"/>
      <c r="AB133" s="31"/>
      <c r="AC133" s="31"/>
      <c r="AD133" s="31"/>
      <c r="AE133" s="31"/>
      <c r="AT133" s="14" t="s">
        <v>125</v>
      </c>
      <c r="AU133" s="14" t="s">
        <v>86</v>
      </c>
    </row>
    <row r="134" spans="1:65" s="2" customFormat="1" ht="24.2" customHeight="1">
      <c r="A134" s="31"/>
      <c r="B134" s="32"/>
      <c r="C134" s="183" t="s">
        <v>150</v>
      </c>
      <c r="D134" s="183" t="s">
        <v>118</v>
      </c>
      <c r="E134" s="184" t="s">
        <v>151</v>
      </c>
      <c r="F134" s="185" t="s">
        <v>152</v>
      </c>
      <c r="G134" s="186" t="s">
        <v>153</v>
      </c>
      <c r="H134" s="187">
        <v>4</v>
      </c>
      <c r="I134" s="188"/>
      <c r="J134" s="189">
        <f>ROUND(I134*H134,2)</f>
        <v>0</v>
      </c>
      <c r="K134" s="185" t="s">
        <v>122</v>
      </c>
      <c r="L134" s="36"/>
      <c r="M134" s="190" t="s">
        <v>1</v>
      </c>
      <c r="N134" s="191" t="s">
        <v>42</v>
      </c>
      <c r="O134" s="68"/>
      <c r="P134" s="192">
        <f>O134*H134</f>
        <v>0</v>
      </c>
      <c r="Q134" s="192">
        <v>0</v>
      </c>
      <c r="R134" s="192">
        <f>Q134*H134</f>
        <v>0</v>
      </c>
      <c r="S134" s="192">
        <v>0</v>
      </c>
      <c r="T134" s="193">
        <f>S134*H134</f>
        <v>0</v>
      </c>
      <c r="U134" s="31"/>
      <c r="V134" s="31"/>
      <c r="W134" s="31"/>
      <c r="X134" s="31"/>
      <c r="Y134" s="31"/>
      <c r="Z134" s="31"/>
      <c r="AA134" s="31"/>
      <c r="AB134" s="31"/>
      <c r="AC134" s="31"/>
      <c r="AD134" s="31"/>
      <c r="AE134" s="31"/>
      <c r="AR134" s="194" t="s">
        <v>123</v>
      </c>
      <c r="AT134" s="194" t="s">
        <v>118</v>
      </c>
      <c r="AU134" s="194" t="s">
        <v>86</v>
      </c>
      <c r="AY134" s="14" t="s">
        <v>115</v>
      </c>
      <c r="BE134" s="195">
        <f>IF(N134="základní",J134,0)</f>
        <v>0</v>
      </c>
      <c r="BF134" s="195">
        <f>IF(N134="snížená",J134,0)</f>
        <v>0</v>
      </c>
      <c r="BG134" s="195">
        <f>IF(N134="zákl. přenesená",J134,0)</f>
        <v>0</v>
      </c>
      <c r="BH134" s="195">
        <f>IF(N134="sníž. přenesená",J134,0)</f>
        <v>0</v>
      </c>
      <c r="BI134" s="195">
        <f>IF(N134="nulová",J134,0)</f>
        <v>0</v>
      </c>
      <c r="BJ134" s="14" t="s">
        <v>84</v>
      </c>
      <c r="BK134" s="195">
        <f>ROUND(I134*H134,2)</f>
        <v>0</v>
      </c>
      <c r="BL134" s="14" t="s">
        <v>123</v>
      </c>
      <c r="BM134" s="194" t="s">
        <v>154</v>
      </c>
    </row>
    <row r="135" spans="1:65" s="2" customFormat="1" ht="39">
      <c r="A135" s="31"/>
      <c r="B135" s="32"/>
      <c r="C135" s="33"/>
      <c r="D135" s="196" t="s">
        <v>125</v>
      </c>
      <c r="E135" s="33"/>
      <c r="F135" s="197" t="s">
        <v>155</v>
      </c>
      <c r="G135" s="33"/>
      <c r="H135" s="33"/>
      <c r="I135" s="198"/>
      <c r="J135" s="33"/>
      <c r="K135" s="33"/>
      <c r="L135" s="36"/>
      <c r="M135" s="199"/>
      <c r="N135" s="200"/>
      <c r="O135" s="68"/>
      <c r="P135" s="68"/>
      <c r="Q135" s="68"/>
      <c r="R135" s="68"/>
      <c r="S135" s="68"/>
      <c r="T135" s="69"/>
      <c r="U135" s="31"/>
      <c r="V135" s="31"/>
      <c r="W135" s="31"/>
      <c r="X135" s="31"/>
      <c r="Y135" s="31"/>
      <c r="Z135" s="31"/>
      <c r="AA135" s="31"/>
      <c r="AB135" s="31"/>
      <c r="AC135" s="31"/>
      <c r="AD135" s="31"/>
      <c r="AE135" s="31"/>
      <c r="AT135" s="14" t="s">
        <v>125</v>
      </c>
      <c r="AU135" s="14" t="s">
        <v>86</v>
      </c>
    </row>
    <row r="136" spans="1:65" s="2" customFormat="1" ht="24.2" customHeight="1">
      <c r="A136" s="31"/>
      <c r="B136" s="32"/>
      <c r="C136" s="183" t="s">
        <v>156</v>
      </c>
      <c r="D136" s="183" t="s">
        <v>118</v>
      </c>
      <c r="E136" s="184" t="s">
        <v>157</v>
      </c>
      <c r="F136" s="185" t="s">
        <v>158</v>
      </c>
      <c r="G136" s="186" t="s">
        <v>159</v>
      </c>
      <c r="H136" s="187">
        <v>5700</v>
      </c>
      <c r="I136" s="188"/>
      <c r="J136" s="189">
        <f>ROUND(I136*H136,2)</f>
        <v>0</v>
      </c>
      <c r="K136" s="185" t="s">
        <v>122</v>
      </c>
      <c r="L136" s="36"/>
      <c r="M136" s="190" t="s">
        <v>1</v>
      </c>
      <c r="N136" s="191" t="s">
        <v>42</v>
      </c>
      <c r="O136" s="68"/>
      <c r="P136" s="192">
        <f>O136*H136</f>
        <v>0</v>
      </c>
      <c r="Q136" s="192">
        <v>0</v>
      </c>
      <c r="R136" s="192">
        <f>Q136*H136</f>
        <v>0</v>
      </c>
      <c r="S136" s="192">
        <v>0</v>
      </c>
      <c r="T136" s="193">
        <f>S136*H136</f>
        <v>0</v>
      </c>
      <c r="U136" s="31"/>
      <c r="V136" s="31"/>
      <c r="W136" s="31"/>
      <c r="X136" s="31"/>
      <c r="Y136" s="31"/>
      <c r="Z136" s="31"/>
      <c r="AA136" s="31"/>
      <c r="AB136" s="31"/>
      <c r="AC136" s="31"/>
      <c r="AD136" s="31"/>
      <c r="AE136" s="31"/>
      <c r="AR136" s="194" t="s">
        <v>123</v>
      </c>
      <c r="AT136" s="194" t="s">
        <v>118</v>
      </c>
      <c r="AU136" s="194" t="s">
        <v>86</v>
      </c>
      <c r="AY136" s="14" t="s">
        <v>115</v>
      </c>
      <c r="BE136" s="195">
        <f>IF(N136="základní",J136,0)</f>
        <v>0</v>
      </c>
      <c r="BF136" s="195">
        <f>IF(N136="snížená",J136,0)</f>
        <v>0</v>
      </c>
      <c r="BG136" s="195">
        <f>IF(N136="zákl. přenesená",J136,0)</f>
        <v>0</v>
      </c>
      <c r="BH136" s="195">
        <f>IF(N136="sníž. přenesená",J136,0)</f>
        <v>0</v>
      </c>
      <c r="BI136" s="195">
        <f>IF(N136="nulová",J136,0)</f>
        <v>0</v>
      </c>
      <c r="BJ136" s="14" t="s">
        <v>84</v>
      </c>
      <c r="BK136" s="195">
        <f>ROUND(I136*H136,2)</f>
        <v>0</v>
      </c>
      <c r="BL136" s="14" t="s">
        <v>123</v>
      </c>
      <c r="BM136" s="194" t="s">
        <v>160</v>
      </c>
    </row>
    <row r="137" spans="1:65" s="2" customFormat="1" ht="39">
      <c r="A137" s="31"/>
      <c r="B137" s="32"/>
      <c r="C137" s="33"/>
      <c r="D137" s="196" t="s">
        <v>125</v>
      </c>
      <c r="E137" s="33"/>
      <c r="F137" s="197" t="s">
        <v>161</v>
      </c>
      <c r="G137" s="33"/>
      <c r="H137" s="33"/>
      <c r="I137" s="198"/>
      <c r="J137" s="33"/>
      <c r="K137" s="33"/>
      <c r="L137" s="36"/>
      <c r="M137" s="199"/>
      <c r="N137" s="200"/>
      <c r="O137" s="68"/>
      <c r="P137" s="68"/>
      <c r="Q137" s="68"/>
      <c r="R137" s="68"/>
      <c r="S137" s="68"/>
      <c r="T137" s="69"/>
      <c r="U137" s="31"/>
      <c r="V137" s="31"/>
      <c r="W137" s="31"/>
      <c r="X137" s="31"/>
      <c r="Y137" s="31"/>
      <c r="Z137" s="31"/>
      <c r="AA137" s="31"/>
      <c r="AB137" s="31"/>
      <c r="AC137" s="31"/>
      <c r="AD137" s="31"/>
      <c r="AE137" s="31"/>
      <c r="AT137" s="14" t="s">
        <v>125</v>
      </c>
      <c r="AU137" s="14" t="s">
        <v>86</v>
      </c>
    </row>
    <row r="138" spans="1:65" s="2" customFormat="1" ht="19.5">
      <c r="A138" s="31"/>
      <c r="B138" s="32"/>
      <c r="C138" s="33"/>
      <c r="D138" s="196" t="s">
        <v>162</v>
      </c>
      <c r="E138" s="33"/>
      <c r="F138" s="201" t="s">
        <v>163</v>
      </c>
      <c r="G138" s="33"/>
      <c r="H138" s="33"/>
      <c r="I138" s="198"/>
      <c r="J138" s="33"/>
      <c r="K138" s="33"/>
      <c r="L138" s="36"/>
      <c r="M138" s="199"/>
      <c r="N138" s="200"/>
      <c r="O138" s="68"/>
      <c r="P138" s="68"/>
      <c r="Q138" s="68"/>
      <c r="R138" s="68"/>
      <c r="S138" s="68"/>
      <c r="T138" s="69"/>
      <c r="U138" s="31"/>
      <c r="V138" s="31"/>
      <c r="W138" s="31"/>
      <c r="X138" s="31"/>
      <c r="Y138" s="31"/>
      <c r="Z138" s="31"/>
      <c r="AA138" s="31"/>
      <c r="AB138" s="31"/>
      <c r="AC138" s="31"/>
      <c r="AD138" s="31"/>
      <c r="AE138" s="31"/>
      <c r="AT138" s="14" t="s">
        <v>162</v>
      </c>
      <c r="AU138" s="14" t="s">
        <v>86</v>
      </c>
    </row>
    <row r="139" spans="1:65" s="2" customFormat="1" ht="24.2" customHeight="1">
      <c r="A139" s="31"/>
      <c r="B139" s="32"/>
      <c r="C139" s="183" t="s">
        <v>164</v>
      </c>
      <c r="D139" s="183" t="s">
        <v>118</v>
      </c>
      <c r="E139" s="184" t="s">
        <v>165</v>
      </c>
      <c r="F139" s="185" t="s">
        <v>166</v>
      </c>
      <c r="G139" s="186" t="s">
        <v>159</v>
      </c>
      <c r="H139" s="187">
        <v>4500</v>
      </c>
      <c r="I139" s="188"/>
      <c r="J139" s="189">
        <f>ROUND(I139*H139,2)</f>
        <v>0</v>
      </c>
      <c r="K139" s="185" t="s">
        <v>122</v>
      </c>
      <c r="L139" s="36"/>
      <c r="M139" s="190" t="s">
        <v>1</v>
      </c>
      <c r="N139" s="191" t="s">
        <v>42</v>
      </c>
      <c r="O139" s="68"/>
      <c r="P139" s="192">
        <f>O139*H139</f>
        <v>0</v>
      </c>
      <c r="Q139" s="192">
        <v>0</v>
      </c>
      <c r="R139" s="192">
        <f>Q139*H139</f>
        <v>0</v>
      </c>
      <c r="S139" s="192">
        <v>0</v>
      </c>
      <c r="T139" s="193">
        <f>S139*H139</f>
        <v>0</v>
      </c>
      <c r="U139" s="31"/>
      <c r="V139" s="31"/>
      <c r="W139" s="31"/>
      <c r="X139" s="31"/>
      <c r="Y139" s="31"/>
      <c r="Z139" s="31"/>
      <c r="AA139" s="31"/>
      <c r="AB139" s="31"/>
      <c r="AC139" s="31"/>
      <c r="AD139" s="31"/>
      <c r="AE139" s="31"/>
      <c r="AR139" s="194" t="s">
        <v>123</v>
      </c>
      <c r="AT139" s="194" t="s">
        <v>118</v>
      </c>
      <c r="AU139" s="194" t="s">
        <v>86</v>
      </c>
      <c r="AY139" s="14" t="s">
        <v>115</v>
      </c>
      <c r="BE139" s="195">
        <f>IF(N139="základní",J139,0)</f>
        <v>0</v>
      </c>
      <c r="BF139" s="195">
        <f>IF(N139="snížená",J139,0)</f>
        <v>0</v>
      </c>
      <c r="BG139" s="195">
        <f>IF(N139="zákl. přenesená",J139,0)</f>
        <v>0</v>
      </c>
      <c r="BH139" s="195">
        <f>IF(N139="sníž. přenesená",J139,0)</f>
        <v>0</v>
      </c>
      <c r="BI139" s="195">
        <f>IF(N139="nulová",J139,0)</f>
        <v>0</v>
      </c>
      <c r="BJ139" s="14" t="s">
        <v>84</v>
      </c>
      <c r="BK139" s="195">
        <f>ROUND(I139*H139,2)</f>
        <v>0</v>
      </c>
      <c r="BL139" s="14" t="s">
        <v>123</v>
      </c>
      <c r="BM139" s="194" t="s">
        <v>167</v>
      </c>
    </row>
    <row r="140" spans="1:65" s="2" customFormat="1" ht="39">
      <c r="A140" s="31"/>
      <c r="B140" s="32"/>
      <c r="C140" s="33"/>
      <c r="D140" s="196" t="s">
        <v>125</v>
      </c>
      <c r="E140" s="33"/>
      <c r="F140" s="197" t="s">
        <v>168</v>
      </c>
      <c r="G140" s="33"/>
      <c r="H140" s="33"/>
      <c r="I140" s="198"/>
      <c r="J140" s="33"/>
      <c r="K140" s="33"/>
      <c r="L140" s="36"/>
      <c r="M140" s="199"/>
      <c r="N140" s="200"/>
      <c r="O140" s="68"/>
      <c r="P140" s="68"/>
      <c r="Q140" s="68"/>
      <c r="R140" s="68"/>
      <c r="S140" s="68"/>
      <c r="T140" s="69"/>
      <c r="U140" s="31"/>
      <c r="V140" s="31"/>
      <c r="W140" s="31"/>
      <c r="X140" s="31"/>
      <c r="Y140" s="31"/>
      <c r="Z140" s="31"/>
      <c r="AA140" s="31"/>
      <c r="AB140" s="31"/>
      <c r="AC140" s="31"/>
      <c r="AD140" s="31"/>
      <c r="AE140" s="31"/>
      <c r="AT140" s="14" t="s">
        <v>125</v>
      </c>
      <c r="AU140" s="14" t="s">
        <v>86</v>
      </c>
    </row>
    <row r="141" spans="1:65" s="2" customFormat="1" ht="19.5">
      <c r="A141" s="31"/>
      <c r="B141" s="32"/>
      <c r="C141" s="33"/>
      <c r="D141" s="196" t="s">
        <v>162</v>
      </c>
      <c r="E141" s="33"/>
      <c r="F141" s="201" t="s">
        <v>169</v>
      </c>
      <c r="G141" s="33"/>
      <c r="H141" s="33"/>
      <c r="I141" s="198"/>
      <c r="J141" s="33"/>
      <c r="K141" s="33"/>
      <c r="L141" s="36"/>
      <c r="M141" s="199"/>
      <c r="N141" s="200"/>
      <c r="O141" s="68"/>
      <c r="P141" s="68"/>
      <c r="Q141" s="68"/>
      <c r="R141" s="68"/>
      <c r="S141" s="68"/>
      <c r="T141" s="69"/>
      <c r="U141" s="31"/>
      <c r="V141" s="31"/>
      <c r="W141" s="31"/>
      <c r="X141" s="31"/>
      <c r="Y141" s="31"/>
      <c r="Z141" s="31"/>
      <c r="AA141" s="31"/>
      <c r="AB141" s="31"/>
      <c r="AC141" s="31"/>
      <c r="AD141" s="31"/>
      <c r="AE141" s="31"/>
      <c r="AT141" s="14" t="s">
        <v>162</v>
      </c>
      <c r="AU141" s="14" t="s">
        <v>86</v>
      </c>
    </row>
    <row r="142" spans="1:65" s="2" customFormat="1" ht="24.2" customHeight="1">
      <c r="A142" s="31"/>
      <c r="B142" s="32"/>
      <c r="C142" s="183" t="s">
        <v>170</v>
      </c>
      <c r="D142" s="183" t="s">
        <v>118</v>
      </c>
      <c r="E142" s="184" t="s">
        <v>171</v>
      </c>
      <c r="F142" s="185" t="s">
        <v>172</v>
      </c>
      <c r="G142" s="186" t="s">
        <v>159</v>
      </c>
      <c r="H142" s="187">
        <v>1200</v>
      </c>
      <c r="I142" s="188"/>
      <c r="J142" s="189">
        <f>ROUND(I142*H142,2)</f>
        <v>0</v>
      </c>
      <c r="K142" s="185" t="s">
        <v>122</v>
      </c>
      <c r="L142" s="36"/>
      <c r="M142" s="190" t="s">
        <v>1</v>
      </c>
      <c r="N142" s="191" t="s">
        <v>42</v>
      </c>
      <c r="O142" s="68"/>
      <c r="P142" s="192">
        <f>O142*H142</f>
        <v>0</v>
      </c>
      <c r="Q142" s="192">
        <v>0</v>
      </c>
      <c r="R142" s="192">
        <f>Q142*H142</f>
        <v>0</v>
      </c>
      <c r="S142" s="192">
        <v>0</v>
      </c>
      <c r="T142" s="193">
        <f>S142*H142</f>
        <v>0</v>
      </c>
      <c r="U142" s="31"/>
      <c r="V142" s="31"/>
      <c r="W142" s="31"/>
      <c r="X142" s="31"/>
      <c r="Y142" s="31"/>
      <c r="Z142" s="31"/>
      <c r="AA142" s="31"/>
      <c r="AB142" s="31"/>
      <c r="AC142" s="31"/>
      <c r="AD142" s="31"/>
      <c r="AE142" s="31"/>
      <c r="AR142" s="194" t="s">
        <v>123</v>
      </c>
      <c r="AT142" s="194" t="s">
        <v>118</v>
      </c>
      <c r="AU142" s="194" t="s">
        <v>86</v>
      </c>
      <c r="AY142" s="14" t="s">
        <v>115</v>
      </c>
      <c r="BE142" s="195">
        <f>IF(N142="základní",J142,0)</f>
        <v>0</v>
      </c>
      <c r="BF142" s="195">
        <f>IF(N142="snížená",J142,0)</f>
        <v>0</v>
      </c>
      <c r="BG142" s="195">
        <f>IF(N142="zákl. přenesená",J142,0)</f>
        <v>0</v>
      </c>
      <c r="BH142" s="195">
        <f>IF(N142="sníž. přenesená",J142,0)</f>
        <v>0</v>
      </c>
      <c r="BI142" s="195">
        <f>IF(N142="nulová",J142,0)</f>
        <v>0</v>
      </c>
      <c r="BJ142" s="14" t="s">
        <v>84</v>
      </c>
      <c r="BK142" s="195">
        <f>ROUND(I142*H142,2)</f>
        <v>0</v>
      </c>
      <c r="BL142" s="14" t="s">
        <v>123</v>
      </c>
      <c r="BM142" s="194" t="s">
        <v>173</v>
      </c>
    </row>
    <row r="143" spans="1:65" s="2" customFormat="1" ht="39">
      <c r="A143" s="31"/>
      <c r="B143" s="32"/>
      <c r="C143" s="33"/>
      <c r="D143" s="196" t="s">
        <v>125</v>
      </c>
      <c r="E143" s="33"/>
      <c r="F143" s="197" t="s">
        <v>174</v>
      </c>
      <c r="G143" s="33"/>
      <c r="H143" s="33"/>
      <c r="I143" s="198"/>
      <c r="J143" s="33"/>
      <c r="K143" s="33"/>
      <c r="L143" s="36"/>
      <c r="M143" s="199"/>
      <c r="N143" s="200"/>
      <c r="O143" s="68"/>
      <c r="P143" s="68"/>
      <c r="Q143" s="68"/>
      <c r="R143" s="68"/>
      <c r="S143" s="68"/>
      <c r="T143" s="69"/>
      <c r="U143" s="31"/>
      <c r="V143" s="31"/>
      <c r="W143" s="31"/>
      <c r="X143" s="31"/>
      <c r="Y143" s="31"/>
      <c r="Z143" s="31"/>
      <c r="AA143" s="31"/>
      <c r="AB143" s="31"/>
      <c r="AC143" s="31"/>
      <c r="AD143" s="31"/>
      <c r="AE143" s="31"/>
      <c r="AT143" s="14" t="s">
        <v>125</v>
      </c>
      <c r="AU143" s="14" t="s">
        <v>86</v>
      </c>
    </row>
    <row r="144" spans="1:65" s="2" customFormat="1" ht="19.5">
      <c r="A144" s="31"/>
      <c r="B144" s="32"/>
      <c r="C144" s="33"/>
      <c r="D144" s="196" t="s">
        <v>162</v>
      </c>
      <c r="E144" s="33"/>
      <c r="F144" s="201" t="s">
        <v>175</v>
      </c>
      <c r="G144" s="33"/>
      <c r="H144" s="33"/>
      <c r="I144" s="198"/>
      <c r="J144" s="33"/>
      <c r="K144" s="33"/>
      <c r="L144" s="36"/>
      <c r="M144" s="199"/>
      <c r="N144" s="200"/>
      <c r="O144" s="68"/>
      <c r="P144" s="68"/>
      <c r="Q144" s="68"/>
      <c r="R144" s="68"/>
      <c r="S144" s="68"/>
      <c r="T144" s="69"/>
      <c r="U144" s="31"/>
      <c r="V144" s="31"/>
      <c r="W144" s="31"/>
      <c r="X144" s="31"/>
      <c r="Y144" s="31"/>
      <c r="Z144" s="31"/>
      <c r="AA144" s="31"/>
      <c r="AB144" s="31"/>
      <c r="AC144" s="31"/>
      <c r="AD144" s="31"/>
      <c r="AE144" s="31"/>
      <c r="AT144" s="14" t="s">
        <v>162</v>
      </c>
      <c r="AU144" s="14" t="s">
        <v>86</v>
      </c>
    </row>
    <row r="145" spans="1:65" s="2" customFormat="1" ht="24.2" customHeight="1">
      <c r="A145" s="31"/>
      <c r="B145" s="32"/>
      <c r="C145" s="183" t="s">
        <v>176</v>
      </c>
      <c r="D145" s="183" t="s">
        <v>118</v>
      </c>
      <c r="E145" s="184" t="s">
        <v>177</v>
      </c>
      <c r="F145" s="185" t="s">
        <v>178</v>
      </c>
      <c r="G145" s="186" t="s">
        <v>159</v>
      </c>
      <c r="H145" s="187">
        <v>1150</v>
      </c>
      <c r="I145" s="188"/>
      <c r="J145" s="189">
        <f>ROUND(I145*H145,2)</f>
        <v>0</v>
      </c>
      <c r="K145" s="185" t="s">
        <v>122</v>
      </c>
      <c r="L145" s="36"/>
      <c r="M145" s="190" t="s">
        <v>1</v>
      </c>
      <c r="N145" s="191" t="s">
        <v>42</v>
      </c>
      <c r="O145" s="68"/>
      <c r="P145" s="192">
        <f>O145*H145</f>
        <v>0</v>
      </c>
      <c r="Q145" s="192">
        <v>0</v>
      </c>
      <c r="R145" s="192">
        <f>Q145*H145</f>
        <v>0</v>
      </c>
      <c r="S145" s="192">
        <v>0</v>
      </c>
      <c r="T145" s="193">
        <f>S145*H145</f>
        <v>0</v>
      </c>
      <c r="U145" s="31"/>
      <c r="V145" s="31"/>
      <c r="W145" s="31"/>
      <c r="X145" s="31"/>
      <c r="Y145" s="31"/>
      <c r="Z145" s="31"/>
      <c r="AA145" s="31"/>
      <c r="AB145" s="31"/>
      <c r="AC145" s="31"/>
      <c r="AD145" s="31"/>
      <c r="AE145" s="31"/>
      <c r="AR145" s="194" t="s">
        <v>123</v>
      </c>
      <c r="AT145" s="194" t="s">
        <v>118</v>
      </c>
      <c r="AU145" s="194" t="s">
        <v>86</v>
      </c>
      <c r="AY145" s="14" t="s">
        <v>115</v>
      </c>
      <c r="BE145" s="195">
        <f>IF(N145="základní",J145,0)</f>
        <v>0</v>
      </c>
      <c r="BF145" s="195">
        <f>IF(N145="snížená",J145,0)</f>
        <v>0</v>
      </c>
      <c r="BG145" s="195">
        <f>IF(N145="zákl. přenesená",J145,0)</f>
        <v>0</v>
      </c>
      <c r="BH145" s="195">
        <f>IF(N145="sníž. přenesená",J145,0)</f>
        <v>0</v>
      </c>
      <c r="BI145" s="195">
        <f>IF(N145="nulová",J145,0)</f>
        <v>0</v>
      </c>
      <c r="BJ145" s="14" t="s">
        <v>84</v>
      </c>
      <c r="BK145" s="195">
        <f>ROUND(I145*H145,2)</f>
        <v>0</v>
      </c>
      <c r="BL145" s="14" t="s">
        <v>123</v>
      </c>
      <c r="BM145" s="194" t="s">
        <v>179</v>
      </c>
    </row>
    <row r="146" spans="1:65" s="2" customFormat="1" ht="39">
      <c r="A146" s="31"/>
      <c r="B146" s="32"/>
      <c r="C146" s="33"/>
      <c r="D146" s="196" t="s">
        <v>125</v>
      </c>
      <c r="E146" s="33"/>
      <c r="F146" s="197" t="s">
        <v>180</v>
      </c>
      <c r="G146" s="33"/>
      <c r="H146" s="33"/>
      <c r="I146" s="198"/>
      <c r="J146" s="33"/>
      <c r="K146" s="33"/>
      <c r="L146" s="36"/>
      <c r="M146" s="199"/>
      <c r="N146" s="200"/>
      <c r="O146" s="68"/>
      <c r="P146" s="68"/>
      <c r="Q146" s="68"/>
      <c r="R146" s="68"/>
      <c r="S146" s="68"/>
      <c r="T146" s="69"/>
      <c r="U146" s="31"/>
      <c r="V146" s="31"/>
      <c r="W146" s="31"/>
      <c r="X146" s="31"/>
      <c r="Y146" s="31"/>
      <c r="Z146" s="31"/>
      <c r="AA146" s="31"/>
      <c r="AB146" s="31"/>
      <c r="AC146" s="31"/>
      <c r="AD146" s="31"/>
      <c r="AE146" s="31"/>
      <c r="AT146" s="14" t="s">
        <v>125</v>
      </c>
      <c r="AU146" s="14" t="s">
        <v>86</v>
      </c>
    </row>
    <row r="147" spans="1:65" s="2" customFormat="1" ht="19.5">
      <c r="A147" s="31"/>
      <c r="B147" s="32"/>
      <c r="C147" s="33"/>
      <c r="D147" s="196" t="s">
        <v>162</v>
      </c>
      <c r="E147" s="33"/>
      <c r="F147" s="201" t="s">
        <v>181</v>
      </c>
      <c r="G147" s="33"/>
      <c r="H147" s="33"/>
      <c r="I147" s="198"/>
      <c r="J147" s="33"/>
      <c r="K147" s="33"/>
      <c r="L147" s="36"/>
      <c r="M147" s="199"/>
      <c r="N147" s="200"/>
      <c r="O147" s="68"/>
      <c r="P147" s="68"/>
      <c r="Q147" s="68"/>
      <c r="R147" s="68"/>
      <c r="S147" s="68"/>
      <c r="T147" s="69"/>
      <c r="U147" s="31"/>
      <c r="V147" s="31"/>
      <c r="W147" s="31"/>
      <c r="X147" s="31"/>
      <c r="Y147" s="31"/>
      <c r="Z147" s="31"/>
      <c r="AA147" s="31"/>
      <c r="AB147" s="31"/>
      <c r="AC147" s="31"/>
      <c r="AD147" s="31"/>
      <c r="AE147" s="31"/>
      <c r="AT147" s="14" t="s">
        <v>162</v>
      </c>
      <c r="AU147" s="14" t="s">
        <v>86</v>
      </c>
    </row>
    <row r="148" spans="1:65" s="2" customFormat="1" ht="24.2" customHeight="1">
      <c r="A148" s="31"/>
      <c r="B148" s="32"/>
      <c r="C148" s="183" t="s">
        <v>182</v>
      </c>
      <c r="D148" s="183" t="s">
        <v>118</v>
      </c>
      <c r="E148" s="184" t="s">
        <v>183</v>
      </c>
      <c r="F148" s="185" t="s">
        <v>184</v>
      </c>
      <c r="G148" s="186" t="s">
        <v>159</v>
      </c>
      <c r="H148" s="187">
        <v>1000</v>
      </c>
      <c r="I148" s="188"/>
      <c r="J148" s="189">
        <f>ROUND(I148*H148,2)</f>
        <v>0</v>
      </c>
      <c r="K148" s="185" t="s">
        <v>122</v>
      </c>
      <c r="L148" s="36"/>
      <c r="M148" s="190" t="s">
        <v>1</v>
      </c>
      <c r="N148" s="191" t="s">
        <v>42</v>
      </c>
      <c r="O148" s="68"/>
      <c r="P148" s="192">
        <f>O148*H148</f>
        <v>0</v>
      </c>
      <c r="Q148" s="192">
        <v>0</v>
      </c>
      <c r="R148" s="192">
        <f>Q148*H148</f>
        <v>0</v>
      </c>
      <c r="S148" s="192">
        <v>0</v>
      </c>
      <c r="T148" s="193">
        <f>S148*H148</f>
        <v>0</v>
      </c>
      <c r="U148" s="31"/>
      <c r="V148" s="31"/>
      <c r="W148" s="31"/>
      <c r="X148" s="31"/>
      <c r="Y148" s="31"/>
      <c r="Z148" s="31"/>
      <c r="AA148" s="31"/>
      <c r="AB148" s="31"/>
      <c r="AC148" s="31"/>
      <c r="AD148" s="31"/>
      <c r="AE148" s="31"/>
      <c r="AR148" s="194" t="s">
        <v>123</v>
      </c>
      <c r="AT148" s="194" t="s">
        <v>118</v>
      </c>
      <c r="AU148" s="194" t="s">
        <v>86</v>
      </c>
      <c r="AY148" s="14" t="s">
        <v>115</v>
      </c>
      <c r="BE148" s="195">
        <f>IF(N148="základní",J148,0)</f>
        <v>0</v>
      </c>
      <c r="BF148" s="195">
        <f>IF(N148="snížená",J148,0)</f>
        <v>0</v>
      </c>
      <c r="BG148" s="195">
        <f>IF(N148="zákl. přenesená",J148,0)</f>
        <v>0</v>
      </c>
      <c r="BH148" s="195">
        <f>IF(N148="sníž. přenesená",J148,0)</f>
        <v>0</v>
      </c>
      <c r="BI148" s="195">
        <f>IF(N148="nulová",J148,0)</f>
        <v>0</v>
      </c>
      <c r="BJ148" s="14" t="s">
        <v>84</v>
      </c>
      <c r="BK148" s="195">
        <f>ROUND(I148*H148,2)</f>
        <v>0</v>
      </c>
      <c r="BL148" s="14" t="s">
        <v>123</v>
      </c>
      <c r="BM148" s="194" t="s">
        <v>185</v>
      </c>
    </row>
    <row r="149" spans="1:65" s="2" customFormat="1" ht="39">
      <c r="A149" s="31"/>
      <c r="B149" s="32"/>
      <c r="C149" s="33"/>
      <c r="D149" s="196" t="s">
        <v>125</v>
      </c>
      <c r="E149" s="33"/>
      <c r="F149" s="197" t="s">
        <v>186</v>
      </c>
      <c r="G149" s="33"/>
      <c r="H149" s="33"/>
      <c r="I149" s="198"/>
      <c r="J149" s="33"/>
      <c r="K149" s="33"/>
      <c r="L149" s="36"/>
      <c r="M149" s="199"/>
      <c r="N149" s="200"/>
      <c r="O149" s="68"/>
      <c r="P149" s="68"/>
      <c r="Q149" s="68"/>
      <c r="R149" s="68"/>
      <c r="S149" s="68"/>
      <c r="T149" s="69"/>
      <c r="U149" s="31"/>
      <c r="V149" s="31"/>
      <c r="W149" s="31"/>
      <c r="X149" s="31"/>
      <c r="Y149" s="31"/>
      <c r="Z149" s="31"/>
      <c r="AA149" s="31"/>
      <c r="AB149" s="31"/>
      <c r="AC149" s="31"/>
      <c r="AD149" s="31"/>
      <c r="AE149" s="31"/>
      <c r="AT149" s="14" t="s">
        <v>125</v>
      </c>
      <c r="AU149" s="14" t="s">
        <v>86</v>
      </c>
    </row>
    <row r="150" spans="1:65" s="2" customFormat="1" ht="19.5">
      <c r="A150" s="31"/>
      <c r="B150" s="32"/>
      <c r="C150" s="33"/>
      <c r="D150" s="196" t="s">
        <v>162</v>
      </c>
      <c r="E150" s="33"/>
      <c r="F150" s="201" t="s">
        <v>187</v>
      </c>
      <c r="G150" s="33"/>
      <c r="H150" s="33"/>
      <c r="I150" s="198"/>
      <c r="J150" s="33"/>
      <c r="K150" s="33"/>
      <c r="L150" s="36"/>
      <c r="M150" s="199"/>
      <c r="N150" s="200"/>
      <c r="O150" s="68"/>
      <c r="P150" s="68"/>
      <c r="Q150" s="68"/>
      <c r="R150" s="68"/>
      <c r="S150" s="68"/>
      <c r="T150" s="69"/>
      <c r="U150" s="31"/>
      <c r="V150" s="31"/>
      <c r="W150" s="31"/>
      <c r="X150" s="31"/>
      <c r="Y150" s="31"/>
      <c r="Z150" s="31"/>
      <c r="AA150" s="31"/>
      <c r="AB150" s="31"/>
      <c r="AC150" s="31"/>
      <c r="AD150" s="31"/>
      <c r="AE150" s="31"/>
      <c r="AT150" s="14" t="s">
        <v>162</v>
      </c>
      <c r="AU150" s="14" t="s">
        <v>86</v>
      </c>
    </row>
    <row r="151" spans="1:65" s="2" customFormat="1" ht="24.2" customHeight="1">
      <c r="A151" s="31"/>
      <c r="B151" s="32"/>
      <c r="C151" s="183" t="s">
        <v>188</v>
      </c>
      <c r="D151" s="183" t="s">
        <v>118</v>
      </c>
      <c r="E151" s="184" t="s">
        <v>189</v>
      </c>
      <c r="F151" s="185" t="s">
        <v>190</v>
      </c>
      <c r="G151" s="186" t="s">
        <v>159</v>
      </c>
      <c r="H151" s="187">
        <v>600</v>
      </c>
      <c r="I151" s="188"/>
      <c r="J151" s="189">
        <f>ROUND(I151*H151,2)</f>
        <v>0</v>
      </c>
      <c r="K151" s="185" t="s">
        <v>122</v>
      </c>
      <c r="L151" s="36"/>
      <c r="M151" s="190" t="s">
        <v>1</v>
      </c>
      <c r="N151" s="191" t="s">
        <v>42</v>
      </c>
      <c r="O151" s="68"/>
      <c r="P151" s="192">
        <f>O151*H151</f>
        <v>0</v>
      </c>
      <c r="Q151" s="192">
        <v>0</v>
      </c>
      <c r="R151" s="192">
        <f>Q151*H151</f>
        <v>0</v>
      </c>
      <c r="S151" s="192">
        <v>0</v>
      </c>
      <c r="T151" s="193">
        <f>S151*H151</f>
        <v>0</v>
      </c>
      <c r="U151" s="31"/>
      <c r="V151" s="31"/>
      <c r="W151" s="31"/>
      <c r="X151" s="31"/>
      <c r="Y151" s="31"/>
      <c r="Z151" s="31"/>
      <c r="AA151" s="31"/>
      <c r="AB151" s="31"/>
      <c r="AC151" s="31"/>
      <c r="AD151" s="31"/>
      <c r="AE151" s="31"/>
      <c r="AR151" s="194" t="s">
        <v>123</v>
      </c>
      <c r="AT151" s="194" t="s">
        <v>118</v>
      </c>
      <c r="AU151" s="194" t="s">
        <v>86</v>
      </c>
      <c r="AY151" s="14" t="s">
        <v>115</v>
      </c>
      <c r="BE151" s="195">
        <f>IF(N151="základní",J151,0)</f>
        <v>0</v>
      </c>
      <c r="BF151" s="195">
        <f>IF(N151="snížená",J151,0)</f>
        <v>0</v>
      </c>
      <c r="BG151" s="195">
        <f>IF(N151="zákl. přenesená",J151,0)</f>
        <v>0</v>
      </c>
      <c r="BH151" s="195">
        <f>IF(N151="sníž. přenesená",J151,0)</f>
        <v>0</v>
      </c>
      <c r="BI151" s="195">
        <f>IF(N151="nulová",J151,0)</f>
        <v>0</v>
      </c>
      <c r="BJ151" s="14" t="s">
        <v>84</v>
      </c>
      <c r="BK151" s="195">
        <f>ROUND(I151*H151,2)</f>
        <v>0</v>
      </c>
      <c r="BL151" s="14" t="s">
        <v>123</v>
      </c>
      <c r="BM151" s="194" t="s">
        <v>191</v>
      </c>
    </row>
    <row r="152" spans="1:65" s="2" customFormat="1" ht="39">
      <c r="A152" s="31"/>
      <c r="B152" s="32"/>
      <c r="C152" s="33"/>
      <c r="D152" s="196" t="s">
        <v>125</v>
      </c>
      <c r="E152" s="33"/>
      <c r="F152" s="197" t="s">
        <v>192</v>
      </c>
      <c r="G152" s="33"/>
      <c r="H152" s="33"/>
      <c r="I152" s="198"/>
      <c r="J152" s="33"/>
      <c r="K152" s="33"/>
      <c r="L152" s="36"/>
      <c r="M152" s="199"/>
      <c r="N152" s="200"/>
      <c r="O152" s="68"/>
      <c r="P152" s="68"/>
      <c r="Q152" s="68"/>
      <c r="R152" s="68"/>
      <c r="S152" s="68"/>
      <c r="T152" s="69"/>
      <c r="U152" s="31"/>
      <c r="V152" s="31"/>
      <c r="W152" s="31"/>
      <c r="X152" s="31"/>
      <c r="Y152" s="31"/>
      <c r="Z152" s="31"/>
      <c r="AA152" s="31"/>
      <c r="AB152" s="31"/>
      <c r="AC152" s="31"/>
      <c r="AD152" s="31"/>
      <c r="AE152" s="31"/>
      <c r="AT152" s="14" t="s">
        <v>125</v>
      </c>
      <c r="AU152" s="14" t="s">
        <v>86</v>
      </c>
    </row>
    <row r="153" spans="1:65" s="2" customFormat="1" ht="19.5">
      <c r="A153" s="31"/>
      <c r="B153" s="32"/>
      <c r="C153" s="33"/>
      <c r="D153" s="196" t="s">
        <v>162</v>
      </c>
      <c r="E153" s="33"/>
      <c r="F153" s="201" t="s">
        <v>193</v>
      </c>
      <c r="G153" s="33"/>
      <c r="H153" s="33"/>
      <c r="I153" s="198"/>
      <c r="J153" s="33"/>
      <c r="K153" s="33"/>
      <c r="L153" s="36"/>
      <c r="M153" s="199"/>
      <c r="N153" s="200"/>
      <c r="O153" s="68"/>
      <c r="P153" s="68"/>
      <c r="Q153" s="68"/>
      <c r="R153" s="68"/>
      <c r="S153" s="68"/>
      <c r="T153" s="69"/>
      <c r="U153" s="31"/>
      <c r="V153" s="31"/>
      <c r="W153" s="31"/>
      <c r="X153" s="31"/>
      <c r="Y153" s="31"/>
      <c r="Z153" s="31"/>
      <c r="AA153" s="31"/>
      <c r="AB153" s="31"/>
      <c r="AC153" s="31"/>
      <c r="AD153" s="31"/>
      <c r="AE153" s="31"/>
      <c r="AT153" s="14" t="s">
        <v>162</v>
      </c>
      <c r="AU153" s="14" t="s">
        <v>86</v>
      </c>
    </row>
    <row r="154" spans="1:65" s="2" customFormat="1" ht="24.2" customHeight="1">
      <c r="A154" s="31"/>
      <c r="B154" s="32"/>
      <c r="C154" s="183" t="s">
        <v>194</v>
      </c>
      <c r="D154" s="183" t="s">
        <v>118</v>
      </c>
      <c r="E154" s="184" t="s">
        <v>195</v>
      </c>
      <c r="F154" s="185" t="s">
        <v>196</v>
      </c>
      <c r="G154" s="186" t="s">
        <v>159</v>
      </c>
      <c r="H154" s="187">
        <v>5200</v>
      </c>
      <c r="I154" s="188"/>
      <c r="J154" s="189">
        <f>ROUND(I154*H154,2)</f>
        <v>0</v>
      </c>
      <c r="K154" s="185" t="s">
        <v>122</v>
      </c>
      <c r="L154" s="36"/>
      <c r="M154" s="190" t="s">
        <v>1</v>
      </c>
      <c r="N154" s="191" t="s">
        <v>42</v>
      </c>
      <c r="O154" s="68"/>
      <c r="P154" s="192">
        <f>O154*H154</f>
        <v>0</v>
      </c>
      <c r="Q154" s="192">
        <v>0</v>
      </c>
      <c r="R154" s="192">
        <f>Q154*H154</f>
        <v>0</v>
      </c>
      <c r="S154" s="192">
        <v>0</v>
      </c>
      <c r="T154" s="193">
        <f>S154*H154</f>
        <v>0</v>
      </c>
      <c r="U154" s="31"/>
      <c r="V154" s="31"/>
      <c r="W154" s="31"/>
      <c r="X154" s="31"/>
      <c r="Y154" s="31"/>
      <c r="Z154" s="31"/>
      <c r="AA154" s="31"/>
      <c r="AB154" s="31"/>
      <c r="AC154" s="31"/>
      <c r="AD154" s="31"/>
      <c r="AE154" s="31"/>
      <c r="AR154" s="194" t="s">
        <v>123</v>
      </c>
      <c r="AT154" s="194" t="s">
        <v>118</v>
      </c>
      <c r="AU154" s="194" t="s">
        <v>86</v>
      </c>
      <c r="AY154" s="14" t="s">
        <v>115</v>
      </c>
      <c r="BE154" s="195">
        <f>IF(N154="základní",J154,0)</f>
        <v>0</v>
      </c>
      <c r="BF154" s="195">
        <f>IF(N154="snížená",J154,0)</f>
        <v>0</v>
      </c>
      <c r="BG154" s="195">
        <f>IF(N154="zákl. přenesená",J154,0)</f>
        <v>0</v>
      </c>
      <c r="BH154" s="195">
        <f>IF(N154="sníž. přenesená",J154,0)</f>
        <v>0</v>
      </c>
      <c r="BI154" s="195">
        <f>IF(N154="nulová",J154,0)</f>
        <v>0</v>
      </c>
      <c r="BJ154" s="14" t="s">
        <v>84</v>
      </c>
      <c r="BK154" s="195">
        <f>ROUND(I154*H154,2)</f>
        <v>0</v>
      </c>
      <c r="BL154" s="14" t="s">
        <v>123</v>
      </c>
      <c r="BM154" s="194" t="s">
        <v>197</v>
      </c>
    </row>
    <row r="155" spans="1:65" s="2" customFormat="1" ht="39">
      <c r="A155" s="31"/>
      <c r="B155" s="32"/>
      <c r="C155" s="33"/>
      <c r="D155" s="196" t="s">
        <v>125</v>
      </c>
      <c r="E155" s="33"/>
      <c r="F155" s="197" t="s">
        <v>198</v>
      </c>
      <c r="G155" s="33"/>
      <c r="H155" s="33"/>
      <c r="I155" s="198"/>
      <c r="J155" s="33"/>
      <c r="K155" s="33"/>
      <c r="L155" s="36"/>
      <c r="M155" s="199"/>
      <c r="N155" s="200"/>
      <c r="O155" s="68"/>
      <c r="P155" s="68"/>
      <c r="Q155" s="68"/>
      <c r="R155" s="68"/>
      <c r="S155" s="68"/>
      <c r="T155" s="69"/>
      <c r="U155" s="31"/>
      <c r="V155" s="31"/>
      <c r="W155" s="31"/>
      <c r="X155" s="31"/>
      <c r="Y155" s="31"/>
      <c r="Z155" s="31"/>
      <c r="AA155" s="31"/>
      <c r="AB155" s="31"/>
      <c r="AC155" s="31"/>
      <c r="AD155" s="31"/>
      <c r="AE155" s="31"/>
      <c r="AT155" s="14" t="s">
        <v>125</v>
      </c>
      <c r="AU155" s="14" t="s">
        <v>86</v>
      </c>
    </row>
    <row r="156" spans="1:65" s="2" customFormat="1" ht="19.5">
      <c r="A156" s="31"/>
      <c r="B156" s="32"/>
      <c r="C156" s="33"/>
      <c r="D156" s="196" t="s">
        <v>162</v>
      </c>
      <c r="E156" s="33"/>
      <c r="F156" s="201" t="s">
        <v>163</v>
      </c>
      <c r="G156" s="33"/>
      <c r="H156" s="33"/>
      <c r="I156" s="198"/>
      <c r="J156" s="33"/>
      <c r="K156" s="33"/>
      <c r="L156" s="36"/>
      <c r="M156" s="199"/>
      <c r="N156" s="200"/>
      <c r="O156" s="68"/>
      <c r="P156" s="68"/>
      <c r="Q156" s="68"/>
      <c r="R156" s="68"/>
      <c r="S156" s="68"/>
      <c r="T156" s="69"/>
      <c r="U156" s="31"/>
      <c r="V156" s="31"/>
      <c r="W156" s="31"/>
      <c r="X156" s="31"/>
      <c r="Y156" s="31"/>
      <c r="Z156" s="31"/>
      <c r="AA156" s="31"/>
      <c r="AB156" s="31"/>
      <c r="AC156" s="31"/>
      <c r="AD156" s="31"/>
      <c r="AE156" s="31"/>
      <c r="AT156" s="14" t="s">
        <v>162</v>
      </c>
      <c r="AU156" s="14" t="s">
        <v>86</v>
      </c>
    </row>
    <row r="157" spans="1:65" s="2" customFormat="1" ht="24.2" customHeight="1">
      <c r="A157" s="31"/>
      <c r="B157" s="32"/>
      <c r="C157" s="183" t="s">
        <v>8</v>
      </c>
      <c r="D157" s="183" t="s">
        <v>118</v>
      </c>
      <c r="E157" s="184" t="s">
        <v>199</v>
      </c>
      <c r="F157" s="185" t="s">
        <v>200</v>
      </c>
      <c r="G157" s="186" t="s">
        <v>159</v>
      </c>
      <c r="H157" s="187">
        <v>4560</v>
      </c>
      <c r="I157" s="188"/>
      <c r="J157" s="189">
        <f>ROUND(I157*H157,2)</f>
        <v>0</v>
      </c>
      <c r="K157" s="185" t="s">
        <v>122</v>
      </c>
      <c r="L157" s="36"/>
      <c r="M157" s="190" t="s">
        <v>1</v>
      </c>
      <c r="N157" s="191" t="s">
        <v>42</v>
      </c>
      <c r="O157" s="68"/>
      <c r="P157" s="192">
        <f>O157*H157</f>
        <v>0</v>
      </c>
      <c r="Q157" s="192">
        <v>0</v>
      </c>
      <c r="R157" s="192">
        <f>Q157*H157</f>
        <v>0</v>
      </c>
      <c r="S157" s="192">
        <v>0</v>
      </c>
      <c r="T157" s="193">
        <f>S157*H157</f>
        <v>0</v>
      </c>
      <c r="U157" s="31"/>
      <c r="V157" s="31"/>
      <c r="W157" s="31"/>
      <c r="X157" s="31"/>
      <c r="Y157" s="31"/>
      <c r="Z157" s="31"/>
      <c r="AA157" s="31"/>
      <c r="AB157" s="31"/>
      <c r="AC157" s="31"/>
      <c r="AD157" s="31"/>
      <c r="AE157" s="31"/>
      <c r="AR157" s="194" t="s">
        <v>123</v>
      </c>
      <c r="AT157" s="194" t="s">
        <v>118</v>
      </c>
      <c r="AU157" s="194" t="s">
        <v>86</v>
      </c>
      <c r="AY157" s="14" t="s">
        <v>115</v>
      </c>
      <c r="BE157" s="195">
        <f>IF(N157="základní",J157,0)</f>
        <v>0</v>
      </c>
      <c r="BF157" s="195">
        <f>IF(N157="snížená",J157,0)</f>
        <v>0</v>
      </c>
      <c r="BG157" s="195">
        <f>IF(N157="zákl. přenesená",J157,0)</f>
        <v>0</v>
      </c>
      <c r="BH157" s="195">
        <f>IF(N157="sníž. přenesená",J157,0)</f>
        <v>0</v>
      </c>
      <c r="BI157" s="195">
        <f>IF(N157="nulová",J157,0)</f>
        <v>0</v>
      </c>
      <c r="BJ157" s="14" t="s">
        <v>84</v>
      </c>
      <c r="BK157" s="195">
        <f>ROUND(I157*H157,2)</f>
        <v>0</v>
      </c>
      <c r="BL157" s="14" t="s">
        <v>123</v>
      </c>
      <c r="BM157" s="194" t="s">
        <v>201</v>
      </c>
    </row>
    <row r="158" spans="1:65" s="2" customFormat="1" ht="39">
      <c r="A158" s="31"/>
      <c r="B158" s="32"/>
      <c r="C158" s="33"/>
      <c r="D158" s="196" t="s">
        <v>125</v>
      </c>
      <c r="E158" s="33"/>
      <c r="F158" s="197" t="s">
        <v>202</v>
      </c>
      <c r="G158" s="33"/>
      <c r="H158" s="33"/>
      <c r="I158" s="198"/>
      <c r="J158" s="33"/>
      <c r="K158" s="33"/>
      <c r="L158" s="36"/>
      <c r="M158" s="199"/>
      <c r="N158" s="200"/>
      <c r="O158" s="68"/>
      <c r="P158" s="68"/>
      <c r="Q158" s="68"/>
      <c r="R158" s="68"/>
      <c r="S158" s="68"/>
      <c r="T158" s="69"/>
      <c r="U158" s="31"/>
      <c r="V158" s="31"/>
      <c r="W158" s="31"/>
      <c r="X158" s="31"/>
      <c r="Y158" s="31"/>
      <c r="Z158" s="31"/>
      <c r="AA158" s="31"/>
      <c r="AB158" s="31"/>
      <c r="AC158" s="31"/>
      <c r="AD158" s="31"/>
      <c r="AE158" s="31"/>
      <c r="AT158" s="14" t="s">
        <v>125</v>
      </c>
      <c r="AU158" s="14" t="s">
        <v>86</v>
      </c>
    </row>
    <row r="159" spans="1:65" s="2" customFormat="1" ht="19.5">
      <c r="A159" s="31"/>
      <c r="B159" s="32"/>
      <c r="C159" s="33"/>
      <c r="D159" s="196" t="s">
        <v>162</v>
      </c>
      <c r="E159" s="33"/>
      <c r="F159" s="201" t="s">
        <v>169</v>
      </c>
      <c r="G159" s="33"/>
      <c r="H159" s="33"/>
      <c r="I159" s="198"/>
      <c r="J159" s="33"/>
      <c r="K159" s="33"/>
      <c r="L159" s="36"/>
      <c r="M159" s="199"/>
      <c r="N159" s="200"/>
      <c r="O159" s="68"/>
      <c r="P159" s="68"/>
      <c r="Q159" s="68"/>
      <c r="R159" s="68"/>
      <c r="S159" s="68"/>
      <c r="T159" s="69"/>
      <c r="U159" s="31"/>
      <c r="V159" s="31"/>
      <c r="W159" s="31"/>
      <c r="X159" s="31"/>
      <c r="Y159" s="31"/>
      <c r="Z159" s="31"/>
      <c r="AA159" s="31"/>
      <c r="AB159" s="31"/>
      <c r="AC159" s="31"/>
      <c r="AD159" s="31"/>
      <c r="AE159" s="31"/>
      <c r="AT159" s="14" t="s">
        <v>162</v>
      </c>
      <c r="AU159" s="14" t="s">
        <v>86</v>
      </c>
    </row>
    <row r="160" spans="1:65" s="2" customFormat="1" ht="24.2" customHeight="1">
      <c r="A160" s="31"/>
      <c r="B160" s="32"/>
      <c r="C160" s="183" t="s">
        <v>203</v>
      </c>
      <c r="D160" s="183" t="s">
        <v>118</v>
      </c>
      <c r="E160" s="184" t="s">
        <v>204</v>
      </c>
      <c r="F160" s="185" t="s">
        <v>205</v>
      </c>
      <c r="G160" s="186" t="s">
        <v>159</v>
      </c>
      <c r="H160" s="187">
        <v>1300</v>
      </c>
      <c r="I160" s="188"/>
      <c r="J160" s="189">
        <f>ROUND(I160*H160,2)</f>
        <v>0</v>
      </c>
      <c r="K160" s="185" t="s">
        <v>122</v>
      </c>
      <c r="L160" s="36"/>
      <c r="M160" s="190" t="s">
        <v>1</v>
      </c>
      <c r="N160" s="191" t="s">
        <v>42</v>
      </c>
      <c r="O160" s="68"/>
      <c r="P160" s="192">
        <f>O160*H160</f>
        <v>0</v>
      </c>
      <c r="Q160" s="192">
        <v>0</v>
      </c>
      <c r="R160" s="192">
        <f>Q160*H160</f>
        <v>0</v>
      </c>
      <c r="S160" s="192">
        <v>0</v>
      </c>
      <c r="T160" s="193">
        <f>S160*H160</f>
        <v>0</v>
      </c>
      <c r="U160" s="31"/>
      <c r="V160" s="31"/>
      <c r="W160" s="31"/>
      <c r="X160" s="31"/>
      <c r="Y160" s="31"/>
      <c r="Z160" s="31"/>
      <c r="AA160" s="31"/>
      <c r="AB160" s="31"/>
      <c r="AC160" s="31"/>
      <c r="AD160" s="31"/>
      <c r="AE160" s="31"/>
      <c r="AR160" s="194" t="s">
        <v>123</v>
      </c>
      <c r="AT160" s="194" t="s">
        <v>118</v>
      </c>
      <c r="AU160" s="194" t="s">
        <v>86</v>
      </c>
      <c r="AY160" s="14" t="s">
        <v>115</v>
      </c>
      <c r="BE160" s="195">
        <f>IF(N160="základní",J160,0)</f>
        <v>0</v>
      </c>
      <c r="BF160" s="195">
        <f>IF(N160="snížená",J160,0)</f>
        <v>0</v>
      </c>
      <c r="BG160" s="195">
        <f>IF(N160="zákl. přenesená",J160,0)</f>
        <v>0</v>
      </c>
      <c r="BH160" s="195">
        <f>IF(N160="sníž. přenesená",J160,0)</f>
        <v>0</v>
      </c>
      <c r="BI160" s="195">
        <f>IF(N160="nulová",J160,0)</f>
        <v>0</v>
      </c>
      <c r="BJ160" s="14" t="s">
        <v>84</v>
      </c>
      <c r="BK160" s="195">
        <f>ROUND(I160*H160,2)</f>
        <v>0</v>
      </c>
      <c r="BL160" s="14" t="s">
        <v>123</v>
      </c>
      <c r="BM160" s="194" t="s">
        <v>206</v>
      </c>
    </row>
    <row r="161" spans="1:65" s="2" customFormat="1" ht="39">
      <c r="A161" s="31"/>
      <c r="B161" s="32"/>
      <c r="C161" s="33"/>
      <c r="D161" s="196" t="s">
        <v>125</v>
      </c>
      <c r="E161" s="33"/>
      <c r="F161" s="197" t="s">
        <v>207</v>
      </c>
      <c r="G161" s="33"/>
      <c r="H161" s="33"/>
      <c r="I161" s="198"/>
      <c r="J161" s="33"/>
      <c r="K161" s="33"/>
      <c r="L161" s="36"/>
      <c r="M161" s="199"/>
      <c r="N161" s="200"/>
      <c r="O161" s="68"/>
      <c r="P161" s="68"/>
      <c r="Q161" s="68"/>
      <c r="R161" s="68"/>
      <c r="S161" s="68"/>
      <c r="T161" s="69"/>
      <c r="U161" s="31"/>
      <c r="V161" s="31"/>
      <c r="W161" s="31"/>
      <c r="X161" s="31"/>
      <c r="Y161" s="31"/>
      <c r="Z161" s="31"/>
      <c r="AA161" s="31"/>
      <c r="AB161" s="31"/>
      <c r="AC161" s="31"/>
      <c r="AD161" s="31"/>
      <c r="AE161" s="31"/>
      <c r="AT161" s="14" t="s">
        <v>125</v>
      </c>
      <c r="AU161" s="14" t="s">
        <v>86</v>
      </c>
    </row>
    <row r="162" spans="1:65" s="2" customFormat="1" ht="19.5">
      <c r="A162" s="31"/>
      <c r="B162" s="32"/>
      <c r="C162" s="33"/>
      <c r="D162" s="196" t="s">
        <v>162</v>
      </c>
      <c r="E162" s="33"/>
      <c r="F162" s="201" t="s">
        <v>175</v>
      </c>
      <c r="G162" s="33"/>
      <c r="H162" s="33"/>
      <c r="I162" s="198"/>
      <c r="J162" s="33"/>
      <c r="K162" s="33"/>
      <c r="L162" s="36"/>
      <c r="M162" s="199"/>
      <c r="N162" s="200"/>
      <c r="O162" s="68"/>
      <c r="P162" s="68"/>
      <c r="Q162" s="68"/>
      <c r="R162" s="68"/>
      <c r="S162" s="68"/>
      <c r="T162" s="69"/>
      <c r="U162" s="31"/>
      <c r="V162" s="31"/>
      <c r="W162" s="31"/>
      <c r="X162" s="31"/>
      <c r="Y162" s="31"/>
      <c r="Z162" s="31"/>
      <c r="AA162" s="31"/>
      <c r="AB162" s="31"/>
      <c r="AC162" s="31"/>
      <c r="AD162" s="31"/>
      <c r="AE162" s="31"/>
      <c r="AT162" s="14" t="s">
        <v>162</v>
      </c>
      <c r="AU162" s="14" t="s">
        <v>86</v>
      </c>
    </row>
    <row r="163" spans="1:65" s="2" customFormat="1" ht="24.2" customHeight="1">
      <c r="A163" s="31"/>
      <c r="B163" s="32"/>
      <c r="C163" s="183" t="s">
        <v>208</v>
      </c>
      <c r="D163" s="183" t="s">
        <v>118</v>
      </c>
      <c r="E163" s="184" t="s">
        <v>209</v>
      </c>
      <c r="F163" s="185" t="s">
        <v>210</v>
      </c>
      <c r="G163" s="186" t="s">
        <v>159</v>
      </c>
      <c r="H163" s="187">
        <v>950</v>
      </c>
      <c r="I163" s="188"/>
      <c r="J163" s="189">
        <f>ROUND(I163*H163,2)</f>
        <v>0</v>
      </c>
      <c r="K163" s="185" t="s">
        <v>122</v>
      </c>
      <c r="L163" s="36"/>
      <c r="M163" s="190" t="s">
        <v>1</v>
      </c>
      <c r="N163" s="191" t="s">
        <v>42</v>
      </c>
      <c r="O163" s="68"/>
      <c r="P163" s="192">
        <f>O163*H163</f>
        <v>0</v>
      </c>
      <c r="Q163" s="192">
        <v>0</v>
      </c>
      <c r="R163" s="192">
        <f>Q163*H163</f>
        <v>0</v>
      </c>
      <c r="S163" s="192">
        <v>0</v>
      </c>
      <c r="T163" s="193">
        <f>S163*H163</f>
        <v>0</v>
      </c>
      <c r="U163" s="31"/>
      <c r="V163" s="31"/>
      <c r="W163" s="31"/>
      <c r="X163" s="31"/>
      <c r="Y163" s="31"/>
      <c r="Z163" s="31"/>
      <c r="AA163" s="31"/>
      <c r="AB163" s="31"/>
      <c r="AC163" s="31"/>
      <c r="AD163" s="31"/>
      <c r="AE163" s="31"/>
      <c r="AR163" s="194" t="s">
        <v>123</v>
      </c>
      <c r="AT163" s="194" t="s">
        <v>118</v>
      </c>
      <c r="AU163" s="194" t="s">
        <v>86</v>
      </c>
      <c r="AY163" s="14" t="s">
        <v>115</v>
      </c>
      <c r="BE163" s="195">
        <f>IF(N163="základní",J163,0)</f>
        <v>0</v>
      </c>
      <c r="BF163" s="195">
        <f>IF(N163="snížená",J163,0)</f>
        <v>0</v>
      </c>
      <c r="BG163" s="195">
        <f>IF(N163="zákl. přenesená",J163,0)</f>
        <v>0</v>
      </c>
      <c r="BH163" s="195">
        <f>IF(N163="sníž. přenesená",J163,0)</f>
        <v>0</v>
      </c>
      <c r="BI163" s="195">
        <f>IF(N163="nulová",J163,0)</f>
        <v>0</v>
      </c>
      <c r="BJ163" s="14" t="s">
        <v>84</v>
      </c>
      <c r="BK163" s="195">
        <f>ROUND(I163*H163,2)</f>
        <v>0</v>
      </c>
      <c r="BL163" s="14" t="s">
        <v>123</v>
      </c>
      <c r="BM163" s="194" t="s">
        <v>211</v>
      </c>
    </row>
    <row r="164" spans="1:65" s="2" customFormat="1" ht="39">
      <c r="A164" s="31"/>
      <c r="B164" s="32"/>
      <c r="C164" s="33"/>
      <c r="D164" s="196" t="s">
        <v>125</v>
      </c>
      <c r="E164" s="33"/>
      <c r="F164" s="197" t="s">
        <v>212</v>
      </c>
      <c r="G164" s="33"/>
      <c r="H164" s="33"/>
      <c r="I164" s="198"/>
      <c r="J164" s="33"/>
      <c r="K164" s="33"/>
      <c r="L164" s="36"/>
      <c r="M164" s="199"/>
      <c r="N164" s="200"/>
      <c r="O164" s="68"/>
      <c r="P164" s="68"/>
      <c r="Q164" s="68"/>
      <c r="R164" s="68"/>
      <c r="S164" s="68"/>
      <c r="T164" s="69"/>
      <c r="U164" s="31"/>
      <c r="V164" s="31"/>
      <c r="W164" s="31"/>
      <c r="X164" s="31"/>
      <c r="Y164" s="31"/>
      <c r="Z164" s="31"/>
      <c r="AA164" s="31"/>
      <c r="AB164" s="31"/>
      <c r="AC164" s="31"/>
      <c r="AD164" s="31"/>
      <c r="AE164" s="31"/>
      <c r="AT164" s="14" t="s">
        <v>125</v>
      </c>
      <c r="AU164" s="14" t="s">
        <v>86</v>
      </c>
    </row>
    <row r="165" spans="1:65" s="2" customFormat="1" ht="19.5">
      <c r="A165" s="31"/>
      <c r="B165" s="32"/>
      <c r="C165" s="33"/>
      <c r="D165" s="196" t="s">
        <v>162</v>
      </c>
      <c r="E165" s="33"/>
      <c r="F165" s="201" t="s">
        <v>181</v>
      </c>
      <c r="G165" s="33"/>
      <c r="H165" s="33"/>
      <c r="I165" s="198"/>
      <c r="J165" s="33"/>
      <c r="K165" s="33"/>
      <c r="L165" s="36"/>
      <c r="M165" s="199"/>
      <c r="N165" s="200"/>
      <c r="O165" s="68"/>
      <c r="P165" s="68"/>
      <c r="Q165" s="68"/>
      <c r="R165" s="68"/>
      <c r="S165" s="68"/>
      <c r="T165" s="69"/>
      <c r="U165" s="31"/>
      <c r="V165" s="31"/>
      <c r="W165" s="31"/>
      <c r="X165" s="31"/>
      <c r="Y165" s="31"/>
      <c r="Z165" s="31"/>
      <c r="AA165" s="31"/>
      <c r="AB165" s="31"/>
      <c r="AC165" s="31"/>
      <c r="AD165" s="31"/>
      <c r="AE165" s="31"/>
      <c r="AT165" s="14" t="s">
        <v>162</v>
      </c>
      <c r="AU165" s="14" t="s">
        <v>86</v>
      </c>
    </row>
    <row r="166" spans="1:65" s="2" customFormat="1" ht="24.2" customHeight="1">
      <c r="A166" s="31"/>
      <c r="B166" s="32"/>
      <c r="C166" s="183" t="s">
        <v>213</v>
      </c>
      <c r="D166" s="183" t="s">
        <v>118</v>
      </c>
      <c r="E166" s="184" t="s">
        <v>214</v>
      </c>
      <c r="F166" s="185" t="s">
        <v>215</v>
      </c>
      <c r="G166" s="186" t="s">
        <v>159</v>
      </c>
      <c r="H166" s="187">
        <v>470</v>
      </c>
      <c r="I166" s="188"/>
      <c r="J166" s="189">
        <f>ROUND(I166*H166,2)</f>
        <v>0</v>
      </c>
      <c r="K166" s="185" t="s">
        <v>122</v>
      </c>
      <c r="L166" s="36"/>
      <c r="M166" s="190" t="s">
        <v>1</v>
      </c>
      <c r="N166" s="191" t="s">
        <v>42</v>
      </c>
      <c r="O166" s="68"/>
      <c r="P166" s="192">
        <f>O166*H166</f>
        <v>0</v>
      </c>
      <c r="Q166" s="192">
        <v>0</v>
      </c>
      <c r="R166" s="192">
        <f>Q166*H166</f>
        <v>0</v>
      </c>
      <c r="S166" s="192">
        <v>0</v>
      </c>
      <c r="T166" s="193">
        <f>S166*H166</f>
        <v>0</v>
      </c>
      <c r="U166" s="31"/>
      <c r="V166" s="31"/>
      <c r="W166" s="31"/>
      <c r="X166" s="31"/>
      <c r="Y166" s="31"/>
      <c r="Z166" s="31"/>
      <c r="AA166" s="31"/>
      <c r="AB166" s="31"/>
      <c r="AC166" s="31"/>
      <c r="AD166" s="31"/>
      <c r="AE166" s="31"/>
      <c r="AR166" s="194" t="s">
        <v>123</v>
      </c>
      <c r="AT166" s="194" t="s">
        <v>118</v>
      </c>
      <c r="AU166" s="194" t="s">
        <v>86</v>
      </c>
      <c r="AY166" s="14" t="s">
        <v>115</v>
      </c>
      <c r="BE166" s="195">
        <f>IF(N166="základní",J166,0)</f>
        <v>0</v>
      </c>
      <c r="BF166" s="195">
        <f>IF(N166="snížená",J166,0)</f>
        <v>0</v>
      </c>
      <c r="BG166" s="195">
        <f>IF(N166="zákl. přenesená",J166,0)</f>
        <v>0</v>
      </c>
      <c r="BH166" s="195">
        <f>IF(N166="sníž. přenesená",J166,0)</f>
        <v>0</v>
      </c>
      <c r="BI166" s="195">
        <f>IF(N166="nulová",J166,0)</f>
        <v>0</v>
      </c>
      <c r="BJ166" s="14" t="s">
        <v>84</v>
      </c>
      <c r="BK166" s="195">
        <f>ROUND(I166*H166,2)</f>
        <v>0</v>
      </c>
      <c r="BL166" s="14" t="s">
        <v>123</v>
      </c>
      <c r="BM166" s="194" t="s">
        <v>216</v>
      </c>
    </row>
    <row r="167" spans="1:65" s="2" customFormat="1" ht="39">
      <c r="A167" s="31"/>
      <c r="B167" s="32"/>
      <c r="C167" s="33"/>
      <c r="D167" s="196" t="s">
        <v>125</v>
      </c>
      <c r="E167" s="33"/>
      <c r="F167" s="197" t="s">
        <v>217</v>
      </c>
      <c r="G167" s="33"/>
      <c r="H167" s="33"/>
      <c r="I167" s="198"/>
      <c r="J167" s="33"/>
      <c r="K167" s="33"/>
      <c r="L167" s="36"/>
      <c r="M167" s="199"/>
      <c r="N167" s="200"/>
      <c r="O167" s="68"/>
      <c r="P167" s="68"/>
      <c r="Q167" s="68"/>
      <c r="R167" s="68"/>
      <c r="S167" s="68"/>
      <c r="T167" s="69"/>
      <c r="U167" s="31"/>
      <c r="V167" s="31"/>
      <c r="W167" s="31"/>
      <c r="X167" s="31"/>
      <c r="Y167" s="31"/>
      <c r="Z167" s="31"/>
      <c r="AA167" s="31"/>
      <c r="AB167" s="31"/>
      <c r="AC167" s="31"/>
      <c r="AD167" s="31"/>
      <c r="AE167" s="31"/>
      <c r="AT167" s="14" t="s">
        <v>125</v>
      </c>
      <c r="AU167" s="14" t="s">
        <v>86</v>
      </c>
    </row>
    <row r="168" spans="1:65" s="2" customFormat="1" ht="19.5">
      <c r="A168" s="31"/>
      <c r="B168" s="32"/>
      <c r="C168" s="33"/>
      <c r="D168" s="196" t="s">
        <v>162</v>
      </c>
      <c r="E168" s="33"/>
      <c r="F168" s="201" t="s">
        <v>187</v>
      </c>
      <c r="G168" s="33"/>
      <c r="H168" s="33"/>
      <c r="I168" s="198"/>
      <c r="J168" s="33"/>
      <c r="K168" s="33"/>
      <c r="L168" s="36"/>
      <c r="M168" s="199"/>
      <c r="N168" s="200"/>
      <c r="O168" s="68"/>
      <c r="P168" s="68"/>
      <c r="Q168" s="68"/>
      <c r="R168" s="68"/>
      <c r="S168" s="68"/>
      <c r="T168" s="69"/>
      <c r="U168" s="31"/>
      <c r="V168" s="31"/>
      <c r="W168" s="31"/>
      <c r="X168" s="31"/>
      <c r="Y168" s="31"/>
      <c r="Z168" s="31"/>
      <c r="AA168" s="31"/>
      <c r="AB168" s="31"/>
      <c r="AC168" s="31"/>
      <c r="AD168" s="31"/>
      <c r="AE168" s="31"/>
      <c r="AT168" s="14" t="s">
        <v>162</v>
      </c>
      <c r="AU168" s="14" t="s">
        <v>86</v>
      </c>
    </row>
    <row r="169" spans="1:65" s="2" customFormat="1" ht="24.2" customHeight="1">
      <c r="A169" s="31"/>
      <c r="B169" s="32"/>
      <c r="C169" s="183" t="s">
        <v>218</v>
      </c>
      <c r="D169" s="183" t="s">
        <v>118</v>
      </c>
      <c r="E169" s="184" t="s">
        <v>219</v>
      </c>
      <c r="F169" s="185" t="s">
        <v>220</v>
      </c>
      <c r="G169" s="186" t="s">
        <v>159</v>
      </c>
      <c r="H169" s="187">
        <v>250</v>
      </c>
      <c r="I169" s="188"/>
      <c r="J169" s="189">
        <f>ROUND(I169*H169,2)</f>
        <v>0</v>
      </c>
      <c r="K169" s="185" t="s">
        <v>122</v>
      </c>
      <c r="L169" s="36"/>
      <c r="M169" s="190" t="s">
        <v>1</v>
      </c>
      <c r="N169" s="191" t="s">
        <v>42</v>
      </c>
      <c r="O169" s="68"/>
      <c r="P169" s="192">
        <f>O169*H169</f>
        <v>0</v>
      </c>
      <c r="Q169" s="192">
        <v>0</v>
      </c>
      <c r="R169" s="192">
        <f>Q169*H169</f>
        <v>0</v>
      </c>
      <c r="S169" s="192">
        <v>0</v>
      </c>
      <c r="T169" s="193">
        <f>S169*H169</f>
        <v>0</v>
      </c>
      <c r="U169" s="31"/>
      <c r="V169" s="31"/>
      <c r="W169" s="31"/>
      <c r="X169" s="31"/>
      <c r="Y169" s="31"/>
      <c r="Z169" s="31"/>
      <c r="AA169" s="31"/>
      <c r="AB169" s="31"/>
      <c r="AC169" s="31"/>
      <c r="AD169" s="31"/>
      <c r="AE169" s="31"/>
      <c r="AR169" s="194" t="s">
        <v>123</v>
      </c>
      <c r="AT169" s="194" t="s">
        <v>118</v>
      </c>
      <c r="AU169" s="194" t="s">
        <v>86</v>
      </c>
      <c r="AY169" s="14" t="s">
        <v>115</v>
      </c>
      <c r="BE169" s="195">
        <f>IF(N169="základní",J169,0)</f>
        <v>0</v>
      </c>
      <c r="BF169" s="195">
        <f>IF(N169="snížená",J169,0)</f>
        <v>0</v>
      </c>
      <c r="BG169" s="195">
        <f>IF(N169="zákl. přenesená",J169,0)</f>
        <v>0</v>
      </c>
      <c r="BH169" s="195">
        <f>IF(N169="sníž. přenesená",J169,0)</f>
        <v>0</v>
      </c>
      <c r="BI169" s="195">
        <f>IF(N169="nulová",J169,0)</f>
        <v>0</v>
      </c>
      <c r="BJ169" s="14" t="s">
        <v>84</v>
      </c>
      <c r="BK169" s="195">
        <f>ROUND(I169*H169,2)</f>
        <v>0</v>
      </c>
      <c r="BL169" s="14" t="s">
        <v>123</v>
      </c>
      <c r="BM169" s="194" t="s">
        <v>221</v>
      </c>
    </row>
    <row r="170" spans="1:65" s="2" customFormat="1" ht="39">
      <c r="A170" s="31"/>
      <c r="B170" s="32"/>
      <c r="C170" s="33"/>
      <c r="D170" s="196" t="s">
        <v>125</v>
      </c>
      <c r="E170" s="33"/>
      <c r="F170" s="197" t="s">
        <v>222</v>
      </c>
      <c r="G170" s="33"/>
      <c r="H170" s="33"/>
      <c r="I170" s="198"/>
      <c r="J170" s="33"/>
      <c r="K170" s="33"/>
      <c r="L170" s="36"/>
      <c r="M170" s="199"/>
      <c r="N170" s="200"/>
      <c r="O170" s="68"/>
      <c r="P170" s="68"/>
      <c r="Q170" s="68"/>
      <c r="R170" s="68"/>
      <c r="S170" s="68"/>
      <c r="T170" s="69"/>
      <c r="U170" s="31"/>
      <c r="V170" s="31"/>
      <c r="W170" s="31"/>
      <c r="X170" s="31"/>
      <c r="Y170" s="31"/>
      <c r="Z170" s="31"/>
      <c r="AA170" s="31"/>
      <c r="AB170" s="31"/>
      <c r="AC170" s="31"/>
      <c r="AD170" s="31"/>
      <c r="AE170" s="31"/>
      <c r="AT170" s="14" t="s">
        <v>125</v>
      </c>
      <c r="AU170" s="14" t="s">
        <v>86</v>
      </c>
    </row>
    <row r="171" spans="1:65" s="2" customFormat="1" ht="19.5">
      <c r="A171" s="31"/>
      <c r="B171" s="32"/>
      <c r="C171" s="33"/>
      <c r="D171" s="196" t="s">
        <v>162</v>
      </c>
      <c r="E171" s="33"/>
      <c r="F171" s="201" t="s">
        <v>193</v>
      </c>
      <c r="G171" s="33"/>
      <c r="H171" s="33"/>
      <c r="I171" s="198"/>
      <c r="J171" s="33"/>
      <c r="K171" s="33"/>
      <c r="L171" s="36"/>
      <c r="M171" s="199"/>
      <c r="N171" s="200"/>
      <c r="O171" s="68"/>
      <c r="P171" s="68"/>
      <c r="Q171" s="68"/>
      <c r="R171" s="68"/>
      <c r="S171" s="68"/>
      <c r="T171" s="69"/>
      <c r="U171" s="31"/>
      <c r="V171" s="31"/>
      <c r="W171" s="31"/>
      <c r="X171" s="31"/>
      <c r="Y171" s="31"/>
      <c r="Z171" s="31"/>
      <c r="AA171" s="31"/>
      <c r="AB171" s="31"/>
      <c r="AC171" s="31"/>
      <c r="AD171" s="31"/>
      <c r="AE171" s="31"/>
      <c r="AT171" s="14" t="s">
        <v>162</v>
      </c>
      <c r="AU171" s="14" t="s">
        <v>86</v>
      </c>
    </row>
    <row r="172" spans="1:65" s="2" customFormat="1" ht="24.2" customHeight="1">
      <c r="A172" s="31"/>
      <c r="B172" s="32"/>
      <c r="C172" s="183" t="s">
        <v>223</v>
      </c>
      <c r="D172" s="183" t="s">
        <v>118</v>
      </c>
      <c r="E172" s="184" t="s">
        <v>224</v>
      </c>
      <c r="F172" s="185" t="s">
        <v>225</v>
      </c>
      <c r="G172" s="186" t="s">
        <v>159</v>
      </c>
      <c r="H172" s="187">
        <v>60</v>
      </c>
      <c r="I172" s="188"/>
      <c r="J172" s="189">
        <f>ROUND(I172*H172,2)</f>
        <v>0</v>
      </c>
      <c r="K172" s="185" t="s">
        <v>122</v>
      </c>
      <c r="L172" s="36"/>
      <c r="M172" s="190" t="s">
        <v>1</v>
      </c>
      <c r="N172" s="191" t="s">
        <v>42</v>
      </c>
      <c r="O172" s="68"/>
      <c r="P172" s="192">
        <f>O172*H172</f>
        <v>0</v>
      </c>
      <c r="Q172" s="192">
        <v>0</v>
      </c>
      <c r="R172" s="192">
        <f>Q172*H172</f>
        <v>0</v>
      </c>
      <c r="S172" s="192">
        <v>0</v>
      </c>
      <c r="T172" s="193">
        <f>S172*H172</f>
        <v>0</v>
      </c>
      <c r="U172" s="31"/>
      <c r="V172" s="31"/>
      <c r="W172" s="31"/>
      <c r="X172" s="31"/>
      <c r="Y172" s="31"/>
      <c r="Z172" s="31"/>
      <c r="AA172" s="31"/>
      <c r="AB172" s="31"/>
      <c r="AC172" s="31"/>
      <c r="AD172" s="31"/>
      <c r="AE172" s="31"/>
      <c r="AR172" s="194" t="s">
        <v>123</v>
      </c>
      <c r="AT172" s="194" t="s">
        <v>118</v>
      </c>
      <c r="AU172" s="194" t="s">
        <v>86</v>
      </c>
      <c r="AY172" s="14" t="s">
        <v>115</v>
      </c>
      <c r="BE172" s="195">
        <f>IF(N172="základní",J172,0)</f>
        <v>0</v>
      </c>
      <c r="BF172" s="195">
        <f>IF(N172="snížená",J172,0)</f>
        <v>0</v>
      </c>
      <c r="BG172" s="195">
        <f>IF(N172="zákl. přenesená",J172,0)</f>
        <v>0</v>
      </c>
      <c r="BH172" s="195">
        <f>IF(N172="sníž. přenesená",J172,0)</f>
        <v>0</v>
      </c>
      <c r="BI172" s="195">
        <f>IF(N172="nulová",J172,0)</f>
        <v>0</v>
      </c>
      <c r="BJ172" s="14" t="s">
        <v>84</v>
      </c>
      <c r="BK172" s="195">
        <f>ROUND(I172*H172,2)</f>
        <v>0</v>
      </c>
      <c r="BL172" s="14" t="s">
        <v>123</v>
      </c>
      <c r="BM172" s="194" t="s">
        <v>226</v>
      </c>
    </row>
    <row r="173" spans="1:65" s="2" customFormat="1" ht="29.25">
      <c r="A173" s="31"/>
      <c r="B173" s="32"/>
      <c r="C173" s="33"/>
      <c r="D173" s="196" t="s">
        <v>125</v>
      </c>
      <c r="E173" s="33"/>
      <c r="F173" s="197" t="s">
        <v>227</v>
      </c>
      <c r="G173" s="33"/>
      <c r="H173" s="33"/>
      <c r="I173" s="198"/>
      <c r="J173" s="33"/>
      <c r="K173" s="33"/>
      <c r="L173" s="36"/>
      <c r="M173" s="199"/>
      <c r="N173" s="200"/>
      <c r="O173" s="68"/>
      <c r="P173" s="68"/>
      <c r="Q173" s="68"/>
      <c r="R173" s="68"/>
      <c r="S173" s="68"/>
      <c r="T173" s="69"/>
      <c r="U173" s="31"/>
      <c r="V173" s="31"/>
      <c r="W173" s="31"/>
      <c r="X173" s="31"/>
      <c r="Y173" s="31"/>
      <c r="Z173" s="31"/>
      <c r="AA173" s="31"/>
      <c r="AB173" s="31"/>
      <c r="AC173" s="31"/>
      <c r="AD173" s="31"/>
      <c r="AE173" s="31"/>
      <c r="AT173" s="14" t="s">
        <v>125</v>
      </c>
      <c r="AU173" s="14" t="s">
        <v>86</v>
      </c>
    </row>
    <row r="174" spans="1:65" s="2" customFormat="1" ht="19.5">
      <c r="A174" s="31"/>
      <c r="B174" s="32"/>
      <c r="C174" s="33"/>
      <c r="D174" s="196" t="s">
        <v>162</v>
      </c>
      <c r="E174" s="33"/>
      <c r="F174" s="201" t="s">
        <v>175</v>
      </c>
      <c r="G174" s="33"/>
      <c r="H174" s="33"/>
      <c r="I174" s="198"/>
      <c r="J174" s="33"/>
      <c r="K174" s="33"/>
      <c r="L174" s="36"/>
      <c r="M174" s="199"/>
      <c r="N174" s="200"/>
      <c r="O174" s="68"/>
      <c r="P174" s="68"/>
      <c r="Q174" s="68"/>
      <c r="R174" s="68"/>
      <c r="S174" s="68"/>
      <c r="T174" s="69"/>
      <c r="U174" s="31"/>
      <c r="V174" s="31"/>
      <c r="W174" s="31"/>
      <c r="X174" s="31"/>
      <c r="Y174" s="31"/>
      <c r="Z174" s="31"/>
      <c r="AA174" s="31"/>
      <c r="AB174" s="31"/>
      <c r="AC174" s="31"/>
      <c r="AD174" s="31"/>
      <c r="AE174" s="31"/>
      <c r="AT174" s="14" t="s">
        <v>162</v>
      </c>
      <c r="AU174" s="14" t="s">
        <v>86</v>
      </c>
    </row>
    <row r="175" spans="1:65" s="2" customFormat="1" ht="24.2" customHeight="1">
      <c r="A175" s="31"/>
      <c r="B175" s="32"/>
      <c r="C175" s="183" t="s">
        <v>7</v>
      </c>
      <c r="D175" s="183" t="s">
        <v>118</v>
      </c>
      <c r="E175" s="184" t="s">
        <v>228</v>
      </c>
      <c r="F175" s="185" t="s">
        <v>229</v>
      </c>
      <c r="G175" s="186" t="s">
        <v>159</v>
      </c>
      <c r="H175" s="187">
        <v>60</v>
      </c>
      <c r="I175" s="188"/>
      <c r="J175" s="189">
        <f>ROUND(I175*H175,2)</f>
        <v>0</v>
      </c>
      <c r="K175" s="185" t="s">
        <v>122</v>
      </c>
      <c r="L175" s="36"/>
      <c r="M175" s="190" t="s">
        <v>1</v>
      </c>
      <c r="N175" s="191" t="s">
        <v>42</v>
      </c>
      <c r="O175" s="68"/>
      <c r="P175" s="192">
        <f>O175*H175</f>
        <v>0</v>
      </c>
      <c r="Q175" s="192">
        <v>0</v>
      </c>
      <c r="R175" s="192">
        <f>Q175*H175</f>
        <v>0</v>
      </c>
      <c r="S175" s="192">
        <v>0</v>
      </c>
      <c r="T175" s="193">
        <f>S175*H175</f>
        <v>0</v>
      </c>
      <c r="U175" s="31"/>
      <c r="V175" s="31"/>
      <c r="W175" s="31"/>
      <c r="X175" s="31"/>
      <c r="Y175" s="31"/>
      <c r="Z175" s="31"/>
      <c r="AA175" s="31"/>
      <c r="AB175" s="31"/>
      <c r="AC175" s="31"/>
      <c r="AD175" s="31"/>
      <c r="AE175" s="31"/>
      <c r="AR175" s="194" t="s">
        <v>123</v>
      </c>
      <c r="AT175" s="194" t="s">
        <v>118</v>
      </c>
      <c r="AU175" s="194" t="s">
        <v>86</v>
      </c>
      <c r="AY175" s="14" t="s">
        <v>115</v>
      </c>
      <c r="BE175" s="195">
        <f>IF(N175="základní",J175,0)</f>
        <v>0</v>
      </c>
      <c r="BF175" s="195">
        <f>IF(N175="snížená",J175,0)</f>
        <v>0</v>
      </c>
      <c r="BG175" s="195">
        <f>IF(N175="zákl. přenesená",J175,0)</f>
        <v>0</v>
      </c>
      <c r="BH175" s="195">
        <f>IF(N175="sníž. přenesená",J175,0)</f>
        <v>0</v>
      </c>
      <c r="BI175" s="195">
        <f>IF(N175="nulová",J175,0)</f>
        <v>0</v>
      </c>
      <c r="BJ175" s="14" t="s">
        <v>84</v>
      </c>
      <c r="BK175" s="195">
        <f>ROUND(I175*H175,2)</f>
        <v>0</v>
      </c>
      <c r="BL175" s="14" t="s">
        <v>123</v>
      </c>
      <c r="BM175" s="194" t="s">
        <v>230</v>
      </c>
    </row>
    <row r="176" spans="1:65" s="2" customFormat="1" ht="39">
      <c r="A176" s="31"/>
      <c r="B176" s="32"/>
      <c r="C176" s="33"/>
      <c r="D176" s="196" t="s">
        <v>125</v>
      </c>
      <c r="E176" s="33"/>
      <c r="F176" s="197" t="s">
        <v>231</v>
      </c>
      <c r="G176" s="33"/>
      <c r="H176" s="33"/>
      <c r="I176" s="198"/>
      <c r="J176" s="33"/>
      <c r="K176" s="33"/>
      <c r="L176" s="36"/>
      <c r="M176" s="199"/>
      <c r="N176" s="200"/>
      <c r="O176" s="68"/>
      <c r="P176" s="68"/>
      <c r="Q176" s="68"/>
      <c r="R176" s="68"/>
      <c r="S176" s="68"/>
      <c r="T176" s="69"/>
      <c r="U176" s="31"/>
      <c r="V176" s="31"/>
      <c r="W176" s="31"/>
      <c r="X176" s="31"/>
      <c r="Y176" s="31"/>
      <c r="Z176" s="31"/>
      <c r="AA176" s="31"/>
      <c r="AB176" s="31"/>
      <c r="AC176" s="31"/>
      <c r="AD176" s="31"/>
      <c r="AE176" s="31"/>
      <c r="AT176" s="14" t="s">
        <v>125</v>
      </c>
      <c r="AU176" s="14" t="s">
        <v>86</v>
      </c>
    </row>
    <row r="177" spans="1:65" s="2" customFormat="1" ht="19.5">
      <c r="A177" s="31"/>
      <c r="B177" s="32"/>
      <c r="C177" s="33"/>
      <c r="D177" s="196" t="s">
        <v>162</v>
      </c>
      <c r="E177" s="33"/>
      <c r="F177" s="201" t="s">
        <v>181</v>
      </c>
      <c r="G177" s="33"/>
      <c r="H177" s="33"/>
      <c r="I177" s="198"/>
      <c r="J177" s="33"/>
      <c r="K177" s="33"/>
      <c r="L177" s="36"/>
      <c r="M177" s="199"/>
      <c r="N177" s="200"/>
      <c r="O177" s="68"/>
      <c r="P177" s="68"/>
      <c r="Q177" s="68"/>
      <c r="R177" s="68"/>
      <c r="S177" s="68"/>
      <c r="T177" s="69"/>
      <c r="U177" s="31"/>
      <c r="V177" s="31"/>
      <c r="W177" s="31"/>
      <c r="X177" s="31"/>
      <c r="Y177" s="31"/>
      <c r="Z177" s="31"/>
      <c r="AA177" s="31"/>
      <c r="AB177" s="31"/>
      <c r="AC177" s="31"/>
      <c r="AD177" s="31"/>
      <c r="AE177" s="31"/>
      <c r="AT177" s="14" t="s">
        <v>162</v>
      </c>
      <c r="AU177" s="14" t="s">
        <v>86</v>
      </c>
    </row>
    <row r="178" spans="1:65" s="2" customFormat="1" ht="24.2" customHeight="1">
      <c r="A178" s="31"/>
      <c r="B178" s="32"/>
      <c r="C178" s="183" t="s">
        <v>232</v>
      </c>
      <c r="D178" s="183" t="s">
        <v>118</v>
      </c>
      <c r="E178" s="184" t="s">
        <v>233</v>
      </c>
      <c r="F178" s="185" t="s">
        <v>234</v>
      </c>
      <c r="G178" s="186" t="s">
        <v>159</v>
      </c>
      <c r="H178" s="187">
        <v>60</v>
      </c>
      <c r="I178" s="188"/>
      <c r="J178" s="189">
        <f>ROUND(I178*H178,2)</f>
        <v>0</v>
      </c>
      <c r="K178" s="185" t="s">
        <v>122</v>
      </c>
      <c r="L178" s="36"/>
      <c r="M178" s="190" t="s">
        <v>1</v>
      </c>
      <c r="N178" s="191" t="s">
        <v>42</v>
      </c>
      <c r="O178" s="68"/>
      <c r="P178" s="192">
        <f>O178*H178</f>
        <v>0</v>
      </c>
      <c r="Q178" s="192">
        <v>0</v>
      </c>
      <c r="R178" s="192">
        <f>Q178*H178</f>
        <v>0</v>
      </c>
      <c r="S178" s="192">
        <v>0</v>
      </c>
      <c r="T178" s="193">
        <f>S178*H178</f>
        <v>0</v>
      </c>
      <c r="U178" s="31"/>
      <c r="V178" s="31"/>
      <c r="W178" s="31"/>
      <c r="X178" s="31"/>
      <c r="Y178" s="31"/>
      <c r="Z178" s="31"/>
      <c r="AA178" s="31"/>
      <c r="AB178" s="31"/>
      <c r="AC178" s="31"/>
      <c r="AD178" s="31"/>
      <c r="AE178" s="31"/>
      <c r="AR178" s="194" t="s">
        <v>123</v>
      </c>
      <c r="AT178" s="194" t="s">
        <v>118</v>
      </c>
      <c r="AU178" s="194" t="s">
        <v>86</v>
      </c>
      <c r="AY178" s="14" t="s">
        <v>115</v>
      </c>
      <c r="BE178" s="195">
        <f>IF(N178="základní",J178,0)</f>
        <v>0</v>
      </c>
      <c r="BF178" s="195">
        <f>IF(N178="snížená",J178,0)</f>
        <v>0</v>
      </c>
      <c r="BG178" s="195">
        <f>IF(N178="zákl. přenesená",J178,0)</f>
        <v>0</v>
      </c>
      <c r="BH178" s="195">
        <f>IF(N178="sníž. přenesená",J178,0)</f>
        <v>0</v>
      </c>
      <c r="BI178" s="195">
        <f>IF(N178="nulová",J178,0)</f>
        <v>0</v>
      </c>
      <c r="BJ178" s="14" t="s">
        <v>84</v>
      </c>
      <c r="BK178" s="195">
        <f>ROUND(I178*H178,2)</f>
        <v>0</v>
      </c>
      <c r="BL178" s="14" t="s">
        <v>123</v>
      </c>
      <c r="BM178" s="194" t="s">
        <v>235</v>
      </c>
    </row>
    <row r="179" spans="1:65" s="2" customFormat="1" ht="39">
      <c r="A179" s="31"/>
      <c r="B179" s="32"/>
      <c r="C179" s="33"/>
      <c r="D179" s="196" t="s">
        <v>125</v>
      </c>
      <c r="E179" s="33"/>
      <c r="F179" s="197" t="s">
        <v>236</v>
      </c>
      <c r="G179" s="33"/>
      <c r="H179" s="33"/>
      <c r="I179" s="198"/>
      <c r="J179" s="33"/>
      <c r="K179" s="33"/>
      <c r="L179" s="36"/>
      <c r="M179" s="199"/>
      <c r="N179" s="200"/>
      <c r="O179" s="68"/>
      <c r="P179" s="68"/>
      <c r="Q179" s="68"/>
      <c r="R179" s="68"/>
      <c r="S179" s="68"/>
      <c r="T179" s="69"/>
      <c r="U179" s="31"/>
      <c r="V179" s="31"/>
      <c r="W179" s="31"/>
      <c r="X179" s="31"/>
      <c r="Y179" s="31"/>
      <c r="Z179" s="31"/>
      <c r="AA179" s="31"/>
      <c r="AB179" s="31"/>
      <c r="AC179" s="31"/>
      <c r="AD179" s="31"/>
      <c r="AE179" s="31"/>
      <c r="AT179" s="14" t="s">
        <v>125</v>
      </c>
      <c r="AU179" s="14" t="s">
        <v>86</v>
      </c>
    </row>
    <row r="180" spans="1:65" s="2" customFormat="1" ht="19.5">
      <c r="A180" s="31"/>
      <c r="B180" s="32"/>
      <c r="C180" s="33"/>
      <c r="D180" s="196" t="s">
        <v>162</v>
      </c>
      <c r="E180" s="33"/>
      <c r="F180" s="201" t="s">
        <v>187</v>
      </c>
      <c r="G180" s="33"/>
      <c r="H180" s="33"/>
      <c r="I180" s="198"/>
      <c r="J180" s="33"/>
      <c r="K180" s="33"/>
      <c r="L180" s="36"/>
      <c r="M180" s="199"/>
      <c r="N180" s="200"/>
      <c r="O180" s="68"/>
      <c r="P180" s="68"/>
      <c r="Q180" s="68"/>
      <c r="R180" s="68"/>
      <c r="S180" s="68"/>
      <c r="T180" s="69"/>
      <c r="U180" s="31"/>
      <c r="V180" s="31"/>
      <c r="W180" s="31"/>
      <c r="X180" s="31"/>
      <c r="Y180" s="31"/>
      <c r="Z180" s="31"/>
      <c r="AA180" s="31"/>
      <c r="AB180" s="31"/>
      <c r="AC180" s="31"/>
      <c r="AD180" s="31"/>
      <c r="AE180" s="31"/>
      <c r="AT180" s="14" t="s">
        <v>162</v>
      </c>
      <c r="AU180" s="14" t="s">
        <v>86</v>
      </c>
    </row>
    <row r="181" spans="1:65" s="2" customFormat="1" ht="24.2" customHeight="1">
      <c r="A181" s="31"/>
      <c r="B181" s="32"/>
      <c r="C181" s="183" t="s">
        <v>237</v>
      </c>
      <c r="D181" s="183" t="s">
        <v>118</v>
      </c>
      <c r="E181" s="184" t="s">
        <v>238</v>
      </c>
      <c r="F181" s="185" t="s">
        <v>239</v>
      </c>
      <c r="G181" s="186" t="s">
        <v>159</v>
      </c>
      <c r="H181" s="187">
        <v>60</v>
      </c>
      <c r="I181" s="188"/>
      <c r="J181" s="189">
        <f>ROUND(I181*H181,2)</f>
        <v>0</v>
      </c>
      <c r="K181" s="185" t="s">
        <v>122</v>
      </c>
      <c r="L181" s="36"/>
      <c r="M181" s="190" t="s">
        <v>1</v>
      </c>
      <c r="N181" s="191" t="s">
        <v>42</v>
      </c>
      <c r="O181" s="68"/>
      <c r="P181" s="192">
        <f>O181*H181</f>
        <v>0</v>
      </c>
      <c r="Q181" s="192">
        <v>0</v>
      </c>
      <c r="R181" s="192">
        <f>Q181*H181</f>
        <v>0</v>
      </c>
      <c r="S181" s="192">
        <v>0</v>
      </c>
      <c r="T181" s="193">
        <f>S181*H181</f>
        <v>0</v>
      </c>
      <c r="U181" s="31"/>
      <c r="V181" s="31"/>
      <c r="W181" s="31"/>
      <c r="X181" s="31"/>
      <c r="Y181" s="31"/>
      <c r="Z181" s="31"/>
      <c r="AA181" s="31"/>
      <c r="AB181" s="31"/>
      <c r="AC181" s="31"/>
      <c r="AD181" s="31"/>
      <c r="AE181" s="31"/>
      <c r="AR181" s="194" t="s">
        <v>123</v>
      </c>
      <c r="AT181" s="194" t="s">
        <v>118</v>
      </c>
      <c r="AU181" s="194" t="s">
        <v>86</v>
      </c>
      <c r="AY181" s="14" t="s">
        <v>115</v>
      </c>
      <c r="BE181" s="195">
        <f>IF(N181="základní",J181,0)</f>
        <v>0</v>
      </c>
      <c r="BF181" s="195">
        <f>IF(N181="snížená",J181,0)</f>
        <v>0</v>
      </c>
      <c r="BG181" s="195">
        <f>IF(N181="zákl. přenesená",J181,0)</f>
        <v>0</v>
      </c>
      <c r="BH181" s="195">
        <f>IF(N181="sníž. přenesená",J181,0)</f>
        <v>0</v>
      </c>
      <c r="BI181" s="195">
        <f>IF(N181="nulová",J181,0)</f>
        <v>0</v>
      </c>
      <c r="BJ181" s="14" t="s">
        <v>84</v>
      </c>
      <c r="BK181" s="195">
        <f>ROUND(I181*H181,2)</f>
        <v>0</v>
      </c>
      <c r="BL181" s="14" t="s">
        <v>123</v>
      </c>
      <c r="BM181" s="194" t="s">
        <v>240</v>
      </c>
    </row>
    <row r="182" spans="1:65" s="2" customFormat="1" ht="29.25">
      <c r="A182" s="31"/>
      <c r="B182" s="32"/>
      <c r="C182" s="33"/>
      <c r="D182" s="196" t="s">
        <v>125</v>
      </c>
      <c r="E182" s="33"/>
      <c r="F182" s="197" t="s">
        <v>241</v>
      </c>
      <c r="G182" s="33"/>
      <c r="H182" s="33"/>
      <c r="I182" s="198"/>
      <c r="J182" s="33"/>
      <c r="K182" s="33"/>
      <c r="L182" s="36"/>
      <c r="M182" s="199"/>
      <c r="N182" s="200"/>
      <c r="O182" s="68"/>
      <c r="P182" s="68"/>
      <c r="Q182" s="68"/>
      <c r="R182" s="68"/>
      <c r="S182" s="68"/>
      <c r="T182" s="69"/>
      <c r="U182" s="31"/>
      <c r="V182" s="31"/>
      <c r="W182" s="31"/>
      <c r="X182" s="31"/>
      <c r="Y182" s="31"/>
      <c r="Z182" s="31"/>
      <c r="AA182" s="31"/>
      <c r="AB182" s="31"/>
      <c r="AC182" s="31"/>
      <c r="AD182" s="31"/>
      <c r="AE182" s="31"/>
      <c r="AT182" s="14" t="s">
        <v>125</v>
      </c>
      <c r="AU182" s="14" t="s">
        <v>86</v>
      </c>
    </row>
    <row r="183" spans="1:65" s="2" customFormat="1" ht="19.5">
      <c r="A183" s="31"/>
      <c r="B183" s="32"/>
      <c r="C183" s="33"/>
      <c r="D183" s="196" t="s">
        <v>162</v>
      </c>
      <c r="E183" s="33"/>
      <c r="F183" s="201" t="s">
        <v>193</v>
      </c>
      <c r="G183" s="33"/>
      <c r="H183" s="33"/>
      <c r="I183" s="198"/>
      <c r="J183" s="33"/>
      <c r="K183" s="33"/>
      <c r="L183" s="36"/>
      <c r="M183" s="199"/>
      <c r="N183" s="200"/>
      <c r="O183" s="68"/>
      <c r="P183" s="68"/>
      <c r="Q183" s="68"/>
      <c r="R183" s="68"/>
      <c r="S183" s="68"/>
      <c r="T183" s="69"/>
      <c r="U183" s="31"/>
      <c r="V183" s="31"/>
      <c r="W183" s="31"/>
      <c r="X183" s="31"/>
      <c r="Y183" s="31"/>
      <c r="Z183" s="31"/>
      <c r="AA183" s="31"/>
      <c r="AB183" s="31"/>
      <c r="AC183" s="31"/>
      <c r="AD183" s="31"/>
      <c r="AE183" s="31"/>
      <c r="AT183" s="14" t="s">
        <v>162</v>
      </c>
      <c r="AU183" s="14" t="s">
        <v>86</v>
      </c>
    </row>
    <row r="184" spans="1:65" s="2" customFormat="1" ht="24.2" customHeight="1">
      <c r="A184" s="31"/>
      <c r="B184" s="32"/>
      <c r="C184" s="183" t="s">
        <v>242</v>
      </c>
      <c r="D184" s="183" t="s">
        <v>118</v>
      </c>
      <c r="E184" s="184" t="s">
        <v>243</v>
      </c>
      <c r="F184" s="185" t="s">
        <v>244</v>
      </c>
      <c r="G184" s="186" t="s">
        <v>159</v>
      </c>
      <c r="H184" s="187">
        <v>60</v>
      </c>
      <c r="I184" s="188"/>
      <c r="J184" s="189">
        <f>ROUND(I184*H184,2)</f>
        <v>0</v>
      </c>
      <c r="K184" s="185" t="s">
        <v>122</v>
      </c>
      <c r="L184" s="36"/>
      <c r="M184" s="190" t="s">
        <v>1</v>
      </c>
      <c r="N184" s="191" t="s">
        <v>42</v>
      </c>
      <c r="O184" s="68"/>
      <c r="P184" s="192">
        <f>O184*H184</f>
        <v>0</v>
      </c>
      <c r="Q184" s="192">
        <v>0</v>
      </c>
      <c r="R184" s="192">
        <f>Q184*H184</f>
        <v>0</v>
      </c>
      <c r="S184" s="192">
        <v>0</v>
      </c>
      <c r="T184" s="193">
        <f>S184*H184</f>
        <v>0</v>
      </c>
      <c r="U184" s="31"/>
      <c r="V184" s="31"/>
      <c r="W184" s="31"/>
      <c r="X184" s="31"/>
      <c r="Y184" s="31"/>
      <c r="Z184" s="31"/>
      <c r="AA184" s="31"/>
      <c r="AB184" s="31"/>
      <c r="AC184" s="31"/>
      <c r="AD184" s="31"/>
      <c r="AE184" s="31"/>
      <c r="AR184" s="194" t="s">
        <v>123</v>
      </c>
      <c r="AT184" s="194" t="s">
        <v>118</v>
      </c>
      <c r="AU184" s="194" t="s">
        <v>86</v>
      </c>
      <c r="AY184" s="14" t="s">
        <v>115</v>
      </c>
      <c r="BE184" s="195">
        <f>IF(N184="základní",J184,0)</f>
        <v>0</v>
      </c>
      <c r="BF184" s="195">
        <f>IF(N184="snížená",J184,0)</f>
        <v>0</v>
      </c>
      <c r="BG184" s="195">
        <f>IF(N184="zákl. přenesená",J184,0)</f>
        <v>0</v>
      </c>
      <c r="BH184" s="195">
        <f>IF(N184="sníž. přenesená",J184,0)</f>
        <v>0</v>
      </c>
      <c r="BI184" s="195">
        <f>IF(N184="nulová",J184,0)</f>
        <v>0</v>
      </c>
      <c r="BJ184" s="14" t="s">
        <v>84</v>
      </c>
      <c r="BK184" s="195">
        <f>ROUND(I184*H184,2)</f>
        <v>0</v>
      </c>
      <c r="BL184" s="14" t="s">
        <v>123</v>
      </c>
      <c r="BM184" s="194" t="s">
        <v>245</v>
      </c>
    </row>
    <row r="185" spans="1:65" s="2" customFormat="1" ht="29.25">
      <c r="A185" s="31"/>
      <c r="B185" s="32"/>
      <c r="C185" s="33"/>
      <c r="D185" s="196" t="s">
        <v>125</v>
      </c>
      <c r="E185" s="33"/>
      <c r="F185" s="197" t="s">
        <v>246</v>
      </c>
      <c r="G185" s="33"/>
      <c r="H185" s="33"/>
      <c r="I185" s="198"/>
      <c r="J185" s="33"/>
      <c r="K185" s="33"/>
      <c r="L185" s="36"/>
      <c r="M185" s="199"/>
      <c r="N185" s="200"/>
      <c r="O185" s="68"/>
      <c r="P185" s="68"/>
      <c r="Q185" s="68"/>
      <c r="R185" s="68"/>
      <c r="S185" s="68"/>
      <c r="T185" s="69"/>
      <c r="U185" s="31"/>
      <c r="V185" s="31"/>
      <c r="W185" s="31"/>
      <c r="X185" s="31"/>
      <c r="Y185" s="31"/>
      <c r="Z185" s="31"/>
      <c r="AA185" s="31"/>
      <c r="AB185" s="31"/>
      <c r="AC185" s="31"/>
      <c r="AD185" s="31"/>
      <c r="AE185" s="31"/>
      <c r="AT185" s="14" t="s">
        <v>125</v>
      </c>
      <c r="AU185" s="14" t="s">
        <v>86</v>
      </c>
    </row>
    <row r="186" spans="1:65" s="2" customFormat="1" ht="19.5">
      <c r="A186" s="31"/>
      <c r="B186" s="32"/>
      <c r="C186" s="33"/>
      <c r="D186" s="196" t="s">
        <v>162</v>
      </c>
      <c r="E186" s="33"/>
      <c r="F186" s="201" t="s">
        <v>163</v>
      </c>
      <c r="G186" s="33"/>
      <c r="H186" s="33"/>
      <c r="I186" s="198"/>
      <c r="J186" s="33"/>
      <c r="K186" s="33"/>
      <c r="L186" s="36"/>
      <c r="M186" s="199"/>
      <c r="N186" s="200"/>
      <c r="O186" s="68"/>
      <c r="P186" s="68"/>
      <c r="Q186" s="68"/>
      <c r="R186" s="68"/>
      <c r="S186" s="68"/>
      <c r="T186" s="69"/>
      <c r="U186" s="31"/>
      <c r="V186" s="31"/>
      <c r="W186" s="31"/>
      <c r="X186" s="31"/>
      <c r="Y186" s="31"/>
      <c r="Z186" s="31"/>
      <c r="AA186" s="31"/>
      <c r="AB186" s="31"/>
      <c r="AC186" s="31"/>
      <c r="AD186" s="31"/>
      <c r="AE186" s="31"/>
      <c r="AT186" s="14" t="s">
        <v>162</v>
      </c>
      <c r="AU186" s="14" t="s">
        <v>86</v>
      </c>
    </row>
    <row r="187" spans="1:65" s="2" customFormat="1" ht="24.2" customHeight="1">
      <c r="A187" s="31"/>
      <c r="B187" s="32"/>
      <c r="C187" s="183" t="s">
        <v>247</v>
      </c>
      <c r="D187" s="183" t="s">
        <v>118</v>
      </c>
      <c r="E187" s="184" t="s">
        <v>248</v>
      </c>
      <c r="F187" s="185" t="s">
        <v>249</v>
      </c>
      <c r="G187" s="186" t="s">
        <v>159</v>
      </c>
      <c r="H187" s="187">
        <v>60</v>
      </c>
      <c r="I187" s="188"/>
      <c r="J187" s="189">
        <f>ROUND(I187*H187,2)</f>
        <v>0</v>
      </c>
      <c r="K187" s="185" t="s">
        <v>122</v>
      </c>
      <c r="L187" s="36"/>
      <c r="M187" s="190" t="s">
        <v>1</v>
      </c>
      <c r="N187" s="191" t="s">
        <v>42</v>
      </c>
      <c r="O187" s="68"/>
      <c r="P187" s="192">
        <f>O187*H187</f>
        <v>0</v>
      </c>
      <c r="Q187" s="192">
        <v>0</v>
      </c>
      <c r="R187" s="192">
        <f>Q187*H187</f>
        <v>0</v>
      </c>
      <c r="S187" s="192">
        <v>0</v>
      </c>
      <c r="T187" s="193">
        <f>S187*H187</f>
        <v>0</v>
      </c>
      <c r="U187" s="31"/>
      <c r="V187" s="31"/>
      <c r="W187" s="31"/>
      <c r="X187" s="31"/>
      <c r="Y187" s="31"/>
      <c r="Z187" s="31"/>
      <c r="AA187" s="31"/>
      <c r="AB187" s="31"/>
      <c r="AC187" s="31"/>
      <c r="AD187" s="31"/>
      <c r="AE187" s="31"/>
      <c r="AR187" s="194" t="s">
        <v>123</v>
      </c>
      <c r="AT187" s="194" t="s">
        <v>118</v>
      </c>
      <c r="AU187" s="194" t="s">
        <v>86</v>
      </c>
      <c r="AY187" s="14" t="s">
        <v>115</v>
      </c>
      <c r="BE187" s="195">
        <f>IF(N187="základní",J187,0)</f>
        <v>0</v>
      </c>
      <c r="BF187" s="195">
        <f>IF(N187="snížená",J187,0)</f>
        <v>0</v>
      </c>
      <c r="BG187" s="195">
        <f>IF(N187="zákl. přenesená",J187,0)</f>
        <v>0</v>
      </c>
      <c r="BH187" s="195">
        <f>IF(N187="sníž. přenesená",J187,0)</f>
        <v>0</v>
      </c>
      <c r="BI187" s="195">
        <f>IF(N187="nulová",J187,0)</f>
        <v>0</v>
      </c>
      <c r="BJ187" s="14" t="s">
        <v>84</v>
      </c>
      <c r="BK187" s="195">
        <f>ROUND(I187*H187,2)</f>
        <v>0</v>
      </c>
      <c r="BL187" s="14" t="s">
        <v>123</v>
      </c>
      <c r="BM187" s="194" t="s">
        <v>250</v>
      </c>
    </row>
    <row r="188" spans="1:65" s="2" customFormat="1" ht="39">
      <c r="A188" s="31"/>
      <c r="B188" s="32"/>
      <c r="C188" s="33"/>
      <c r="D188" s="196" t="s">
        <v>125</v>
      </c>
      <c r="E188" s="33"/>
      <c r="F188" s="197" t="s">
        <v>251</v>
      </c>
      <c r="G188" s="33"/>
      <c r="H188" s="33"/>
      <c r="I188" s="198"/>
      <c r="J188" s="33"/>
      <c r="K188" s="33"/>
      <c r="L188" s="36"/>
      <c r="M188" s="199"/>
      <c r="N188" s="200"/>
      <c r="O188" s="68"/>
      <c r="P188" s="68"/>
      <c r="Q188" s="68"/>
      <c r="R188" s="68"/>
      <c r="S188" s="68"/>
      <c r="T188" s="69"/>
      <c r="U188" s="31"/>
      <c r="V188" s="31"/>
      <c r="W188" s="31"/>
      <c r="X188" s="31"/>
      <c r="Y188" s="31"/>
      <c r="Z188" s="31"/>
      <c r="AA188" s="31"/>
      <c r="AB188" s="31"/>
      <c r="AC188" s="31"/>
      <c r="AD188" s="31"/>
      <c r="AE188" s="31"/>
      <c r="AT188" s="14" t="s">
        <v>125</v>
      </c>
      <c r="AU188" s="14" t="s">
        <v>86</v>
      </c>
    </row>
    <row r="189" spans="1:65" s="2" customFormat="1" ht="19.5">
      <c r="A189" s="31"/>
      <c r="B189" s="32"/>
      <c r="C189" s="33"/>
      <c r="D189" s="196" t="s">
        <v>162</v>
      </c>
      <c r="E189" s="33"/>
      <c r="F189" s="201" t="s">
        <v>169</v>
      </c>
      <c r="G189" s="33"/>
      <c r="H189" s="33"/>
      <c r="I189" s="198"/>
      <c r="J189" s="33"/>
      <c r="K189" s="33"/>
      <c r="L189" s="36"/>
      <c r="M189" s="199"/>
      <c r="N189" s="200"/>
      <c r="O189" s="68"/>
      <c r="P189" s="68"/>
      <c r="Q189" s="68"/>
      <c r="R189" s="68"/>
      <c r="S189" s="68"/>
      <c r="T189" s="69"/>
      <c r="U189" s="31"/>
      <c r="V189" s="31"/>
      <c r="W189" s="31"/>
      <c r="X189" s="31"/>
      <c r="Y189" s="31"/>
      <c r="Z189" s="31"/>
      <c r="AA189" s="31"/>
      <c r="AB189" s="31"/>
      <c r="AC189" s="31"/>
      <c r="AD189" s="31"/>
      <c r="AE189" s="31"/>
      <c r="AT189" s="14" t="s">
        <v>162</v>
      </c>
      <c r="AU189" s="14" t="s">
        <v>86</v>
      </c>
    </row>
    <row r="190" spans="1:65" s="2" customFormat="1" ht="24.2" customHeight="1">
      <c r="A190" s="31"/>
      <c r="B190" s="32"/>
      <c r="C190" s="183" t="s">
        <v>252</v>
      </c>
      <c r="D190" s="183" t="s">
        <v>118</v>
      </c>
      <c r="E190" s="184" t="s">
        <v>253</v>
      </c>
      <c r="F190" s="185" t="s">
        <v>254</v>
      </c>
      <c r="G190" s="186" t="s">
        <v>159</v>
      </c>
      <c r="H190" s="187">
        <v>60</v>
      </c>
      <c r="I190" s="188"/>
      <c r="J190" s="189">
        <f>ROUND(I190*H190,2)</f>
        <v>0</v>
      </c>
      <c r="K190" s="185" t="s">
        <v>122</v>
      </c>
      <c r="L190" s="36"/>
      <c r="M190" s="190" t="s">
        <v>1</v>
      </c>
      <c r="N190" s="191" t="s">
        <v>42</v>
      </c>
      <c r="O190" s="68"/>
      <c r="P190" s="192">
        <f>O190*H190</f>
        <v>0</v>
      </c>
      <c r="Q190" s="192">
        <v>0</v>
      </c>
      <c r="R190" s="192">
        <f>Q190*H190</f>
        <v>0</v>
      </c>
      <c r="S190" s="192">
        <v>0</v>
      </c>
      <c r="T190" s="193">
        <f>S190*H190</f>
        <v>0</v>
      </c>
      <c r="U190" s="31"/>
      <c r="V190" s="31"/>
      <c r="W190" s="31"/>
      <c r="X190" s="31"/>
      <c r="Y190" s="31"/>
      <c r="Z190" s="31"/>
      <c r="AA190" s="31"/>
      <c r="AB190" s="31"/>
      <c r="AC190" s="31"/>
      <c r="AD190" s="31"/>
      <c r="AE190" s="31"/>
      <c r="AR190" s="194" t="s">
        <v>123</v>
      </c>
      <c r="AT190" s="194" t="s">
        <v>118</v>
      </c>
      <c r="AU190" s="194" t="s">
        <v>86</v>
      </c>
      <c r="AY190" s="14" t="s">
        <v>115</v>
      </c>
      <c r="BE190" s="195">
        <f>IF(N190="základní",J190,0)</f>
        <v>0</v>
      </c>
      <c r="BF190" s="195">
        <f>IF(N190="snížená",J190,0)</f>
        <v>0</v>
      </c>
      <c r="BG190" s="195">
        <f>IF(N190="zákl. přenesená",J190,0)</f>
        <v>0</v>
      </c>
      <c r="BH190" s="195">
        <f>IF(N190="sníž. přenesená",J190,0)</f>
        <v>0</v>
      </c>
      <c r="BI190" s="195">
        <f>IF(N190="nulová",J190,0)</f>
        <v>0</v>
      </c>
      <c r="BJ190" s="14" t="s">
        <v>84</v>
      </c>
      <c r="BK190" s="195">
        <f>ROUND(I190*H190,2)</f>
        <v>0</v>
      </c>
      <c r="BL190" s="14" t="s">
        <v>123</v>
      </c>
      <c r="BM190" s="194" t="s">
        <v>255</v>
      </c>
    </row>
    <row r="191" spans="1:65" s="2" customFormat="1" ht="39">
      <c r="A191" s="31"/>
      <c r="B191" s="32"/>
      <c r="C191" s="33"/>
      <c r="D191" s="196" t="s">
        <v>125</v>
      </c>
      <c r="E191" s="33"/>
      <c r="F191" s="197" t="s">
        <v>256</v>
      </c>
      <c r="G191" s="33"/>
      <c r="H191" s="33"/>
      <c r="I191" s="198"/>
      <c r="J191" s="33"/>
      <c r="K191" s="33"/>
      <c r="L191" s="36"/>
      <c r="M191" s="199"/>
      <c r="N191" s="200"/>
      <c r="O191" s="68"/>
      <c r="P191" s="68"/>
      <c r="Q191" s="68"/>
      <c r="R191" s="68"/>
      <c r="S191" s="68"/>
      <c r="T191" s="69"/>
      <c r="U191" s="31"/>
      <c r="V191" s="31"/>
      <c r="W191" s="31"/>
      <c r="X191" s="31"/>
      <c r="Y191" s="31"/>
      <c r="Z191" s="31"/>
      <c r="AA191" s="31"/>
      <c r="AB191" s="31"/>
      <c r="AC191" s="31"/>
      <c r="AD191" s="31"/>
      <c r="AE191" s="31"/>
      <c r="AT191" s="14" t="s">
        <v>125</v>
      </c>
      <c r="AU191" s="14" t="s">
        <v>86</v>
      </c>
    </row>
    <row r="192" spans="1:65" s="2" customFormat="1" ht="19.5">
      <c r="A192" s="31"/>
      <c r="B192" s="32"/>
      <c r="C192" s="33"/>
      <c r="D192" s="196" t="s">
        <v>162</v>
      </c>
      <c r="E192" s="33"/>
      <c r="F192" s="201" t="s">
        <v>175</v>
      </c>
      <c r="G192" s="33"/>
      <c r="H192" s="33"/>
      <c r="I192" s="198"/>
      <c r="J192" s="33"/>
      <c r="K192" s="33"/>
      <c r="L192" s="36"/>
      <c r="M192" s="199"/>
      <c r="N192" s="200"/>
      <c r="O192" s="68"/>
      <c r="P192" s="68"/>
      <c r="Q192" s="68"/>
      <c r="R192" s="68"/>
      <c r="S192" s="68"/>
      <c r="T192" s="69"/>
      <c r="U192" s="31"/>
      <c r="V192" s="31"/>
      <c r="W192" s="31"/>
      <c r="X192" s="31"/>
      <c r="Y192" s="31"/>
      <c r="Z192" s="31"/>
      <c r="AA192" s="31"/>
      <c r="AB192" s="31"/>
      <c r="AC192" s="31"/>
      <c r="AD192" s="31"/>
      <c r="AE192" s="31"/>
      <c r="AT192" s="14" t="s">
        <v>162</v>
      </c>
      <c r="AU192" s="14" t="s">
        <v>86</v>
      </c>
    </row>
    <row r="193" spans="1:65" s="2" customFormat="1" ht="24.2" customHeight="1">
      <c r="A193" s="31"/>
      <c r="B193" s="32"/>
      <c r="C193" s="183" t="s">
        <v>257</v>
      </c>
      <c r="D193" s="183" t="s">
        <v>118</v>
      </c>
      <c r="E193" s="184" t="s">
        <v>258</v>
      </c>
      <c r="F193" s="185" t="s">
        <v>259</v>
      </c>
      <c r="G193" s="186" t="s">
        <v>159</v>
      </c>
      <c r="H193" s="187">
        <v>60</v>
      </c>
      <c r="I193" s="188"/>
      <c r="J193" s="189">
        <f>ROUND(I193*H193,2)</f>
        <v>0</v>
      </c>
      <c r="K193" s="185" t="s">
        <v>122</v>
      </c>
      <c r="L193" s="36"/>
      <c r="M193" s="190" t="s">
        <v>1</v>
      </c>
      <c r="N193" s="191" t="s">
        <v>42</v>
      </c>
      <c r="O193" s="68"/>
      <c r="P193" s="192">
        <f>O193*H193</f>
        <v>0</v>
      </c>
      <c r="Q193" s="192">
        <v>0</v>
      </c>
      <c r="R193" s="192">
        <f>Q193*H193</f>
        <v>0</v>
      </c>
      <c r="S193" s="192">
        <v>0</v>
      </c>
      <c r="T193" s="193">
        <f>S193*H193</f>
        <v>0</v>
      </c>
      <c r="U193" s="31"/>
      <c r="V193" s="31"/>
      <c r="W193" s="31"/>
      <c r="X193" s="31"/>
      <c r="Y193" s="31"/>
      <c r="Z193" s="31"/>
      <c r="AA193" s="31"/>
      <c r="AB193" s="31"/>
      <c r="AC193" s="31"/>
      <c r="AD193" s="31"/>
      <c r="AE193" s="31"/>
      <c r="AR193" s="194" t="s">
        <v>123</v>
      </c>
      <c r="AT193" s="194" t="s">
        <v>118</v>
      </c>
      <c r="AU193" s="194" t="s">
        <v>86</v>
      </c>
      <c r="AY193" s="14" t="s">
        <v>115</v>
      </c>
      <c r="BE193" s="195">
        <f>IF(N193="základní",J193,0)</f>
        <v>0</v>
      </c>
      <c r="BF193" s="195">
        <f>IF(N193="snížená",J193,0)</f>
        <v>0</v>
      </c>
      <c r="BG193" s="195">
        <f>IF(N193="zákl. přenesená",J193,0)</f>
        <v>0</v>
      </c>
      <c r="BH193" s="195">
        <f>IF(N193="sníž. přenesená",J193,0)</f>
        <v>0</v>
      </c>
      <c r="BI193" s="195">
        <f>IF(N193="nulová",J193,0)</f>
        <v>0</v>
      </c>
      <c r="BJ193" s="14" t="s">
        <v>84</v>
      </c>
      <c r="BK193" s="195">
        <f>ROUND(I193*H193,2)</f>
        <v>0</v>
      </c>
      <c r="BL193" s="14" t="s">
        <v>123</v>
      </c>
      <c r="BM193" s="194" t="s">
        <v>260</v>
      </c>
    </row>
    <row r="194" spans="1:65" s="2" customFormat="1" ht="39">
      <c r="A194" s="31"/>
      <c r="B194" s="32"/>
      <c r="C194" s="33"/>
      <c r="D194" s="196" t="s">
        <v>125</v>
      </c>
      <c r="E194" s="33"/>
      <c r="F194" s="197" t="s">
        <v>261</v>
      </c>
      <c r="G194" s="33"/>
      <c r="H194" s="33"/>
      <c r="I194" s="198"/>
      <c r="J194" s="33"/>
      <c r="K194" s="33"/>
      <c r="L194" s="36"/>
      <c r="M194" s="199"/>
      <c r="N194" s="200"/>
      <c r="O194" s="68"/>
      <c r="P194" s="68"/>
      <c r="Q194" s="68"/>
      <c r="R194" s="68"/>
      <c r="S194" s="68"/>
      <c r="T194" s="69"/>
      <c r="U194" s="31"/>
      <c r="V194" s="31"/>
      <c r="W194" s="31"/>
      <c r="X194" s="31"/>
      <c r="Y194" s="31"/>
      <c r="Z194" s="31"/>
      <c r="AA194" s="31"/>
      <c r="AB194" s="31"/>
      <c r="AC194" s="31"/>
      <c r="AD194" s="31"/>
      <c r="AE194" s="31"/>
      <c r="AT194" s="14" t="s">
        <v>125</v>
      </c>
      <c r="AU194" s="14" t="s">
        <v>86</v>
      </c>
    </row>
    <row r="195" spans="1:65" s="2" customFormat="1" ht="19.5">
      <c r="A195" s="31"/>
      <c r="B195" s="32"/>
      <c r="C195" s="33"/>
      <c r="D195" s="196" t="s">
        <v>162</v>
      </c>
      <c r="E195" s="33"/>
      <c r="F195" s="201" t="s">
        <v>181</v>
      </c>
      <c r="G195" s="33"/>
      <c r="H195" s="33"/>
      <c r="I195" s="198"/>
      <c r="J195" s="33"/>
      <c r="K195" s="33"/>
      <c r="L195" s="36"/>
      <c r="M195" s="199"/>
      <c r="N195" s="200"/>
      <c r="O195" s="68"/>
      <c r="P195" s="68"/>
      <c r="Q195" s="68"/>
      <c r="R195" s="68"/>
      <c r="S195" s="68"/>
      <c r="T195" s="69"/>
      <c r="U195" s="31"/>
      <c r="V195" s="31"/>
      <c r="W195" s="31"/>
      <c r="X195" s="31"/>
      <c r="Y195" s="31"/>
      <c r="Z195" s="31"/>
      <c r="AA195" s="31"/>
      <c r="AB195" s="31"/>
      <c r="AC195" s="31"/>
      <c r="AD195" s="31"/>
      <c r="AE195" s="31"/>
      <c r="AT195" s="14" t="s">
        <v>162</v>
      </c>
      <c r="AU195" s="14" t="s">
        <v>86</v>
      </c>
    </row>
    <row r="196" spans="1:65" s="2" customFormat="1" ht="24.2" customHeight="1">
      <c r="A196" s="31"/>
      <c r="B196" s="32"/>
      <c r="C196" s="183" t="s">
        <v>262</v>
      </c>
      <c r="D196" s="183" t="s">
        <v>118</v>
      </c>
      <c r="E196" s="184" t="s">
        <v>263</v>
      </c>
      <c r="F196" s="185" t="s">
        <v>264</v>
      </c>
      <c r="G196" s="186" t="s">
        <v>159</v>
      </c>
      <c r="H196" s="187">
        <v>60</v>
      </c>
      <c r="I196" s="188"/>
      <c r="J196" s="189">
        <f>ROUND(I196*H196,2)</f>
        <v>0</v>
      </c>
      <c r="K196" s="185" t="s">
        <v>122</v>
      </c>
      <c r="L196" s="36"/>
      <c r="M196" s="190" t="s">
        <v>1</v>
      </c>
      <c r="N196" s="191" t="s">
        <v>42</v>
      </c>
      <c r="O196" s="68"/>
      <c r="P196" s="192">
        <f>O196*H196</f>
        <v>0</v>
      </c>
      <c r="Q196" s="192">
        <v>0</v>
      </c>
      <c r="R196" s="192">
        <f>Q196*H196</f>
        <v>0</v>
      </c>
      <c r="S196" s="192">
        <v>0</v>
      </c>
      <c r="T196" s="193">
        <f>S196*H196</f>
        <v>0</v>
      </c>
      <c r="U196" s="31"/>
      <c r="V196" s="31"/>
      <c r="W196" s="31"/>
      <c r="X196" s="31"/>
      <c r="Y196" s="31"/>
      <c r="Z196" s="31"/>
      <c r="AA196" s="31"/>
      <c r="AB196" s="31"/>
      <c r="AC196" s="31"/>
      <c r="AD196" s="31"/>
      <c r="AE196" s="31"/>
      <c r="AR196" s="194" t="s">
        <v>123</v>
      </c>
      <c r="AT196" s="194" t="s">
        <v>118</v>
      </c>
      <c r="AU196" s="194" t="s">
        <v>86</v>
      </c>
      <c r="AY196" s="14" t="s">
        <v>115</v>
      </c>
      <c r="BE196" s="195">
        <f>IF(N196="základní",J196,0)</f>
        <v>0</v>
      </c>
      <c r="BF196" s="195">
        <f>IF(N196="snížená",J196,0)</f>
        <v>0</v>
      </c>
      <c r="BG196" s="195">
        <f>IF(N196="zákl. přenesená",J196,0)</f>
        <v>0</v>
      </c>
      <c r="BH196" s="195">
        <f>IF(N196="sníž. přenesená",J196,0)</f>
        <v>0</v>
      </c>
      <c r="BI196" s="195">
        <f>IF(N196="nulová",J196,0)</f>
        <v>0</v>
      </c>
      <c r="BJ196" s="14" t="s">
        <v>84</v>
      </c>
      <c r="BK196" s="195">
        <f>ROUND(I196*H196,2)</f>
        <v>0</v>
      </c>
      <c r="BL196" s="14" t="s">
        <v>123</v>
      </c>
      <c r="BM196" s="194" t="s">
        <v>265</v>
      </c>
    </row>
    <row r="197" spans="1:65" s="2" customFormat="1" ht="39">
      <c r="A197" s="31"/>
      <c r="B197" s="32"/>
      <c r="C197" s="33"/>
      <c r="D197" s="196" t="s">
        <v>125</v>
      </c>
      <c r="E197" s="33"/>
      <c r="F197" s="197" t="s">
        <v>266</v>
      </c>
      <c r="G197" s="33"/>
      <c r="H197" s="33"/>
      <c r="I197" s="198"/>
      <c r="J197" s="33"/>
      <c r="K197" s="33"/>
      <c r="L197" s="36"/>
      <c r="M197" s="199"/>
      <c r="N197" s="200"/>
      <c r="O197" s="68"/>
      <c r="P197" s="68"/>
      <c r="Q197" s="68"/>
      <c r="R197" s="68"/>
      <c r="S197" s="68"/>
      <c r="T197" s="69"/>
      <c r="U197" s="31"/>
      <c r="V197" s="31"/>
      <c r="W197" s="31"/>
      <c r="X197" s="31"/>
      <c r="Y197" s="31"/>
      <c r="Z197" s="31"/>
      <c r="AA197" s="31"/>
      <c r="AB197" s="31"/>
      <c r="AC197" s="31"/>
      <c r="AD197" s="31"/>
      <c r="AE197" s="31"/>
      <c r="AT197" s="14" t="s">
        <v>125</v>
      </c>
      <c r="AU197" s="14" t="s">
        <v>86</v>
      </c>
    </row>
    <row r="198" spans="1:65" s="2" customFormat="1" ht="19.5">
      <c r="A198" s="31"/>
      <c r="B198" s="32"/>
      <c r="C198" s="33"/>
      <c r="D198" s="196" t="s">
        <v>162</v>
      </c>
      <c r="E198" s="33"/>
      <c r="F198" s="201" t="s">
        <v>187</v>
      </c>
      <c r="G198" s="33"/>
      <c r="H198" s="33"/>
      <c r="I198" s="198"/>
      <c r="J198" s="33"/>
      <c r="K198" s="33"/>
      <c r="L198" s="36"/>
      <c r="M198" s="199"/>
      <c r="N198" s="200"/>
      <c r="O198" s="68"/>
      <c r="P198" s="68"/>
      <c r="Q198" s="68"/>
      <c r="R198" s="68"/>
      <c r="S198" s="68"/>
      <c r="T198" s="69"/>
      <c r="U198" s="31"/>
      <c r="V198" s="31"/>
      <c r="W198" s="31"/>
      <c r="X198" s="31"/>
      <c r="Y198" s="31"/>
      <c r="Z198" s="31"/>
      <c r="AA198" s="31"/>
      <c r="AB198" s="31"/>
      <c r="AC198" s="31"/>
      <c r="AD198" s="31"/>
      <c r="AE198" s="31"/>
      <c r="AT198" s="14" t="s">
        <v>162</v>
      </c>
      <c r="AU198" s="14" t="s">
        <v>86</v>
      </c>
    </row>
    <row r="199" spans="1:65" s="2" customFormat="1" ht="24.2" customHeight="1">
      <c r="A199" s="31"/>
      <c r="B199" s="32"/>
      <c r="C199" s="183" t="s">
        <v>267</v>
      </c>
      <c r="D199" s="183" t="s">
        <v>118</v>
      </c>
      <c r="E199" s="184" t="s">
        <v>268</v>
      </c>
      <c r="F199" s="185" t="s">
        <v>269</v>
      </c>
      <c r="G199" s="186" t="s">
        <v>159</v>
      </c>
      <c r="H199" s="187">
        <v>60</v>
      </c>
      <c r="I199" s="188"/>
      <c r="J199" s="189">
        <f>ROUND(I199*H199,2)</f>
        <v>0</v>
      </c>
      <c r="K199" s="185" t="s">
        <v>122</v>
      </c>
      <c r="L199" s="36"/>
      <c r="M199" s="190" t="s">
        <v>1</v>
      </c>
      <c r="N199" s="191" t="s">
        <v>42</v>
      </c>
      <c r="O199" s="68"/>
      <c r="P199" s="192">
        <f>O199*H199</f>
        <v>0</v>
      </c>
      <c r="Q199" s="192">
        <v>0</v>
      </c>
      <c r="R199" s="192">
        <f>Q199*H199</f>
        <v>0</v>
      </c>
      <c r="S199" s="192">
        <v>0</v>
      </c>
      <c r="T199" s="193">
        <f>S199*H199</f>
        <v>0</v>
      </c>
      <c r="U199" s="31"/>
      <c r="V199" s="31"/>
      <c r="W199" s="31"/>
      <c r="X199" s="31"/>
      <c r="Y199" s="31"/>
      <c r="Z199" s="31"/>
      <c r="AA199" s="31"/>
      <c r="AB199" s="31"/>
      <c r="AC199" s="31"/>
      <c r="AD199" s="31"/>
      <c r="AE199" s="31"/>
      <c r="AR199" s="194" t="s">
        <v>123</v>
      </c>
      <c r="AT199" s="194" t="s">
        <v>118</v>
      </c>
      <c r="AU199" s="194" t="s">
        <v>86</v>
      </c>
      <c r="AY199" s="14" t="s">
        <v>115</v>
      </c>
      <c r="BE199" s="195">
        <f>IF(N199="základní",J199,0)</f>
        <v>0</v>
      </c>
      <c r="BF199" s="195">
        <f>IF(N199="snížená",J199,0)</f>
        <v>0</v>
      </c>
      <c r="BG199" s="195">
        <f>IF(N199="zákl. přenesená",J199,0)</f>
        <v>0</v>
      </c>
      <c r="BH199" s="195">
        <f>IF(N199="sníž. přenesená",J199,0)</f>
        <v>0</v>
      </c>
      <c r="BI199" s="195">
        <f>IF(N199="nulová",J199,0)</f>
        <v>0</v>
      </c>
      <c r="BJ199" s="14" t="s">
        <v>84</v>
      </c>
      <c r="BK199" s="195">
        <f>ROUND(I199*H199,2)</f>
        <v>0</v>
      </c>
      <c r="BL199" s="14" t="s">
        <v>123</v>
      </c>
      <c r="BM199" s="194" t="s">
        <v>270</v>
      </c>
    </row>
    <row r="200" spans="1:65" s="2" customFormat="1" ht="29.25">
      <c r="A200" s="31"/>
      <c r="B200" s="32"/>
      <c r="C200" s="33"/>
      <c r="D200" s="196" t="s">
        <v>125</v>
      </c>
      <c r="E200" s="33"/>
      <c r="F200" s="197" t="s">
        <v>271</v>
      </c>
      <c r="G200" s="33"/>
      <c r="H200" s="33"/>
      <c r="I200" s="198"/>
      <c r="J200" s="33"/>
      <c r="K200" s="33"/>
      <c r="L200" s="36"/>
      <c r="M200" s="199"/>
      <c r="N200" s="200"/>
      <c r="O200" s="68"/>
      <c r="P200" s="68"/>
      <c r="Q200" s="68"/>
      <c r="R200" s="68"/>
      <c r="S200" s="68"/>
      <c r="T200" s="69"/>
      <c r="U200" s="31"/>
      <c r="V200" s="31"/>
      <c r="W200" s="31"/>
      <c r="X200" s="31"/>
      <c r="Y200" s="31"/>
      <c r="Z200" s="31"/>
      <c r="AA200" s="31"/>
      <c r="AB200" s="31"/>
      <c r="AC200" s="31"/>
      <c r="AD200" s="31"/>
      <c r="AE200" s="31"/>
      <c r="AT200" s="14" t="s">
        <v>125</v>
      </c>
      <c r="AU200" s="14" t="s">
        <v>86</v>
      </c>
    </row>
    <row r="201" spans="1:65" s="2" customFormat="1" ht="19.5">
      <c r="A201" s="31"/>
      <c r="B201" s="32"/>
      <c r="C201" s="33"/>
      <c r="D201" s="196" t="s">
        <v>162</v>
      </c>
      <c r="E201" s="33"/>
      <c r="F201" s="201" t="s">
        <v>193</v>
      </c>
      <c r="G201" s="33"/>
      <c r="H201" s="33"/>
      <c r="I201" s="198"/>
      <c r="J201" s="33"/>
      <c r="K201" s="33"/>
      <c r="L201" s="36"/>
      <c r="M201" s="199"/>
      <c r="N201" s="200"/>
      <c r="O201" s="68"/>
      <c r="P201" s="68"/>
      <c r="Q201" s="68"/>
      <c r="R201" s="68"/>
      <c r="S201" s="68"/>
      <c r="T201" s="69"/>
      <c r="U201" s="31"/>
      <c r="V201" s="31"/>
      <c r="W201" s="31"/>
      <c r="X201" s="31"/>
      <c r="Y201" s="31"/>
      <c r="Z201" s="31"/>
      <c r="AA201" s="31"/>
      <c r="AB201" s="31"/>
      <c r="AC201" s="31"/>
      <c r="AD201" s="31"/>
      <c r="AE201" s="31"/>
      <c r="AT201" s="14" t="s">
        <v>162</v>
      </c>
      <c r="AU201" s="14" t="s">
        <v>86</v>
      </c>
    </row>
    <row r="202" spans="1:65" s="2" customFormat="1" ht="24.2" customHeight="1">
      <c r="A202" s="31"/>
      <c r="B202" s="32"/>
      <c r="C202" s="183" t="s">
        <v>272</v>
      </c>
      <c r="D202" s="183" t="s">
        <v>118</v>
      </c>
      <c r="E202" s="184" t="s">
        <v>273</v>
      </c>
      <c r="F202" s="185" t="s">
        <v>274</v>
      </c>
      <c r="G202" s="186" t="s">
        <v>159</v>
      </c>
      <c r="H202" s="187">
        <v>40</v>
      </c>
      <c r="I202" s="188"/>
      <c r="J202" s="189">
        <f>ROUND(I202*H202,2)</f>
        <v>0</v>
      </c>
      <c r="K202" s="185" t="s">
        <v>122</v>
      </c>
      <c r="L202" s="36"/>
      <c r="M202" s="190" t="s">
        <v>1</v>
      </c>
      <c r="N202" s="191" t="s">
        <v>42</v>
      </c>
      <c r="O202" s="68"/>
      <c r="P202" s="192">
        <f>O202*H202</f>
        <v>0</v>
      </c>
      <c r="Q202" s="192">
        <v>0</v>
      </c>
      <c r="R202" s="192">
        <f>Q202*H202</f>
        <v>0</v>
      </c>
      <c r="S202" s="192">
        <v>0</v>
      </c>
      <c r="T202" s="193">
        <f>S202*H202</f>
        <v>0</v>
      </c>
      <c r="U202" s="31"/>
      <c r="V202" s="31"/>
      <c r="W202" s="31"/>
      <c r="X202" s="31"/>
      <c r="Y202" s="31"/>
      <c r="Z202" s="31"/>
      <c r="AA202" s="31"/>
      <c r="AB202" s="31"/>
      <c r="AC202" s="31"/>
      <c r="AD202" s="31"/>
      <c r="AE202" s="31"/>
      <c r="AR202" s="194" t="s">
        <v>123</v>
      </c>
      <c r="AT202" s="194" t="s">
        <v>118</v>
      </c>
      <c r="AU202" s="194" t="s">
        <v>86</v>
      </c>
      <c r="AY202" s="14" t="s">
        <v>115</v>
      </c>
      <c r="BE202" s="195">
        <f>IF(N202="základní",J202,0)</f>
        <v>0</v>
      </c>
      <c r="BF202" s="195">
        <f>IF(N202="snížená",J202,0)</f>
        <v>0</v>
      </c>
      <c r="BG202" s="195">
        <f>IF(N202="zákl. přenesená",J202,0)</f>
        <v>0</v>
      </c>
      <c r="BH202" s="195">
        <f>IF(N202="sníž. přenesená",J202,0)</f>
        <v>0</v>
      </c>
      <c r="BI202" s="195">
        <f>IF(N202="nulová",J202,0)</f>
        <v>0</v>
      </c>
      <c r="BJ202" s="14" t="s">
        <v>84</v>
      </c>
      <c r="BK202" s="195">
        <f>ROUND(I202*H202,2)</f>
        <v>0</v>
      </c>
      <c r="BL202" s="14" t="s">
        <v>123</v>
      </c>
      <c r="BM202" s="194" t="s">
        <v>275</v>
      </c>
    </row>
    <row r="203" spans="1:65" s="2" customFormat="1" ht="39">
      <c r="A203" s="31"/>
      <c r="B203" s="32"/>
      <c r="C203" s="33"/>
      <c r="D203" s="196" t="s">
        <v>125</v>
      </c>
      <c r="E203" s="33"/>
      <c r="F203" s="197" t="s">
        <v>276</v>
      </c>
      <c r="G203" s="33"/>
      <c r="H203" s="33"/>
      <c r="I203" s="198"/>
      <c r="J203" s="33"/>
      <c r="K203" s="33"/>
      <c r="L203" s="36"/>
      <c r="M203" s="199"/>
      <c r="N203" s="200"/>
      <c r="O203" s="68"/>
      <c r="P203" s="68"/>
      <c r="Q203" s="68"/>
      <c r="R203" s="68"/>
      <c r="S203" s="68"/>
      <c r="T203" s="69"/>
      <c r="U203" s="31"/>
      <c r="V203" s="31"/>
      <c r="W203" s="31"/>
      <c r="X203" s="31"/>
      <c r="Y203" s="31"/>
      <c r="Z203" s="31"/>
      <c r="AA203" s="31"/>
      <c r="AB203" s="31"/>
      <c r="AC203" s="31"/>
      <c r="AD203" s="31"/>
      <c r="AE203" s="31"/>
      <c r="AT203" s="14" t="s">
        <v>125</v>
      </c>
      <c r="AU203" s="14" t="s">
        <v>86</v>
      </c>
    </row>
    <row r="204" spans="1:65" s="2" customFormat="1" ht="19.5">
      <c r="A204" s="31"/>
      <c r="B204" s="32"/>
      <c r="C204" s="33"/>
      <c r="D204" s="196" t="s">
        <v>162</v>
      </c>
      <c r="E204" s="33"/>
      <c r="F204" s="201" t="s">
        <v>175</v>
      </c>
      <c r="G204" s="33"/>
      <c r="H204" s="33"/>
      <c r="I204" s="198"/>
      <c r="J204" s="33"/>
      <c r="K204" s="33"/>
      <c r="L204" s="36"/>
      <c r="M204" s="199"/>
      <c r="N204" s="200"/>
      <c r="O204" s="68"/>
      <c r="P204" s="68"/>
      <c r="Q204" s="68"/>
      <c r="R204" s="68"/>
      <c r="S204" s="68"/>
      <c r="T204" s="69"/>
      <c r="U204" s="31"/>
      <c r="V204" s="31"/>
      <c r="W204" s="31"/>
      <c r="X204" s="31"/>
      <c r="Y204" s="31"/>
      <c r="Z204" s="31"/>
      <c r="AA204" s="31"/>
      <c r="AB204" s="31"/>
      <c r="AC204" s="31"/>
      <c r="AD204" s="31"/>
      <c r="AE204" s="31"/>
      <c r="AT204" s="14" t="s">
        <v>162</v>
      </c>
      <c r="AU204" s="14" t="s">
        <v>86</v>
      </c>
    </row>
    <row r="205" spans="1:65" s="2" customFormat="1" ht="24.2" customHeight="1">
      <c r="A205" s="31"/>
      <c r="B205" s="32"/>
      <c r="C205" s="183" t="s">
        <v>277</v>
      </c>
      <c r="D205" s="183" t="s">
        <v>118</v>
      </c>
      <c r="E205" s="184" t="s">
        <v>278</v>
      </c>
      <c r="F205" s="185" t="s">
        <v>279</v>
      </c>
      <c r="G205" s="186" t="s">
        <v>159</v>
      </c>
      <c r="H205" s="187">
        <v>40</v>
      </c>
      <c r="I205" s="188"/>
      <c r="J205" s="189">
        <f>ROUND(I205*H205,2)</f>
        <v>0</v>
      </c>
      <c r="K205" s="185" t="s">
        <v>122</v>
      </c>
      <c r="L205" s="36"/>
      <c r="M205" s="190" t="s">
        <v>1</v>
      </c>
      <c r="N205" s="191" t="s">
        <v>42</v>
      </c>
      <c r="O205" s="68"/>
      <c r="P205" s="192">
        <f>O205*H205</f>
        <v>0</v>
      </c>
      <c r="Q205" s="192">
        <v>0</v>
      </c>
      <c r="R205" s="192">
        <f>Q205*H205</f>
        <v>0</v>
      </c>
      <c r="S205" s="192">
        <v>0</v>
      </c>
      <c r="T205" s="193">
        <f>S205*H205</f>
        <v>0</v>
      </c>
      <c r="U205" s="31"/>
      <c r="V205" s="31"/>
      <c r="W205" s="31"/>
      <c r="X205" s="31"/>
      <c r="Y205" s="31"/>
      <c r="Z205" s="31"/>
      <c r="AA205" s="31"/>
      <c r="AB205" s="31"/>
      <c r="AC205" s="31"/>
      <c r="AD205" s="31"/>
      <c r="AE205" s="31"/>
      <c r="AR205" s="194" t="s">
        <v>123</v>
      </c>
      <c r="AT205" s="194" t="s">
        <v>118</v>
      </c>
      <c r="AU205" s="194" t="s">
        <v>86</v>
      </c>
      <c r="AY205" s="14" t="s">
        <v>115</v>
      </c>
      <c r="BE205" s="195">
        <f>IF(N205="základní",J205,0)</f>
        <v>0</v>
      </c>
      <c r="BF205" s="195">
        <f>IF(N205="snížená",J205,0)</f>
        <v>0</v>
      </c>
      <c r="BG205" s="195">
        <f>IF(N205="zákl. přenesená",J205,0)</f>
        <v>0</v>
      </c>
      <c r="BH205" s="195">
        <f>IF(N205="sníž. přenesená",J205,0)</f>
        <v>0</v>
      </c>
      <c r="BI205" s="195">
        <f>IF(N205="nulová",J205,0)</f>
        <v>0</v>
      </c>
      <c r="BJ205" s="14" t="s">
        <v>84</v>
      </c>
      <c r="BK205" s="195">
        <f>ROUND(I205*H205,2)</f>
        <v>0</v>
      </c>
      <c r="BL205" s="14" t="s">
        <v>123</v>
      </c>
      <c r="BM205" s="194" t="s">
        <v>280</v>
      </c>
    </row>
    <row r="206" spans="1:65" s="2" customFormat="1" ht="39">
      <c r="A206" s="31"/>
      <c r="B206" s="32"/>
      <c r="C206" s="33"/>
      <c r="D206" s="196" t="s">
        <v>125</v>
      </c>
      <c r="E206" s="33"/>
      <c r="F206" s="197" t="s">
        <v>281</v>
      </c>
      <c r="G206" s="33"/>
      <c r="H206" s="33"/>
      <c r="I206" s="198"/>
      <c r="J206" s="33"/>
      <c r="K206" s="33"/>
      <c r="L206" s="36"/>
      <c r="M206" s="199"/>
      <c r="N206" s="200"/>
      <c r="O206" s="68"/>
      <c r="P206" s="68"/>
      <c r="Q206" s="68"/>
      <c r="R206" s="68"/>
      <c r="S206" s="68"/>
      <c r="T206" s="69"/>
      <c r="U206" s="31"/>
      <c r="V206" s="31"/>
      <c r="W206" s="31"/>
      <c r="X206" s="31"/>
      <c r="Y206" s="31"/>
      <c r="Z206" s="31"/>
      <c r="AA206" s="31"/>
      <c r="AB206" s="31"/>
      <c r="AC206" s="31"/>
      <c r="AD206" s="31"/>
      <c r="AE206" s="31"/>
      <c r="AT206" s="14" t="s">
        <v>125</v>
      </c>
      <c r="AU206" s="14" t="s">
        <v>86</v>
      </c>
    </row>
    <row r="207" spans="1:65" s="2" customFormat="1" ht="19.5">
      <c r="A207" s="31"/>
      <c r="B207" s="32"/>
      <c r="C207" s="33"/>
      <c r="D207" s="196" t="s">
        <v>162</v>
      </c>
      <c r="E207" s="33"/>
      <c r="F207" s="201" t="s">
        <v>181</v>
      </c>
      <c r="G207" s="33"/>
      <c r="H207" s="33"/>
      <c r="I207" s="198"/>
      <c r="J207" s="33"/>
      <c r="K207" s="33"/>
      <c r="L207" s="36"/>
      <c r="M207" s="199"/>
      <c r="N207" s="200"/>
      <c r="O207" s="68"/>
      <c r="P207" s="68"/>
      <c r="Q207" s="68"/>
      <c r="R207" s="68"/>
      <c r="S207" s="68"/>
      <c r="T207" s="69"/>
      <c r="U207" s="31"/>
      <c r="V207" s="31"/>
      <c r="W207" s="31"/>
      <c r="X207" s="31"/>
      <c r="Y207" s="31"/>
      <c r="Z207" s="31"/>
      <c r="AA207" s="31"/>
      <c r="AB207" s="31"/>
      <c r="AC207" s="31"/>
      <c r="AD207" s="31"/>
      <c r="AE207" s="31"/>
      <c r="AT207" s="14" t="s">
        <v>162</v>
      </c>
      <c r="AU207" s="14" t="s">
        <v>86</v>
      </c>
    </row>
    <row r="208" spans="1:65" s="2" customFormat="1" ht="24.2" customHeight="1">
      <c r="A208" s="31"/>
      <c r="B208" s="32"/>
      <c r="C208" s="183" t="s">
        <v>282</v>
      </c>
      <c r="D208" s="183" t="s">
        <v>118</v>
      </c>
      <c r="E208" s="184" t="s">
        <v>283</v>
      </c>
      <c r="F208" s="185" t="s">
        <v>284</v>
      </c>
      <c r="G208" s="186" t="s">
        <v>159</v>
      </c>
      <c r="H208" s="187">
        <v>40</v>
      </c>
      <c r="I208" s="188"/>
      <c r="J208" s="189">
        <f>ROUND(I208*H208,2)</f>
        <v>0</v>
      </c>
      <c r="K208" s="185" t="s">
        <v>122</v>
      </c>
      <c r="L208" s="36"/>
      <c r="M208" s="190" t="s">
        <v>1</v>
      </c>
      <c r="N208" s="191" t="s">
        <v>42</v>
      </c>
      <c r="O208" s="68"/>
      <c r="P208" s="192">
        <f>O208*H208</f>
        <v>0</v>
      </c>
      <c r="Q208" s="192">
        <v>0</v>
      </c>
      <c r="R208" s="192">
        <f>Q208*H208</f>
        <v>0</v>
      </c>
      <c r="S208" s="192">
        <v>0</v>
      </c>
      <c r="T208" s="193">
        <f>S208*H208</f>
        <v>0</v>
      </c>
      <c r="U208" s="31"/>
      <c r="V208" s="31"/>
      <c r="W208" s="31"/>
      <c r="X208" s="31"/>
      <c r="Y208" s="31"/>
      <c r="Z208" s="31"/>
      <c r="AA208" s="31"/>
      <c r="AB208" s="31"/>
      <c r="AC208" s="31"/>
      <c r="AD208" s="31"/>
      <c r="AE208" s="31"/>
      <c r="AR208" s="194" t="s">
        <v>123</v>
      </c>
      <c r="AT208" s="194" t="s">
        <v>118</v>
      </c>
      <c r="AU208" s="194" t="s">
        <v>86</v>
      </c>
      <c r="AY208" s="14" t="s">
        <v>115</v>
      </c>
      <c r="BE208" s="195">
        <f>IF(N208="základní",J208,0)</f>
        <v>0</v>
      </c>
      <c r="BF208" s="195">
        <f>IF(N208="snížená",J208,0)</f>
        <v>0</v>
      </c>
      <c r="BG208" s="195">
        <f>IF(N208="zákl. přenesená",J208,0)</f>
        <v>0</v>
      </c>
      <c r="BH208" s="195">
        <f>IF(N208="sníž. přenesená",J208,0)</f>
        <v>0</v>
      </c>
      <c r="BI208" s="195">
        <f>IF(N208="nulová",J208,0)</f>
        <v>0</v>
      </c>
      <c r="BJ208" s="14" t="s">
        <v>84</v>
      </c>
      <c r="BK208" s="195">
        <f>ROUND(I208*H208,2)</f>
        <v>0</v>
      </c>
      <c r="BL208" s="14" t="s">
        <v>123</v>
      </c>
      <c r="BM208" s="194" t="s">
        <v>285</v>
      </c>
    </row>
    <row r="209" spans="1:65" s="2" customFormat="1" ht="39">
      <c r="A209" s="31"/>
      <c r="B209" s="32"/>
      <c r="C209" s="33"/>
      <c r="D209" s="196" t="s">
        <v>125</v>
      </c>
      <c r="E209" s="33"/>
      <c r="F209" s="197" t="s">
        <v>286</v>
      </c>
      <c r="G209" s="33"/>
      <c r="H209" s="33"/>
      <c r="I209" s="198"/>
      <c r="J209" s="33"/>
      <c r="K209" s="33"/>
      <c r="L209" s="36"/>
      <c r="M209" s="199"/>
      <c r="N209" s="200"/>
      <c r="O209" s="68"/>
      <c r="P209" s="68"/>
      <c r="Q209" s="68"/>
      <c r="R209" s="68"/>
      <c r="S209" s="68"/>
      <c r="T209" s="69"/>
      <c r="U209" s="31"/>
      <c r="V209" s="31"/>
      <c r="W209" s="31"/>
      <c r="X209" s="31"/>
      <c r="Y209" s="31"/>
      <c r="Z209" s="31"/>
      <c r="AA209" s="31"/>
      <c r="AB209" s="31"/>
      <c r="AC209" s="31"/>
      <c r="AD209" s="31"/>
      <c r="AE209" s="31"/>
      <c r="AT209" s="14" t="s">
        <v>125</v>
      </c>
      <c r="AU209" s="14" t="s">
        <v>86</v>
      </c>
    </row>
    <row r="210" spans="1:65" s="2" customFormat="1" ht="19.5">
      <c r="A210" s="31"/>
      <c r="B210" s="32"/>
      <c r="C210" s="33"/>
      <c r="D210" s="196" t="s">
        <v>162</v>
      </c>
      <c r="E210" s="33"/>
      <c r="F210" s="201" t="s">
        <v>187</v>
      </c>
      <c r="G210" s="33"/>
      <c r="H210" s="33"/>
      <c r="I210" s="198"/>
      <c r="J210" s="33"/>
      <c r="K210" s="33"/>
      <c r="L210" s="36"/>
      <c r="M210" s="199"/>
      <c r="N210" s="200"/>
      <c r="O210" s="68"/>
      <c r="P210" s="68"/>
      <c r="Q210" s="68"/>
      <c r="R210" s="68"/>
      <c r="S210" s="68"/>
      <c r="T210" s="69"/>
      <c r="U210" s="31"/>
      <c r="V210" s="31"/>
      <c r="W210" s="31"/>
      <c r="X210" s="31"/>
      <c r="Y210" s="31"/>
      <c r="Z210" s="31"/>
      <c r="AA210" s="31"/>
      <c r="AB210" s="31"/>
      <c r="AC210" s="31"/>
      <c r="AD210" s="31"/>
      <c r="AE210" s="31"/>
      <c r="AT210" s="14" t="s">
        <v>162</v>
      </c>
      <c r="AU210" s="14" t="s">
        <v>86</v>
      </c>
    </row>
    <row r="211" spans="1:65" s="2" customFormat="1" ht="24.2" customHeight="1">
      <c r="A211" s="31"/>
      <c r="B211" s="32"/>
      <c r="C211" s="183" t="s">
        <v>287</v>
      </c>
      <c r="D211" s="183" t="s">
        <v>118</v>
      </c>
      <c r="E211" s="184" t="s">
        <v>288</v>
      </c>
      <c r="F211" s="185" t="s">
        <v>289</v>
      </c>
      <c r="G211" s="186" t="s">
        <v>159</v>
      </c>
      <c r="H211" s="187">
        <v>40</v>
      </c>
      <c r="I211" s="188"/>
      <c r="J211" s="189">
        <f>ROUND(I211*H211,2)</f>
        <v>0</v>
      </c>
      <c r="K211" s="185" t="s">
        <v>122</v>
      </c>
      <c r="L211" s="36"/>
      <c r="M211" s="190" t="s">
        <v>1</v>
      </c>
      <c r="N211" s="191" t="s">
        <v>42</v>
      </c>
      <c r="O211" s="68"/>
      <c r="P211" s="192">
        <f>O211*H211</f>
        <v>0</v>
      </c>
      <c r="Q211" s="192">
        <v>0</v>
      </c>
      <c r="R211" s="192">
        <f>Q211*H211</f>
        <v>0</v>
      </c>
      <c r="S211" s="192">
        <v>0</v>
      </c>
      <c r="T211" s="193">
        <f>S211*H211</f>
        <v>0</v>
      </c>
      <c r="U211" s="31"/>
      <c r="V211" s="31"/>
      <c r="W211" s="31"/>
      <c r="X211" s="31"/>
      <c r="Y211" s="31"/>
      <c r="Z211" s="31"/>
      <c r="AA211" s="31"/>
      <c r="AB211" s="31"/>
      <c r="AC211" s="31"/>
      <c r="AD211" s="31"/>
      <c r="AE211" s="31"/>
      <c r="AR211" s="194" t="s">
        <v>123</v>
      </c>
      <c r="AT211" s="194" t="s">
        <v>118</v>
      </c>
      <c r="AU211" s="194" t="s">
        <v>86</v>
      </c>
      <c r="AY211" s="14" t="s">
        <v>115</v>
      </c>
      <c r="BE211" s="195">
        <f>IF(N211="základní",J211,0)</f>
        <v>0</v>
      </c>
      <c r="BF211" s="195">
        <f>IF(N211="snížená",J211,0)</f>
        <v>0</v>
      </c>
      <c r="BG211" s="195">
        <f>IF(N211="zákl. přenesená",J211,0)</f>
        <v>0</v>
      </c>
      <c r="BH211" s="195">
        <f>IF(N211="sníž. přenesená",J211,0)</f>
        <v>0</v>
      </c>
      <c r="BI211" s="195">
        <f>IF(N211="nulová",J211,0)</f>
        <v>0</v>
      </c>
      <c r="BJ211" s="14" t="s">
        <v>84</v>
      </c>
      <c r="BK211" s="195">
        <f>ROUND(I211*H211,2)</f>
        <v>0</v>
      </c>
      <c r="BL211" s="14" t="s">
        <v>123</v>
      </c>
      <c r="BM211" s="194" t="s">
        <v>290</v>
      </c>
    </row>
    <row r="212" spans="1:65" s="2" customFormat="1" ht="29.25">
      <c r="A212" s="31"/>
      <c r="B212" s="32"/>
      <c r="C212" s="33"/>
      <c r="D212" s="196" t="s">
        <v>125</v>
      </c>
      <c r="E212" s="33"/>
      <c r="F212" s="197" t="s">
        <v>291</v>
      </c>
      <c r="G212" s="33"/>
      <c r="H212" s="33"/>
      <c r="I212" s="198"/>
      <c r="J212" s="33"/>
      <c r="K212" s="33"/>
      <c r="L212" s="36"/>
      <c r="M212" s="199"/>
      <c r="N212" s="200"/>
      <c r="O212" s="68"/>
      <c r="P212" s="68"/>
      <c r="Q212" s="68"/>
      <c r="R212" s="68"/>
      <c r="S212" s="68"/>
      <c r="T212" s="69"/>
      <c r="U212" s="31"/>
      <c r="V212" s="31"/>
      <c r="W212" s="31"/>
      <c r="X212" s="31"/>
      <c r="Y212" s="31"/>
      <c r="Z212" s="31"/>
      <c r="AA212" s="31"/>
      <c r="AB212" s="31"/>
      <c r="AC212" s="31"/>
      <c r="AD212" s="31"/>
      <c r="AE212" s="31"/>
      <c r="AT212" s="14" t="s">
        <v>125</v>
      </c>
      <c r="AU212" s="14" t="s">
        <v>86</v>
      </c>
    </row>
    <row r="213" spans="1:65" s="2" customFormat="1" ht="19.5">
      <c r="A213" s="31"/>
      <c r="B213" s="32"/>
      <c r="C213" s="33"/>
      <c r="D213" s="196" t="s">
        <v>162</v>
      </c>
      <c r="E213" s="33"/>
      <c r="F213" s="201" t="s">
        <v>193</v>
      </c>
      <c r="G213" s="33"/>
      <c r="H213" s="33"/>
      <c r="I213" s="198"/>
      <c r="J213" s="33"/>
      <c r="K213" s="33"/>
      <c r="L213" s="36"/>
      <c r="M213" s="199"/>
      <c r="N213" s="200"/>
      <c r="O213" s="68"/>
      <c r="P213" s="68"/>
      <c r="Q213" s="68"/>
      <c r="R213" s="68"/>
      <c r="S213" s="68"/>
      <c r="T213" s="69"/>
      <c r="U213" s="31"/>
      <c r="V213" s="31"/>
      <c r="W213" s="31"/>
      <c r="X213" s="31"/>
      <c r="Y213" s="31"/>
      <c r="Z213" s="31"/>
      <c r="AA213" s="31"/>
      <c r="AB213" s="31"/>
      <c r="AC213" s="31"/>
      <c r="AD213" s="31"/>
      <c r="AE213" s="31"/>
      <c r="AT213" s="14" t="s">
        <v>162</v>
      </c>
      <c r="AU213" s="14" t="s">
        <v>86</v>
      </c>
    </row>
    <row r="214" spans="1:65" s="2" customFormat="1" ht="24.2" customHeight="1">
      <c r="A214" s="31"/>
      <c r="B214" s="32"/>
      <c r="C214" s="183" t="s">
        <v>292</v>
      </c>
      <c r="D214" s="183" t="s">
        <v>118</v>
      </c>
      <c r="E214" s="184" t="s">
        <v>293</v>
      </c>
      <c r="F214" s="185" t="s">
        <v>294</v>
      </c>
      <c r="G214" s="186" t="s">
        <v>159</v>
      </c>
      <c r="H214" s="187">
        <v>40</v>
      </c>
      <c r="I214" s="188"/>
      <c r="J214" s="189">
        <f>ROUND(I214*H214,2)</f>
        <v>0</v>
      </c>
      <c r="K214" s="185" t="s">
        <v>122</v>
      </c>
      <c r="L214" s="36"/>
      <c r="M214" s="190" t="s">
        <v>1</v>
      </c>
      <c r="N214" s="191" t="s">
        <v>42</v>
      </c>
      <c r="O214" s="68"/>
      <c r="P214" s="192">
        <f>O214*H214</f>
        <v>0</v>
      </c>
      <c r="Q214" s="192">
        <v>0</v>
      </c>
      <c r="R214" s="192">
        <f>Q214*H214</f>
        <v>0</v>
      </c>
      <c r="S214" s="192">
        <v>0</v>
      </c>
      <c r="T214" s="193">
        <f>S214*H214</f>
        <v>0</v>
      </c>
      <c r="U214" s="31"/>
      <c r="V214" s="31"/>
      <c r="W214" s="31"/>
      <c r="X214" s="31"/>
      <c r="Y214" s="31"/>
      <c r="Z214" s="31"/>
      <c r="AA214" s="31"/>
      <c r="AB214" s="31"/>
      <c r="AC214" s="31"/>
      <c r="AD214" s="31"/>
      <c r="AE214" s="31"/>
      <c r="AR214" s="194" t="s">
        <v>123</v>
      </c>
      <c r="AT214" s="194" t="s">
        <v>118</v>
      </c>
      <c r="AU214" s="194" t="s">
        <v>86</v>
      </c>
      <c r="AY214" s="14" t="s">
        <v>115</v>
      </c>
      <c r="BE214" s="195">
        <f>IF(N214="základní",J214,0)</f>
        <v>0</v>
      </c>
      <c r="BF214" s="195">
        <f>IF(N214="snížená",J214,0)</f>
        <v>0</v>
      </c>
      <c r="BG214" s="195">
        <f>IF(N214="zákl. přenesená",J214,0)</f>
        <v>0</v>
      </c>
      <c r="BH214" s="195">
        <f>IF(N214="sníž. přenesená",J214,0)</f>
        <v>0</v>
      </c>
      <c r="BI214" s="195">
        <f>IF(N214="nulová",J214,0)</f>
        <v>0</v>
      </c>
      <c r="BJ214" s="14" t="s">
        <v>84</v>
      </c>
      <c r="BK214" s="195">
        <f>ROUND(I214*H214,2)</f>
        <v>0</v>
      </c>
      <c r="BL214" s="14" t="s">
        <v>123</v>
      </c>
      <c r="BM214" s="194" t="s">
        <v>295</v>
      </c>
    </row>
    <row r="215" spans="1:65" s="2" customFormat="1" ht="39">
      <c r="A215" s="31"/>
      <c r="B215" s="32"/>
      <c r="C215" s="33"/>
      <c r="D215" s="196" t="s">
        <v>125</v>
      </c>
      <c r="E215" s="33"/>
      <c r="F215" s="197" t="s">
        <v>296</v>
      </c>
      <c r="G215" s="33"/>
      <c r="H215" s="33"/>
      <c r="I215" s="198"/>
      <c r="J215" s="33"/>
      <c r="K215" s="33"/>
      <c r="L215" s="36"/>
      <c r="M215" s="199"/>
      <c r="N215" s="200"/>
      <c r="O215" s="68"/>
      <c r="P215" s="68"/>
      <c r="Q215" s="68"/>
      <c r="R215" s="68"/>
      <c r="S215" s="68"/>
      <c r="T215" s="69"/>
      <c r="U215" s="31"/>
      <c r="V215" s="31"/>
      <c r="W215" s="31"/>
      <c r="X215" s="31"/>
      <c r="Y215" s="31"/>
      <c r="Z215" s="31"/>
      <c r="AA215" s="31"/>
      <c r="AB215" s="31"/>
      <c r="AC215" s="31"/>
      <c r="AD215" s="31"/>
      <c r="AE215" s="31"/>
      <c r="AT215" s="14" t="s">
        <v>125</v>
      </c>
      <c r="AU215" s="14" t="s">
        <v>86</v>
      </c>
    </row>
    <row r="216" spans="1:65" s="2" customFormat="1" ht="19.5">
      <c r="A216" s="31"/>
      <c r="B216" s="32"/>
      <c r="C216" s="33"/>
      <c r="D216" s="196" t="s">
        <v>162</v>
      </c>
      <c r="E216" s="33"/>
      <c r="F216" s="201" t="s">
        <v>163</v>
      </c>
      <c r="G216" s="33"/>
      <c r="H216" s="33"/>
      <c r="I216" s="198"/>
      <c r="J216" s="33"/>
      <c r="K216" s="33"/>
      <c r="L216" s="36"/>
      <c r="M216" s="199"/>
      <c r="N216" s="200"/>
      <c r="O216" s="68"/>
      <c r="P216" s="68"/>
      <c r="Q216" s="68"/>
      <c r="R216" s="68"/>
      <c r="S216" s="68"/>
      <c r="T216" s="69"/>
      <c r="U216" s="31"/>
      <c r="V216" s="31"/>
      <c r="W216" s="31"/>
      <c r="X216" s="31"/>
      <c r="Y216" s="31"/>
      <c r="Z216" s="31"/>
      <c r="AA216" s="31"/>
      <c r="AB216" s="31"/>
      <c r="AC216" s="31"/>
      <c r="AD216" s="31"/>
      <c r="AE216" s="31"/>
      <c r="AT216" s="14" t="s">
        <v>162</v>
      </c>
      <c r="AU216" s="14" t="s">
        <v>86</v>
      </c>
    </row>
    <row r="217" spans="1:65" s="2" customFormat="1" ht="24.2" customHeight="1">
      <c r="A217" s="31"/>
      <c r="B217" s="32"/>
      <c r="C217" s="183" t="s">
        <v>297</v>
      </c>
      <c r="D217" s="183" t="s">
        <v>118</v>
      </c>
      <c r="E217" s="184" t="s">
        <v>298</v>
      </c>
      <c r="F217" s="185" t="s">
        <v>299</v>
      </c>
      <c r="G217" s="186" t="s">
        <v>159</v>
      </c>
      <c r="H217" s="187">
        <v>40</v>
      </c>
      <c r="I217" s="188"/>
      <c r="J217" s="189">
        <f>ROUND(I217*H217,2)</f>
        <v>0</v>
      </c>
      <c r="K217" s="185" t="s">
        <v>122</v>
      </c>
      <c r="L217" s="36"/>
      <c r="M217" s="190" t="s">
        <v>1</v>
      </c>
      <c r="N217" s="191" t="s">
        <v>42</v>
      </c>
      <c r="O217" s="68"/>
      <c r="P217" s="192">
        <f>O217*H217</f>
        <v>0</v>
      </c>
      <c r="Q217" s="192">
        <v>0</v>
      </c>
      <c r="R217" s="192">
        <f>Q217*H217</f>
        <v>0</v>
      </c>
      <c r="S217" s="192">
        <v>0</v>
      </c>
      <c r="T217" s="193">
        <f>S217*H217</f>
        <v>0</v>
      </c>
      <c r="U217" s="31"/>
      <c r="V217" s="31"/>
      <c r="W217" s="31"/>
      <c r="X217" s="31"/>
      <c r="Y217" s="31"/>
      <c r="Z217" s="31"/>
      <c r="AA217" s="31"/>
      <c r="AB217" s="31"/>
      <c r="AC217" s="31"/>
      <c r="AD217" s="31"/>
      <c r="AE217" s="31"/>
      <c r="AR217" s="194" t="s">
        <v>123</v>
      </c>
      <c r="AT217" s="194" t="s">
        <v>118</v>
      </c>
      <c r="AU217" s="194" t="s">
        <v>86</v>
      </c>
      <c r="AY217" s="14" t="s">
        <v>115</v>
      </c>
      <c r="BE217" s="195">
        <f>IF(N217="základní",J217,0)</f>
        <v>0</v>
      </c>
      <c r="BF217" s="195">
        <f>IF(N217="snížená",J217,0)</f>
        <v>0</v>
      </c>
      <c r="BG217" s="195">
        <f>IF(N217="zákl. přenesená",J217,0)</f>
        <v>0</v>
      </c>
      <c r="BH217" s="195">
        <f>IF(N217="sníž. přenesená",J217,0)</f>
        <v>0</v>
      </c>
      <c r="BI217" s="195">
        <f>IF(N217="nulová",J217,0)</f>
        <v>0</v>
      </c>
      <c r="BJ217" s="14" t="s">
        <v>84</v>
      </c>
      <c r="BK217" s="195">
        <f>ROUND(I217*H217,2)</f>
        <v>0</v>
      </c>
      <c r="BL217" s="14" t="s">
        <v>123</v>
      </c>
      <c r="BM217" s="194" t="s">
        <v>300</v>
      </c>
    </row>
    <row r="218" spans="1:65" s="2" customFormat="1" ht="39">
      <c r="A218" s="31"/>
      <c r="B218" s="32"/>
      <c r="C218" s="33"/>
      <c r="D218" s="196" t="s">
        <v>125</v>
      </c>
      <c r="E218" s="33"/>
      <c r="F218" s="197" t="s">
        <v>301</v>
      </c>
      <c r="G218" s="33"/>
      <c r="H218" s="33"/>
      <c r="I218" s="198"/>
      <c r="J218" s="33"/>
      <c r="K218" s="33"/>
      <c r="L218" s="36"/>
      <c r="M218" s="199"/>
      <c r="N218" s="200"/>
      <c r="O218" s="68"/>
      <c r="P218" s="68"/>
      <c r="Q218" s="68"/>
      <c r="R218" s="68"/>
      <c r="S218" s="68"/>
      <c r="T218" s="69"/>
      <c r="U218" s="31"/>
      <c r="V218" s="31"/>
      <c r="W218" s="31"/>
      <c r="X218" s="31"/>
      <c r="Y218" s="31"/>
      <c r="Z218" s="31"/>
      <c r="AA218" s="31"/>
      <c r="AB218" s="31"/>
      <c r="AC218" s="31"/>
      <c r="AD218" s="31"/>
      <c r="AE218" s="31"/>
      <c r="AT218" s="14" t="s">
        <v>125</v>
      </c>
      <c r="AU218" s="14" t="s">
        <v>86</v>
      </c>
    </row>
    <row r="219" spans="1:65" s="2" customFormat="1" ht="19.5">
      <c r="A219" s="31"/>
      <c r="B219" s="32"/>
      <c r="C219" s="33"/>
      <c r="D219" s="196" t="s">
        <v>162</v>
      </c>
      <c r="E219" s="33"/>
      <c r="F219" s="201" t="s">
        <v>169</v>
      </c>
      <c r="G219" s="33"/>
      <c r="H219" s="33"/>
      <c r="I219" s="198"/>
      <c r="J219" s="33"/>
      <c r="K219" s="33"/>
      <c r="L219" s="36"/>
      <c r="M219" s="199"/>
      <c r="N219" s="200"/>
      <c r="O219" s="68"/>
      <c r="P219" s="68"/>
      <c r="Q219" s="68"/>
      <c r="R219" s="68"/>
      <c r="S219" s="68"/>
      <c r="T219" s="69"/>
      <c r="U219" s="31"/>
      <c r="V219" s="31"/>
      <c r="W219" s="31"/>
      <c r="X219" s="31"/>
      <c r="Y219" s="31"/>
      <c r="Z219" s="31"/>
      <c r="AA219" s="31"/>
      <c r="AB219" s="31"/>
      <c r="AC219" s="31"/>
      <c r="AD219" s="31"/>
      <c r="AE219" s="31"/>
      <c r="AT219" s="14" t="s">
        <v>162</v>
      </c>
      <c r="AU219" s="14" t="s">
        <v>86</v>
      </c>
    </row>
    <row r="220" spans="1:65" s="2" customFormat="1" ht="24.2" customHeight="1">
      <c r="A220" s="31"/>
      <c r="B220" s="32"/>
      <c r="C220" s="183" t="s">
        <v>302</v>
      </c>
      <c r="D220" s="183" t="s">
        <v>118</v>
      </c>
      <c r="E220" s="184" t="s">
        <v>303</v>
      </c>
      <c r="F220" s="185" t="s">
        <v>304</v>
      </c>
      <c r="G220" s="186" t="s">
        <v>159</v>
      </c>
      <c r="H220" s="187">
        <v>40</v>
      </c>
      <c r="I220" s="188"/>
      <c r="J220" s="189">
        <f>ROUND(I220*H220,2)</f>
        <v>0</v>
      </c>
      <c r="K220" s="185" t="s">
        <v>122</v>
      </c>
      <c r="L220" s="36"/>
      <c r="M220" s="190" t="s">
        <v>1</v>
      </c>
      <c r="N220" s="191" t="s">
        <v>42</v>
      </c>
      <c r="O220" s="68"/>
      <c r="P220" s="192">
        <f>O220*H220</f>
        <v>0</v>
      </c>
      <c r="Q220" s="192">
        <v>0</v>
      </c>
      <c r="R220" s="192">
        <f>Q220*H220</f>
        <v>0</v>
      </c>
      <c r="S220" s="192">
        <v>0</v>
      </c>
      <c r="T220" s="193">
        <f>S220*H220</f>
        <v>0</v>
      </c>
      <c r="U220" s="31"/>
      <c r="V220" s="31"/>
      <c r="W220" s="31"/>
      <c r="X220" s="31"/>
      <c r="Y220" s="31"/>
      <c r="Z220" s="31"/>
      <c r="AA220" s="31"/>
      <c r="AB220" s="31"/>
      <c r="AC220" s="31"/>
      <c r="AD220" s="31"/>
      <c r="AE220" s="31"/>
      <c r="AR220" s="194" t="s">
        <v>123</v>
      </c>
      <c r="AT220" s="194" t="s">
        <v>118</v>
      </c>
      <c r="AU220" s="194" t="s">
        <v>86</v>
      </c>
      <c r="AY220" s="14" t="s">
        <v>115</v>
      </c>
      <c r="BE220" s="195">
        <f>IF(N220="základní",J220,0)</f>
        <v>0</v>
      </c>
      <c r="BF220" s="195">
        <f>IF(N220="snížená",J220,0)</f>
        <v>0</v>
      </c>
      <c r="BG220" s="195">
        <f>IF(N220="zákl. přenesená",J220,0)</f>
        <v>0</v>
      </c>
      <c r="BH220" s="195">
        <f>IF(N220="sníž. přenesená",J220,0)</f>
        <v>0</v>
      </c>
      <c r="BI220" s="195">
        <f>IF(N220="nulová",J220,0)</f>
        <v>0</v>
      </c>
      <c r="BJ220" s="14" t="s">
        <v>84</v>
      </c>
      <c r="BK220" s="195">
        <f>ROUND(I220*H220,2)</f>
        <v>0</v>
      </c>
      <c r="BL220" s="14" t="s">
        <v>123</v>
      </c>
      <c r="BM220" s="194" t="s">
        <v>305</v>
      </c>
    </row>
    <row r="221" spans="1:65" s="2" customFormat="1" ht="39">
      <c r="A221" s="31"/>
      <c r="B221" s="32"/>
      <c r="C221" s="33"/>
      <c r="D221" s="196" t="s">
        <v>125</v>
      </c>
      <c r="E221" s="33"/>
      <c r="F221" s="197" t="s">
        <v>306</v>
      </c>
      <c r="G221" s="33"/>
      <c r="H221" s="33"/>
      <c r="I221" s="198"/>
      <c r="J221" s="33"/>
      <c r="K221" s="33"/>
      <c r="L221" s="36"/>
      <c r="M221" s="199"/>
      <c r="N221" s="200"/>
      <c r="O221" s="68"/>
      <c r="P221" s="68"/>
      <c r="Q221" s="68"/>
      <c r="R221" s="68"/>
      <c r="S221" s="68"/>
      <c r="T221" s="69"/>
      <c r="U221" s="31"/>
      <c r="V221" s="31"/>
      <c r="W221" s="31"/>
      <c r="X221" s="31"/>
      <c r="Y221" s="31"/>
      <c r="Z221" s="31"/>
      <c r="AA221" s="31"/>
      <c r="AB221" s="31"/>
      <c r="AC221" s="31"/>
      <c r="AD221" s="31"/>
      <c r="AE221" s="31"/>
      <c r="AT221" s="14" t="s">
        <v>125</v>
      </c>
      <c r="AU221" s="14" t="s">
        <v>86</v>
      </c>
    </row>
    <row r="222" spans="1:65" s="2" customFormat="1" ht="19.5">
      <c r="A222" s="31"/>
      <c r="B222" s="32"/>
      <c r="C222" s="33"/>
      <c r="D222" s="196" t="s">
        <v>162</v>
      </c>
      <c r="E222" s="33"/>
      <c r="F222" s="201" t="s">
        <v>175</v>
      </c>
      <c r="G222" s="33"/>
      <c r="H222" s="33"/>
      <c r="I222" s="198"/>
      <c r="J222" s="33"/>
      <c r="K222" s="33"/>
      <c r="L222" s="36"/>
      <c r="M222" s="199"/>
      <c r="N222" s="200"/>
      <c r="O222" s="68"/>
      <c r="P222" s="68"/>
      <c r="Q222" s="68"/>
      <c r="R222" s="68"/>
      <c r="S222" s="68"/>
      <c r="T222" s="69"/>
      <c r="U222" s="31"/>
      <c r="V222" s="31"/>
      <c r="W222" s="31"/>
      <c r="X222" s="31"/>
      <c r="Y222" s="31"/>
      <c r="Z222" s="31"/>
      <c r="AA222" s="31"/>
      <c r="AB222" s="31"/>
      <c r="AC222" s="31"/>
      <c r="AD222" s="31"/>
      <c r="AE222" s="31"/>
      <c r="AT222" s="14" t="s">
        <v>162</v>
      </c>
      <c r="AU222" s="14" t="s">
        <v>86</v>
      </c>
    </row>
    <row r="223" spans="1:65" s="2" customFormat="1" ht="24.2" customHeight="1">
      <c r="A223" s="31"/>
      <c r="B223" s="32"/>
      <c r="C223" s="183" t="s">
        <v>307</v>
      </c>
      <c r="D223" s="183" t="s">
        <v>118</v>
      </c>
      <c r="E223" s="184" t="s">
        <v>308</v>
      </c>
      <c r="F223" s="185" t="s">
        <v>309</v>
      </c>
      <c r="G223" s="186" t="s">
        <v>159</v>
      </c>
      <c r="H223" s="187">
        <v>40</v>
      </c>
      <c r="I223" s="188"/>
      <c r="J223" s="189">
        <f>ROUND(I223*H223,2)</f>
        <v>0</v>
      </c>
      <c r="K223" s="185" t="s">
        <v>122</v>
      </c>
      <c r="L223" s="36"/>
      <c r="M223" s="190" t="s">
        <v>1</v>
      </c>
      <c r="N223" s="191" t="s">
        <v>42</v>
      </c>
      <c r="O223" s="68"/>
      <c r="P223" s="192">
        <f>O223*H223</f>
        <v>0</v>
      </c>
      <c r="Q223" s="192">
        <v>0</v>
      </c>
      <c r="R223" s="192">
        <f>Q223*H223</f>
        <v>0</v>
      </c>
      <c r="S223" s="192">
        <v>0</v>
      </c>
      <c r="T223" s="193">
        <f>S223*H223</f>
        <v>0</v>
      </c>
      <c r="U223" s="31"/>
      <c r="V223" s="31"/>
      <c r="W223" s="31"/>
      <c r="X223" s="31"/>
      <c r="Y223" s="31"/>
      <c r="Z223" s="31"/>
      <c r="AA223" s="31"/>
      <c r="AB223" s="31"/>
      <c r="AC223" s="31"/>
      <c r="AD223" s="31"/>
      <c r="AE223" s="31"/>
      <c r="AR223" s="194" t="s">
        <v>123</v>
      </c>
      <c r="AT223" s="194" t="s">
        <v>118</v>
      </c>
      <c r="AU223" s="194" t="s">
        <v>86</v>
      </c>
      <c r="AY223" s="14" t="s">
        <v>115</v>
      </c>
      <c r="BE223" s="195">
        <f>IF(N223="základní",J223,0)</f>
        <v>0</v>
      </c>
      <c r="BF223" s="195">
        <f>IF(N223="snížená",J223,0)</f>
        <v>0</v>
      </c>
      <c r="BG223" s="195">
        <f>IF(N223="zákl. přenesená",J223,0)</f>
        <v>0</v>
      </c>
      <c r="BH223" s="195">
        <f>IF(N223="sníž. přenesená",J223,0)</f>
        <v>0</v>
      </c>
      <c r="BI223" s="195">
        <f>IF(N223="nulová",J223,0)</f>
        <v>0</v>
      </c>
      <c r="BJ223" s="14" t="s">
        <v>84</v>
      </c>
      <c r="BK223" s="195">
        <f>ROUND(I223*H223,2)</f>
        <v>0</v>
      </c>
      <c r="BL223" s="14" t="s">
        <v>123</v>
      </c>
      <c r="BM223" s="194" t="s">
        <v>310</v>
      </c>
    </row>
    <row r="224" spans="1:65" s="2" customFormat="1" ht="39">
      <c r="A224" s="31"/>
      <c r="B224" s="32"/>
      <c r="C224" s="33"/>
      <c r="D224" s="196" t="s">
        <v>125</v>
      </c>
      <c r="E224" s="33"/>
      <c r="F224" s="197" t="s">
        <v>311</v>
      </c>
      <c r="G224" s="33"/>
      <c r="H224" s="33"/>
      <c r="I224" s="198"/>
      <c r="J224" s="33"/>
      <c r="K224" s="33"/>
      <c r="L224" s="36"/>
      <c r="M224" s="199"/>
      <c r="N224" s="200"/>
      <c r="O224" s="68"/>
      <c r="P224" s="68"/>
      <c r="Q224" s="68"/>
      <c r="R224" s="68"/>
      <c r="S224" s="68"/>
      <c r="T224" s="69"/>
      <c r="U224" s="31"/>
      <c r="V224" s="31"/>
      <c r="W224" s="31"/>
      <c r="X224" s="31"/>
      <c r="Y224" s="31"/>
      <c r="Z224" s="31"/>
      <c r="AA224" s="31"/>
      <c r="AB224" s="31"/>
      <c r="AC224" s="31"/>
      <c r="AD224" s="31"/>
      <c r="AE224" s="31"/>
      <c r="AT224" s="14" t="s">
        <v>125</v>
      </c>
      <c r="AU224" s="14" t="s">
        <v>86</v>
      </c>
    </row>
    <row r="225" spans="1:65" s="2" customFormat="1" ht="19.5">
      <c r="A225" s="31"/>
      <c r="B225" s="32"/>
      <c r="C225" s="33"/>
      <c r="D225" s="196" t="s">
        <v>162</v>
      </c>
      <c r="E225" s="33"/>
      <c r="F225" s="201" t="s">
        <v>181</v>
      </c>
      <c r="G225" s="33"/>
      <c r="H225" s="33"/>
      <c r="I225" s="198"/>
      <c r="J225" s="33"/>
      <c r="K225" s="33"/>
      <c r="L225" s="36"/>
      <c r="M225" s="199"/>
      <c r="N225" s="200"/>
      <c r="O225" s="68"/>
      <c r="P225" s="68"/>
      <c r="Q225" s="68"/>
      <c r="R225" s="68"/>
      <c r="S225" s="68"/>
      <c r="T225" s="69"/>
      <c r="U225" s="31"/>
      <c r="V225" s="31"/>
      <c r="W225" s="31"/>
      <c r="X225" s="31"/>
      <c r="Y225" s="31"/>
      <c r="Z225" s="31"/>
      <c r="AA225" s="31"/>
      <c r="AB225" s="31"/>
      <c r="AC225" s="31"/>
      <c r="AD225" s="31"/>
      <c r="AE225" s="31"/>
      <c r="AT225" s="14" t="s">
        <v>162</v>
      </c>
      <c r="AU225" s="14" t="s">
        <v>86</v>
      </c>
    </row>
    <row r="226" spans="1:65" s="2" customFormat="1" ht="24.2" customHeight="1">
      <c r="A226" s="31"/>
      <c r="B226" s="32"/>
      <c r="C226" s="183" t="s">
        <v>312</v>
      </c>
      <c r="D226" s="183" t="s">
        <v>118</v>
      </c>
      <c r="E226" s="184" t="s">
        <v>313</v>
      </c>
      <c r="F226" s="185" t="s">
        <v>314</v>
      </c>
      <c r="G226" s="186" t="s">
        <v>159</v>
      </c>
      <c r="H226" s="187">
        <v>40</v>
      </c>
      <c r="I226" s="188"/>
      <c r="J226" s="189">
        <f>ROUND(I226*H226,2)</f>
        <v>0</v>
      </c>
      <c r="K226" s="185" t="s">
        <v>122</v>
      </c>
      <c r="L226" s="36"/>
      <c r="M226" s="190" t="s">
        <v>1</v>
      </c>
      <c r="N226" s="191" t="s">
        <v>42</v>
      </c>
      <c r="O226" s="68"/>
      <c r="P226" s="192">
        <f>O226*H226</f>
        <v>0</v>
      </c>
      <c r="Q226" s="192">
        <v>0</v>
      </c>
      <c r="R226" s="192">
        <f>Q226*H226</f>
        <v>0</v>
      </c>
      <c r="S226" s="192">
        <v>0</v>
      </c>
      <c r="T226" s="193">
        <f>S226*H226</f>
        <v>0</v>
      </c>
      <c r="U226" s="31"/>
      <c r="V226" s="31"/>
      <c r="W226" s="31"/>
      <c r="X226" s="31"/>
      <c r="Y226" s="31"/>
      <c r="Z226" s="31"/>
      <c r="AA226" s="31"/>
      <c r="AB226" s="31"/>
      <c r="AC226" s="31"/>
      <c r="AD226" s="31"/>
      <c r="AE226" s="31"/>
      <c r="AR226" s="194" t="s">
        <v>123</v>
      </c>
      <c r="AT226" s="194" t="s">
        <v>118</v>
      </c>
      <c r="AU226" s="194" t="s">
        <v>86</v>
      </c>
      <c r="AY226" s="14" t="s">
        <v>115</v>
      </c>
      <c r="BE226" s="195">
        <f>IF(N226="základní",J226,0)</f>
        <v>0</v>
      </c>
      <c r="BF226" s="195">
        <f>IF(N226="snížená",J226,0)</f>
        <v>0</v>
      </c>
      <c r="BG226" s="195">
        <f>IF(N226="zákl. přenesená",J226,0)</f>
        <v>0</v>
      </c>
      <c r="BH226" s="195">
        <f>IF(N226="sníž. přenesená",J226,0)</f>
        <v>0</v>
      </c>
      <c r="BI226" s="195">
        <f>IF(N226="nulová",J226,0)</f>
        <v>0</v>
      </c>
      <c r="BJ226" s="14" t="s">
        <v>84</v>
      </c>
      <c r="BK226" s="195">
        <f>ROUND(I226*H226,2)</f>
        <v>0</v>
      </c>
      <c r="BL226" s="14" t="s">
        <v>123</v>
      </c>
      <c r="BM226" s="194" t="s">
        <v>315</v>
      </c>
    </row>
    <row r="227" spans="1:65" s="2" customFormat="1" ht="39">
      <c r="A227" s="31"/>
      <c r="B227" s="32"/>
      <c r="C227" s="33"/>
      <c r="D227" s="196" t="s">
        <v>125</v>
      </c>
      <c r="E227" s="33"/>
      <c r="F227" s="197" t="s">
        <v>316</v>
      </c>
      <c r="G227" s="33"/>
      <c r="H227" s="33"/>
      <c r="I227" s="198"/>
      <c r="J227" s="33"/>
      <c r="K227" s="33"/>
      <c r="L227" s="36"/>
      <c r="M227" s="199"/>
      <c r="N227" s="200"/>
      <c r="O227" s="68"/>
      <c r="P227" s="68"/>
      <c r="Q227" s="68"/>
      <c r="R227" s="68"/>
      <c r="S227" s="68"/>
      <c r="T227" s="69"/>
      <c r="U227" s="31"/>
      <c r="V227" s="31"/>
      <c r="W227" s="31"/>
      <c r="X227" s="31"/>
      <c r="Y227" s="31"/>
      <c r="Z227" s="31"/>
      <c r="AA227" s="31"/>
      <c r="AB227" s="31"/>
      <c r="AC227" s="31"/>
      <c r="AD227" s="31"/>
      <c r="AE227" s="31"/>
      <c r="AT227" s="14" t="s">
        <v>125</v>
      </c>
      <c r="AU227" s="14" t="s">
        <v>86</v>
      </c>
    </row>
    <row r="228" spans="1:65" s="2" customFormat="1" ht="19.5">
      <c r="A228" s="31"/>
      <c r="B228" s="32"/>
      <c r="C228" s="33"/>
      <c r="D228" s="196" t="s">
        <v>162</v>
      </c>
      <c r="E228" s="33"/>
      <c r="F228" s="201" t="s">
        <v>187</v>
      </c>
      <c r="G228" s="33"/>
      <c r="H228" s="33"/>
      <c r="I228" s="198"/>
      <c r="J228" s="33"/>
      <c r="K228" s="33"/>
      <c r="L228" s="36"/>
      <c r="M228" s="199"/>
      <c r="N228" s="200"/>
      <c r="O228" s="68"/>
      <c r="P228" s="68"/>
      <c r="Q228" s="68"/>
      <c r="R228" s="68"/>
      <c r="S228" s="68"/>
      <c r="T228" s="69"/>
      <c r="U228" s="31"/>
      <c r="V228" s="31"/>
      <c r="W228" s="31"/>
      <c r="X228" s="31"/>
      <c r="Y228" s="31"/>
      <c r="Z228" s="31"/>
      <c r="AA228" s="31"/>
      <c r="AB228" s="31"/>
      <c r="AC228" s="31"/>
      <c r="AD228" s="31"/>
      <c r="AE228" s="31"/>
      <c r="AT228" s="14" t="s">
        <v>162</v>
      </c>
      <c r="AU228" s="14" t="s">
        <v>86</v>
      </c>
    </row>
    <row r="229" spans="1:65" s="2" customFormat="1" ht="24.2" customHeight="1">
      <c r="A229" s="31"/>
      <c r="B229" s="32"/>
      <c r="C229" s="183" t="s">
        <v>317</v>
      </c>
      <c r="D229" s="183" t="s">
        <v>118</v>
      </c>
      <c r="E229" s="184" t="s">
        <v>318</v>
      </c>
      <c r="F229" s="185" t="s">
        <v>319</v>
      </c>
      <c r="G229" s="186" t="s">
        <v>159</v>
      </c>
      <c r="H229" s="187">
        <v>60</v>
      </c>
      <c r="I229" s="188"/>
      <c r="J229" s="189">
        <f>ROUND(I229*H229,2)</f>
        <v>0</v>
      </c>
      <c r="K229" s="185" t="s">
        <v>122</v>
      </c>
      <c r="L229" s="36"/>
      <c r="M229" s="190" t="s">
        <v>1</v>
      </c>
      <c r="N229" s="191" t="s">
        <v>42</v>
      </c>
      <c r="O229" s="68"/>
      <c r="P229" s="192">
        <f>O229*H229</f>
        <v>0</v>
      </c>
      <c r="Q229" s="192">
        <v>0</v>
      </c>
      <c r="R229" s="192">
        <f>Q229*H229</f>
        <v>0</v>
      </c>
      <c r="S229" s="192">
        <v>0</v>
      </c>
      <c r="T229" s="193">
        <f>S229*H229</f>
        <v>0</v>
      </c>
      <c r="U229" s="31"/>
      <c r="V229" s="31"/>
      <c r="W229" s="31"/>
      <c r="X229" s="31"/>
      <c r="Y229" s="31"/>
      <c r="Z229" s="31"/>
      <c r="AA229" s="31"/>
      <c r="AB229" s="31"/>
      <c r="AC229" s="31"/>
      <c r="AD229" s="31"/>
      <c r="AE229" s="31"/>
      <c r="AR229" s="194" t="s">
        <v>123</v>
      </c>
      <c r="AT229" s="194" t="s">
        <v>118</v>
      </c>
      <c r="AU229" s="194" t="s">
        <v>86</v>
      </c>
      <c r="AY229" s="14" t="s">
        <v>115</v>
      </c>
      <c r="BE229" s="195">
        <f>IF(N229="základní",J229,0)</f>
        <v>0</v>
      </c>
      <c r="BF229" s="195">
        <f>IF(N229="snížená",J229,0)</f>
        <v>0</v>
      </c>
      <c r="BG229" s="195">
        <f>IF(N229="zákl. přenesená",J229,0)</f>
        <v>0</v>
      </c>
      <c r="BH229" s="195">
        <f>IF(N229="sníž. přenesená",J229,0)</f>
        <v>0</v>
      </c>
      <c r="BI229" s="195">
        <f>IF(N229="nulová",J229,0)</f>
        <v>0</v>
      </c>
      <c r="BJ229" s="14" t="s">
        <v>84</v>
      </c>
      <c r="BK229" s="195">
        <f>ROUND(I229*H229,2)</f>
        <v>0</v>
      </c>
      <c r="BL229" s="14" t="s">
        <v>123</v>
      </c>
      <c r="BM229" s="194" t="s">
        <v>320</v>
      </c>
    </row>
    <row r="230" spans="1:65" s="2" customFormat="1" ht="29.25">
      <c r="A230" s="31"/>
      <c r="B230" s="32"/>
      <c r="C230" s="33"/>
      <c r="D230" s="196" t="s">
        <v>125</v>
      </c>
      <c r="E230" s="33"/>
      <c r="F230" s="197" t="s">
        <v>321</v>
      </c>
      <c r="G230" s="33"/>
      <c r="H230" s="33"/>
      <c r="I230" s="198"/>
      <c r="J230" s="33"/>
      <c r="K230" s="33"/>
      <c r="L230" s="36"/>
      <c r="M230" s="199"/>
      <c r="N230" s="200"/>
      <c r="O230" s="68"/>
      <c r="P230" s="68"/>
      <c r="Q230" s="68"/>
      <c r="R230" s="68"/>
      <c r="S230" s="68"/>
      <c r="T230" s="69"/>
      <c r="U230" s="31"/>
      <c r="V230" s="31"/>
      <c r="W230" s="31"/>
      <c r="X230" s="31"/>
      <c r="Y230" s="31"/>
      <c r="Z230" s="31"/>
      <c r="AA230" s="31"/>
      <c r="AB230" s="31"/>
      <c r="AC230" s="31"/>
      <c r="AD230" s="31"/>
      <c r="AE230" s="31"/>
      <c r="AT230" s="14" t="s">
        <v>125</v>
      </c>
      <c r="AU230" s="14" t="s">
        <v>86</v>
      </c>
    </row>
    <row r="231" spans="1:65" s="2" customFormat="1" ht="19.5">
      <c r="A231" s="31"/>
      <c r="B231" s="32"/>
      <c r="C231" s="33"/>
      <c r="D231" s="196" t="s">
        <v>162</v>
      </c>
      <c r="E231" s="33"/>
      <c r="F231" s="201" t="s">
        <v>193</v>
      </c>
      <c r="G231" s="33"/>
      <c r="H231" s="33"/>
      <c r="I231" s="198"/>
      <c r="J231" s="33"/>
      <c r="K231" s="33"/>
      <c r="L231" s="36"/>
      <c r="M231" s="199"/>
      <c r="N231" s="200"/>
      <c r="O231" s="68"/>
      <c r="P231" s="68"/>
      <c r="Q231" s="68"/>
      <c r="R231" s="68"/>
      <c r="S231" s="68"/>
      <c r="T231" s="69"/>
      <c r="U231" s="31"/>
      <c r="V231" s="31"/>
      <c r="W231" s="31"/>
      <c r="X231" s="31"/>
      <c r="Y231" s="31"/>
      <c r="Z231" s="31"/>
      <c r="AA231" s="31"/>
      <c r="AB231" s="31"/>
      <c r="AC231" s="31"/>
      <c r="AD231" s="31"/>
      <c r="AE231" s="31"/>
      <c r="AT231" s="14" t="s">
        <v>162</v>
      </c>
      <c r="AU231" s="14" t="s">
        <v>86</v>
      </c>
    </row>
    <row r="232" spans="1:65" s="2" customFormat="1" ht="24.2" customHeight="1">
      <c r="A232" s="31"/>
      <c r="B232" s="32"/>
      <c r="C232" s="183" t="s">
        <v>322</v>
      </c>
      <c r="D232" s="183" t="s">
        <v>118</v>
      </c>
      <c r="E232" s="184" t="s">
        <v>323</v>
      </c>
      <c r="F232" s="185" t="s">
        <v>324</v>
      </c>
      <c r="G232" s="186" t="s">
        <v>159</v>
      </c>
      <c r="H232" s="187">
        <v>90</v>
      </c>
      <c r="I232" s="188"/>
      <c r="J232" s="189">
        <f>ROUND(I232*H232,2)</f>
        <v>0</v>
      </c>
      <c r="K232" s="185" t="s">
        <v>122</v>
      </c>
      <c r="L232" s="36"/>
      <c r="M232" s="190" t="s">
        <v>1</v>
      </c>
      <c r="N232" s="191" t="s">
        <v>42</v>
      </c>
      <c r="O232" s="68"/>
      <c r="P232" s="192">
        <f>O232*H232</f>
        <v>0</v>
      </c>
      <c r="Q232" s="192">
        <v>0</v>
      </c>
      <c r="R232" s="192">
        <f>Q232*H232</f>
        <v>0</v>
      </c>
      <c r="S232" s="192">
        <v>0</v>
      </c>
      <c r="T232" s="193">
        <f>S232*H232</f>
        <v>0</v>
      </c>
      <c r="U232" s="31"/>
      <c r="V232" s="31"/>
      <c r="W232" s="31"/>
      <c r="X232" s="31"/>
      <c r="Y232" s="31"/>
      <c r="Z232" s="31"/>
      <c r="AA232" s="31"/>
      <c r="AB232" s="31"/>
      <c r="AC232" s="31"/>
      <c r="AD232" s="31"/>
      <c r="AE232" s="31"/>
      <c r="AR232" s="194" t="s">
        <v>123</v>
      </c>
      <c r="AT232" s="194" t="s">
        <v>118</v>
      </c>
      <c r="AU232" s="194" t="s">
        <v>86</v>
      </c>
      <c r="AY232" s="14" t="s">
        <v>115</v>
      </c>
      <c r="BE232" s="195">
        <f>IF(N232="základní",J232,0)</f>
        <v>0</v>
      </c>
      <c r="BF232" s="195">
        <f>IF(N232="snížená",J232,0)</f>
        <v>0</v>
      </c>
      <c r="BG232" s="195">
        <f>IF(N232="zákl. přenesená",J232,0)</f>
        <v>0</v>
      </c>
      <c r="BH232" s="195">
        <f>IF(N232="sníž. přenesená",J232,0)</f>
        <v>0</v>
      </c>
      <c r="BI232" s="195">
        <f>IF(N232="nulová",J232,0)</f>
        <v>0</v>
      </c>
      <c r="BJ232" s="14" t="s">
        <v>84</v>
      </c>
      <c r="BK232" s="195">
        <f>ROUND(I232*H232,2)</f>
        <v>0</v>
      </c>
      <c r="BL232" s="14" t="s">
        <v>123</v>
      </c>
      <c r="BM232" s="194" t="s">
        <v>325</v>
      </c>
    </row>
    <row r="233" spans="1:65" s="2" customFormat="1" ht="29.25">
      <c r="A233" s="31"/>
      <c r="B233" s="32"/>
      <c r="C233" s="33"/>
      <c r="D233" s="196" t="s">
        <v>125</v>
      </c>
      <c r="E233" s="33"/>
      <c r="F233" s="197" t="s">
        <v>326</v>
      </c>
      <c r="G233" s="33"/>
      <c r="H233" s="33"/>
      <c r="I233" s="198"/>
      <c r="J233" s="33"/>
      <c r="K233" s="33"/>
      <c r="L233" s="36"/>
      <c r="M233" s="199"/>
      <c r="N233" s="200"/>
      <c r="O233" s="68"/>
      <c r="P233" s="68"/>
      <c r="Q233" s="68"/>
      <c r="R233" s="68"/>
      <c r="S233" s="68"/>
      <c r="T233" s="69"/>
      <c r="U233" s="31"/>
      <c r="V233" s="31"/>
      <c r="W233" s="31"/>
      <c r="X233" s="31"/>
      <c r="Y233" s="31"/>
      <c r="Z233" s="31"/>
      <c r="AA233" s="31"/>
      <c r="AB233" s="31"/>
      <c r="AC233" s="31"/>
      <c r="AD233" s="31"/>
      <c r="AE233" s="31"/>
      <c r="AT233" s="14" t="s">
        <v>125</v>
      </c>
      <c r="AU233" s="14" t="s">
        <v>86</v>
      </c>
    </row>
    <row r="234" spans="1:65" s="2" customFormat="1" ht="24.2" customHeight="1">
      <c r="A234" s="31"/>
      <c r="B234" s="32"/>
      <c r="C234" s="183" t="s">
        <v>327</v>
      </c>
      <c r="D234" s="183" t="s">
        <v>118</v>
      </c>
      <c r="E234" s="184" t="s">
        <v>328</v>
      </c>
      <c r="F234" s="185" t="s">
        <v>329</v>
      </c>
      <c r="G234" s="186" t="s">
        <v>159</v>
      </c>
      <c r="H234" s="187">
        <v>90</v>
      </c>
      <c r="I234" s="188"/>
      <c r="J234" s="189">
        <f>ROUND(I234*H234,2)</f>
        <v>0</v>
      </c>
      <c r="K234" s="185" t="s">
        <v>122</v>
      </c>
      <c r="L234" s="36"/>
      <c r="M234" s="190" t="s">
        <v>1</v>
      </c>
      <c r="N234" s="191" t="s">
        <v>42</v>
      </c>
      <c r="O234" s="68"/>
      <c r="P234" s="192">
        <f>O234*H234</f>
        <v>0</v>
      </c>
      <c r="Q234" s="192">
        <v>0</v>
      </c>
      <c r="R234" s="192">
        <f>Q234*H234</f>
        <v>0</v>
      </c>
      <c r="S234" s="192">
        <v>0</v>
      </c>
      <c r="T234" s="193">
        <f>S234*H234</f>
        <v>0</v>
      </c>
      <c r="U234" s="31"/>
      <c r="V234" s="31"/>
      <c r="W234" s="31"/>
      <c r="X234" s="31"/>
      <c r="Y234" s="31"/>
      <c r="Z234" s="31"/>
      <c r="AA234" s="31"/>
      <c r="AB234" s="31"/>
      <c r="AC234" s="31"/>
      <c r="AD234" s="31"/>
      <c r="AE234" s="31"/>
      <c r="AR234" s="194" t="s">
        <v>123</v>
      </c>
      <c r="AT234" s="194" t="s">
        <v>118</v>
      </c>
      <c r="AU234" s="194" t="s">
        <v>86</v>
      </c>
      <c r="AY234" s="14" t="s">
        <v>115</v>
      </c>
      <c r="BE234" s="195">
        <f>IF(N234="základní",J234,0)</f>
        <v>0</v>
      </c>
      <c r="BF234" s="195">
        <f>IF(N234="snížená",J234,0)</f>
        <v>0</v>
      </c>
      <c r="BG234" s="195">
        <f>IF(N234="zákl. přenesená",J234,0)</f>
        <v>0</v>
      </c>
      <c r="BH234" s="195">
        <f>IF(N234="sníž. přenesená",J234,0)</f>
        <v>0</v>
      </c>
      <c r="BI234" s="195">
        <f>IF(N234="nulová",J234,0)</f>
        <v>0</v>
      </c>
      <c r="BJ234" s="14" t="s">
        <v>84</v>
      </c>
      <c r="BK234" s="195">
        <f>ROUND(I234*H234,2)</f>
        <v>0</v>
      </c>
      <c r="BL234" s="14" t="s">
        <v>123</v>
      </c>
      <c r="BM234" s="194" t="s">
        <v>330</v>
      </c>
    </row>
    <row r="235" spans="1:65" s="2" customFormat="1" ht="29.25">
      <c r="A235" s="31"/>
      <c r="B235" s="32"/>
      <c r="C235" s="33"/>
      <c r="D235" s="196" t="s">
        <v>125</v>
      </c>
      <c r="E235" s="33"/>
      <c r="F235" s="197" t="s">
        <v>331</v>
      </c>
      <c r="G235" s="33"/>
      <c r="H235" s="33"/>
      <c r="I235" s="198"/>
      <c r="J235" s="33"/>
      <c r="K235" s="33"/>
      <c r="L235" s="36"/>
      <c r="M235" s="199"/>
      <c r="N235" s="200"/>
      <c r="O235" s="68"/>
      <c r="P235" s="68"/>
      <c r="Q235" s="68"/>
      <c r="R235" s="68"/>
      <c r="S235" s="68"/>
      <c r="T235" s="69"/>
      <c r="U235" s="31"/>
      <c r="V235" s="31"/>
      <c r="W235" s="31"/>
      <c r="X235" s="31"/>
      <c r="Y235" s="31"/>
      <c r="Z235" s="31"/>
      <c r="AA235" s="31"/>
      <c r="AB235" s="31"/>
      <c r="AC235" s="31"/>
      <c r="AD235" s="31"/>
      <c r="AE235" s="31"/>
      <c r="AT235" s="14" t="s">
        <v>125</v>
      </c>
      <c r="AU235" s="14" t="s">
        <v>86</v>
      </c>
    </row>
    <row r="236" spans="1:65" s="2" customFormat="1" ht="24.2" customHeight="1">
      <c r="A236" s="31"/>
      <c r="B236" s="32"/>
      <c r="C236" s="183" t="s">
        <v>332</v>
      </c>
      <c r="D236" s="183" t="s">
        <v>118</v>
      </c>
      <c r="E236" s="184" t="s">
        <v>333</v>
      </c>
      <c r="F236" s="185" t="s">
        <v>334</v>
      </c>
      <c r="G236" s="186" t="s">
        <v>159</v>
      </c>
      <c r="H236" s="187">
        <v>90</v>
      </c>
      <c r="I236" s="188"/>
      <c r="J236" s="189">
        <f>ROUND(I236*H236,2)</f>
        <v>0</v>
      </c>
      <c r="K236" s="185" t="s">
        <v>122</v>
      </c>
      <c r="L236" s="36"/>
      <c r="M236" s="190" t="s">
        <v>1</v>
      </c>
      <c r="N236" s="191" t="s">
        <v>42</v>
      </c>
      <c r="O236" s="68"/>
      <c r="P236" s="192">
        <f>O236*H236</f>
        <v>0</v>
      </c>
      <c r="Q236" s="192">
        <v>0</v>
      </c>
      <c r="R236" s="192">
        <f>Q236*H236</f>
        <v>0</v>
      </c>
      <c r="S236" s="192">
        <v>0</v>
      </c>
      <c r="T236" s="193">
        <f>S236*H236</f>
        <v>0</v>
      </c>
      <c r="U236" s="31"/>
      <c r="V236" s="31"/>
      <c r="W236" s="31"/>
      <c r="X236" s="31"/>
      <c r="Y236" s="31"/>
      <c r="Z236" s="31"/>
      <c r="AA236" s="31"/>
      <c r="AB236" s="31"/>
      <c r="AC236" s="31"/>
      <c r="AD236" s="31"/>
      <c r="AE236" s="31"/>
      <c r="AR236" s="194" t="s">
        <v>123</v>
      </c>
      <c r="AT236" s="194" t="s">
        <v>118</v>
      </c>
      <c r="AU236" s="194" t="s">
        <v>86</v>
      </c>
      <c r="AY236" s="14" t="s">
        <v>115</v>
      </c>
      <c r="BE236" s="195">
        <f>IF(N236="základní",J236,0)</f>
        <v>0</v>
      </c>
      <c r="BF236" s="195">
        <f>IF(N236="snížená",J236,0)</f>
        <v>0</v>
      </c>
      <c r="BG236" s="195">
        <f>IF(N236="zákl. přenesená",J236,0)</f>
        <v>0</v>
      </c>
      <c r="BH236" s="195">
        <f>IF(N236="sníž. přenesená",J236,0)</f>
        <v>0</v>
      </c>
      <c r="BI236" s="195">
        <f>IF(N236="nulová",J236,0)</f>
        <v>0</v>
      </c>
      <c r="BJ236" s="14" t="s">
        <v>84</v>
      </c>
      <c r="BK236" s="195">
        <f>ROUND(I236*H236,2)</f>
        <v>0</v>
      </c>
      <c r="BL236" s="14" t="s">
        <v>123</v>
      </c>
      <c r="BM236" s="194" t="s">
        <v>335</v>
      </c>
    </row>
    <row r="237" spans="1:65" s="2" customFormat="1" ht="29.25">
      <c r="A237" s="31"/>
      <c r="B237" s="32"/>
      <c r="C237" s="33"/>
      <c r="D237" s="196" t="s">
        <v>125</v>
      </c>
      <c r="E237" s="33"/>
      <c r="F237" s="197" t="s">
        <v>336</v>
      </c>
      <c r="G237" s="33"/>
      <c r="H237" s="33"/>
      <c r="I237" s="198"/>
      <c r="J237" s="33"/>
      <c r="K237" s="33"/>
      <c r="L237" s="36"/>
      <c r="M237" s="199"/>
      <c r="N237" s="200"/>
      <c r="O237" s="68"/>
      <c r="P237" s="68"/>
      <c r="Q237" s="68"/>
      <c r="R237" s="68"/>
      <c r="S237" s="68"/>
      <c r="T237" s="69"/>
      <c r="U237" s="31"/>
      <c r="V237" s="31"/>
      <c r="W237" s="31"/>
      <c r="X237" s="31"/>
      <c r="Y237" s="31"/>
      <c r="Z237" s="31"/>
      <c r="AA237" s="31"/>
      <c r="AB237" s="31"/>
      <c r="AC237" s="31"/>
      <c r="AD237" s="31"/>
      <c r="AE237" s="31"/>
      <c r="AT237" s="14" t="s">
        <v>125</v>
      </c>
      <c r="AU237" s="14" t="s">
        <v>86</v>
      </c>
    </row>
    <row r="238" spans="1:65" s="2" customFormat="1" ht="24.2" customHeight="1">
      <c r="A238" s="31"/>
      <c r="B238" s="32"/>
      <c r="C238" s="183" t="s">
        <v>337</v>
      </c>
      <c r="D238" s="183" t="s">
        <v>118</v>
      </c>
      <c r="E238" s="184" t="s">
        <v>338</v>
      </c>
      <c r="F238" s="185" t="s">
        <v>339</v>
      </c>
      <c r="G238" s="186" t="s">
        <v>159</v>
      </c>
      <c r="H238" s="187">
        <v>90</v>
      </c>
      <c r="I238" s="188"/>
      <c r="J238" s="189">
        <f>ROUND(I238*H238,2)</f>
        <v>0</v>
      </c>
      <c r="K238" s="185" t="s">
        <v>122</v>
      </c>
      <c r="L238" s="36"/>
      <c r="M238" s="190" t="s">
        <v>1</v>
      </c>
      <c r="N238" s="191" t="s">
        <v>42</v>
      </c>
      <c r="O238" s="68"/>
      <c r="P238" s="192">
        <f>O238*H238</f>
        <v>0</v>
      </c>
      <c r="Q238" s="192">
        <v>0</v>
      </c>
      <c r="R238" s="192">
        <f>Q238*H238</f>
        <v>0</v>
      </c>
      <c r="S238" s="192">
        <v>0</v>
      </c>
      <c r="T238" s="193">
        <f>S238*H238</f>
        <v>0</v>
      </c>
      <c r="U238" s="31"/>
      <c r="V238" s="31"/>
      <c r="W238" s="31"/>
      <c r="X238" s="31"/>
      <c r="Y238" s="31"/>
      <c r="Z238" s="31"/>
      <c r="AA238" s="31"/>
      <c r="AB238" s="31"/>
      <c r="AC238" s="31"/>
      <c r="AD238" s="31"/>
      <c r="AE238" s="31"/>
      <c r="AR238" s="194" t="s">
        <v>123</v>
      </c>
      <c r="AT238" s="194" t="s">
        <v>118</v>
      </c>
      <c r="AU238" s="194" t="s">
        <v>86</v>
      </c>
      <c r="AY238" s="14" t="s">
        <v>115</v>
      </c>
      <c r="BE238" s="195">
        <f>IF(N238="základní",J238,0)</f>
        <v>0</v>
      </c>
      <c r="BF238" s="195">
        <f>IF(N238="snížená",J238,0)</f>
        <v>0</v>
      </c>
      <c r="BG238" s="195">
        <f>IF(N238="zákl. přenesená",J238,0)</f>
        <v>0</v>
      </c>
      <c r="BH238" s="195">
        <f>IF(N238="sníž. přenesená",J238,0)</f>
        <v>0</v>
      </c>
      <c r="BI238" s="195">
        <f>IF(N238="nulová",J238,0)</f>
        <v>0</v>
      </c>
      <c r="BJ238" s="14" t="s">
        <v>84</v>
      </c>
      <c r="BK238" s="195">
        <f>ROUND(I238*H238,2)</f>
        <v>0</v>
      </c>
      <c r="BL238" s="14" t="s">
        <v>123</v>
      </c>
      <c r="BM238" s="194" t="s">
        <v>340</v>
      </c>
    </row>
    <row r="239" spans="1:65" s="2" customFormat="1" ht="29.25">
      <c r="A239" s="31"/>
      <c r="B239" s="32"/>
      <c r="C239" s="33"/>
      <c r="D239" s="196" t="s">
        <v>125</v>
      </c>
      <c r="E239" s="33"/>
      <c r="F239" s="197" t="s">
        <v>341</v>
      </c>
      <c r="G239" s="33"/>
      <c r="H239" s="33"/>
      <c r="I239" s="198"/>
      <c r="J239" s="33"/>
      <c r="K239" s="33"/>
      <c r="L239" s="36"/>
      <c r="M239" s="199"/>
      <c r="N239" s="200"/>
      <c r="O239" s="68"/>
      <c r="P239" s="68"/>
      <c r="Q239" s="68"/>
      <c r="R239" s="68"/>
      <c r="S239" s="68"/>
      <c r="T239" s="69"/>
      <c r="U239" s="31"/>
      <c r="V239" s="31"/>
      <c r="W239" s="31"/>
      <c r="X239" s="31"/>
      <c r="Y239" s="31"/>
      <c r="Z239" s="31"/>
      <c r="AA239" s="31"/>
      <c r="AB239" s="31"/>
      <c r="AC239" s="31"/>
      <c r="AD239" s="31"/>
      <c r="AE239" s="31"/>
      <c r="AT239" s="14" t="s">
        <v>125</v>
      </c>
      <c r="AU239" s="14" t="s">
        <v>86</v>
      </c>
    </row>
    <row r="240" spans="1:65" s="2" customFormat="1" ht="24.2" customHeight="1">
      <c r="A240" s="31"/>
      <c r="B240" s="32"/>
      <c r="C240" s="183" t="s">
        <v>342</v>
      </c>
      <c r="D240" s="183" t="s">
        <v>118</v>
      </c>
      <c r="E240" s="184" t="s">
        <v>343</v>
      </c>
      <c r="F240" s="185" t="s">
        <v>344</v>
      </c>
      <c r="G240" s="186" t="s">
        <v>159</v>
      </c>
      <c r="H240" s="187">
        <v>90</v>
      </c>
      <c r="I240" s="188"/>
      <c r="J240" s="189">
        <f>ROUND(I240*H240,2)</f>
        <v>0</v>
      </c>
      <c r="K240" s="185" t="s">
        <v>122</v>
      </c>
      <c r="L240" s="36"/>
      <c r="M240" s="190" t="s">
        <v>1</v>
      </c>
      <c r="N240" s="191" t="s">
        <v>42</v>
      </c>
      <c r="O240" s="68"/>
      <c r="P240" s="192">
        <f>O240*H240</f>
        <v>0</v>
      </c>
      <c r="Q240" s="192">
        <v>0</v>
      </c>
      <c r="R240" s="192">
        <f>Q240*H240</f>
        <v>0</v>
      </c>
      <c r="S240" s="192">
        <v>0</v>
      </c>
      <c r="T240" s="193">
        <f>S240*H240</f>
        <v>0</v>
      </c>
      <c r="U240" s="31"/>
      <c r="V240" s="31"/>
      <c r="W240" s="31"/>
      <c r="X240" s="31"/>
      <c r="Y240" s="31"/>
      <c r="Z240" s="31"/>
      <c r="AA240" s="31"/>
      <c r="AB240" s="31"/>
      <c r="AC240" s="31"/>
      <c r="AD240" s="31"/>
      <c r="AE240" s="31"/>
      <c r="AR240" s="194" t="s">
        <v>123</v>
      </c>
      <c r="AT240" s="194" t="s">
        <v>118</v>
      </c>
      <c r="AU240" s="194" t="s">
        <v>86</v>
      </c>
      <c r="AY240" s="14" t="s">
        <v>115</v>
      </c>
      <c r="BE240" s="195">
        <f>IF(N240="základní",J240,0)</f>
        <v>0</v>
      </c>
      <c r="BF240" s="195">
        <f>IF(N240="snížená",J240,0)</f>
        <v>0</v>
      </c>
      <c r="BG240" s="195">
        <f>IF(N240="zákl. přenesená",J240,0)</f>
        <v>0</v>
      </c>
      <c r="BH240" s="195">
        <f>IF(N240="sníž. přenesená",J240,0)</f>
        <v>0</v>
      </c>
      <c r="BI240" s="195">
        <f>IF(N240="nulová",J240,0)</f>
        <v>0</v>
      </c>
      <c r="BJ240" s="14" t="s">
        <v>84</v>
      </c>
      <c r="BK240" s="195">
        <f>ROUND(I240*H240,2)</f>
        <v>0</v>
      </c>
      <c r="BL240" s="14" t="s">
        <v>123</v>
      </c>
      <c r="BM240" s="194" t="s">
        <v>345</v>
      </c>
    </row>
    <row r="241" spans="1:65" s="2" customFormat="1" ht="29.25">
      <c r="A241" s="31"/>
      <c r="B241" s="32"/>
      <c r="C241" s="33"/>
      <c r="D241" s="196" t="s">
        <v>125</v>
      </c>
      <c r="E241" s="33"/>
      <c r="F241" s="197" t="s">
        <v>346</v>
      </c>
      <c r="G241" s="33"/>
      <c r="H241" s="33"/>
      <c r="I241" s="198"/>
      <c r="J241" s="33"/>
      <c r="K241" s="33"/>
      <c r="L241" s="36"/>
      <c r="M241" s="199"/>
      <c r="N241" s="200"/>
      <c r="O241" s="68"/>
      <c r="P241" s="68"/>
      <c r="Q241" s="68"/>
      <c r="R241" s="68"/>
      <c r="S241" s="68"/>
      <c r="T241" s="69"/>
      <c r="U241" s="31"/>
      <c r="V241" s="31"/>
      <c r="W241" s="31"/>
      <c r="X241" s="31"/>
      <c r="Y241" s="31"/>
      <c r="Z241" s="31"/>
      <c r="AA241" s="31"/>
      <c r="AB241" s="31"/>
      <c r="AC241" s="31"/>
      <c r="AD241" s="31"/>
      <c r="AE241" s="31"/>
      <c r="AT241" s="14" t="s">
        <v>125</v>
      </c>
      <c r="AU241" s="14" t="s">
        <v>86</v>
      </c>
    </row>
    <row r="242" spans="1:65" s="2" customFormat="1" ht="24.2" customHeight="1">
      <c r="A242" s="31"/>
      <c r="B242" s="32"/>
      <c r="C242" s="183" t="s">
        <v>347</v>
      </c>
      <c r="D242" s="183" t="s">
        <v>118</v>
      </c>
      <c r="E242" s="184" t="s">
        <v>348</v>
      </c>
      <c r="F242" s="185" t="s">
        <v>349</v>
      </c>
      <c r="G242" s="186" t="s">
        <v>159</v>
      </c>
      <c r="H242" s="187">
        <v>10</v>
      </c>
      <c r="I242" s="188"/>
      <c r="J242" s="189">
        <f>ROUND(I242*H242,2)</f>
        <v>0</v>
      </c>
      <c r="K242" s="185" t="s">
        <v>122</v>
      </c>
      <c r="L242" s="36"/>
      <c r="M242" s="190" t="s">
        <v>1</v>
      </c>
      <c r="N242" s="191" t="s">
        <v>42</v>
      </c>
      <c r="O242" s="68"/>
      <c r="P242" s="192">
        <f>O242*H242</f>
        <v>0</v>
      </c>
      <c r="Q242" s="192">
        <v>0</v>
      </c>
      <c r="R242" s="192">
        <f>Q242*H242</f>
        <v>0</v>
      </c>
      <c r="S242" s="192">
        <v>0</v>
      </c>
      <c r="T242" s="193">
        <f>S242*H242</f>
        <v>0</v>
      </c>
      <c r="U242" s="31"/>
      <c r="V242" s="31"/>
      <c r="W242" s="31"/>
      <c r="X242" s="31"/>
      <c r="Y242" s="31"/>
      <c r="Z242" s="31"/>
      <c r="AA242" s="31"/>
      <c r="AB242" s="31"/>
      <c r="AC242" s="31"/>
      <c r="AD242" s="31"/>
      <c r="AE242" s="31"/>
      <c r="AR242" s="194" t="s">
        <v>123</v>
      </c>
      <c r="AT242" s="194" t="s">
        <v>118</v>
      </c>
      <c r="AU242" s="194" t="s">
        <v>86</v>
      </c>
      <c r="AY242" s="14" t="s">
        <v>115</v>
      </c>
      <c r="BE242" s="195">
        <f>IF(N242="základní",J242,0)</f>
        <v>0</v>
      </c>
      <c r="BF242" s="195">
        <f>IF(N242="snížená",J242,0)</f>
        <v>0</v>
      </c>
      <c r="BG242" s="195">
        <f>IF(N242="zákl. přenesená",J242,0)</f>
        <v>0</v>
      </c>
      <c r="BH242" s="195">
        <f>IF(N242="sníž. přenesená",J242,0)</f>
        <v>0</v>
      </c>
      <c r="BI242" s="195">
        <f>IF(N242="nulová",J242,0)</f>
        <v>0</v>
      </c>
      <c r="BJ242" s="14" t="s">
        <v>84</v>
      </c>
      <c r="BK242" s="195">
        <f>ROUND(I242*H242,2)</f>
        <v>0</v>
      </c>
      <c r="BL242" s="14" t="s">
        <v>123</v>
      </c>
      <c r="BM242" s="194" t="s">
        <v>350</v>
      </c>
    </row>
    <row r="243" spans="1:65" s="2" customFormat="1" ht="19.5">
      <c r="A243" s="31"/>
      <c r="B243" s="32"/>
      <c r="C243" s="33"/>
      <c r="D243" s="196" t="s">
        <v>125</v>
      </c>
      <c r="E243" s="33"/>
      <c r="F243" s="197" t="s">
        <v>351</v>
      </c>
      <c r="G243" s="33"/>
      <c r="H243" s="33"/>
      <c r="I243" s="198"/>
      <c r="J243" s="33"/>
      <c r="K243" s="33"/>
      <c r="L243" s="36"/>
      <c r="M243" s="199"/>
      <c r="N243" s="200"/>
      <c r="O243" s="68"/>
      <c r="P243" s="68"/>
      <c r="Q243" s="68"/>
      <c r="R243" s="68"/>
      <c r="S243" s="68"/>
      <c r="T243" s="69"/>
      <c r="U243" s="31"/>
      <c r="V243" s="31"/>
      <c r="W243" s="31"/>
      <c r="X243" s="31"/>
      <c r="Y243" s="31"/>
      <c r="Z243" s="31"/>
      <c r="AA243" s="31"/>
      <c r="AB243" s="31"/>
      <c r="AC243" s="31"/>
      <c r="AD243" s="31"/>
      <c r="AE243" s="31"/>
      <c r="AT243" s="14" t="s">
        <v>125</v>
      </c>
      <c r="AU243" s="14" t="s">
        <v>86</v>
      </c>
    </row>
    <row r="244" spans="1:65" s="2" customFormat="1" ht="24.2" customHeight="1">
      <c r="A244" s="31"/>
      <c r="B244" s="32"/>
      <c r="C244" s="183" t="s">
        <v>352</v>
      </c>
      <c r="D244" s="183" t="s">
        <v>118</v>
      </c>
      <c r="E244" s="184" t="s">
        <v>353</v>
      </c>
      <c r="F244" s="185" t="s">
        <v>354</v>
      </c>
      <c r="G244" s="186" t="s">
        <v>159</v>
      </c>
      <c r="H244" s="187">
        <v>10</v>
      </c>
      <c r="I244" s="188"/>
      <c r="J244" s="189">
        <f>ROUND(I244*H244,2)</f>
        <v>0</v>
      </c>
      <c r="K244" s="185" t="s">
        <v>122</v>
      </c>
      <c r="L244" s="36"/>
      <c r="M244" s="190" t="s">
        <v>1</v>
      </c>
      <c r="N244" s="191" t="s">
        <v>42</v>
      </c>
      <c r="O244" s="68"/>
      <c r="P244" s="192">
        <f>O244*H244</f>
        <v>0</v>
      </c>
      <c r="Q244" s="192">
        <v>0</v>
      </c>
      <c r="R244" s="192">
        <f>Q244*H244</f>
        <v>0</v>
      </c>
      <c r="S244" s="192">
        <v>0</v>
      </c>
      <c r="T244" s="193">
        <f>S244*H244</f>
        <v>0</v>
      </c>
      <c r="U244" s="31"/>
      <c r="V244" s="31"/>
      <c r="W244" s="31"/>
      <c r="X244" s="31"/>
      <c r="Y244" s="31"/>
      <c r="Z244" s="31"/>
      <c r="AA244" s="31"/>
      <c r="AB244" s="31"/>
      <c r="AC244" s="31"/>
      <c r="AD244" s="31"/>
      <c r="AE244" s="31"/>
      <c r="AR244" s="194" t="s">
        <v>123</v>
      </c>
      <c r="AT244" s="194" t="s">
        <v>118</v>
      </c>
      <c r="AU244" s="194" t="s">
        <v>86</v>
      </c>
      <c r="AY244" s="14" t="s">
        <v>115</v>
      </c>
      <c r="BE244" s="195">
        <f>IF(N244="základní",J244,0)</f>
        <v>0</v>
      </c>
      <c r="BF244" s="195">
        <f>IF(N244="snížená",J244,0)</f>
        <v>0</v>
      </c>
      <c r="BG244" s="195">
        <f>IF(N244="zákl. přenesená",J244,0)</f>
        <v>0</v>
      </c>
      <c r="BH244" s="195">
        <f>IF(N244="sníž. přenesená",J244,0)</f>
        <v>0</v>
      </c>
      <c r="BI244" s="195">
        <f>IF(N244="nulová",J244,0)</f>
        <v>0</v>
      </c>
      <c r="BJ244" s="14" t="s">
        <v>84</v>
      </c>
      <c r="BK244" s="195">
        <f>ROUND(I244*H244,2)</f>
        <v>0</v>
      </c>
      <c r="BL244" s="14" t="s">
        <v>123</v>
      </c>
      <c r="BM244" s="194" t="s">
        <v>355</v>
      </c>
    </row>
    <row r="245" spans="1:65" s="2" customFormat="1" ht="19.5">
      <c r="A245" s="31"/>
      <c r="B245" s="32"/>
      <c r="C245" s="33"/>
      <c r="D245" s="196" t="s">
        <v>125</v>
      </c>
      <c r="E245" s="33"/>
      <c r="F245" s="197" t="s">
        <v>356</v>
      </c>
      <c r="G245" s="33"/>
      <c r="H245" s="33"/>
      <c r="I245" s="198"/>
      <c r="J245" s="33"/>
      <c r="K245" s="33"/>
      <c r="L245" s="36"/>
      <c r="M245" s="199"/>
      <c r="N245" s="200"/>
      <c r="O245" s="68"/>
      <c r="P245" s="68"/>
      <c r="Q245" s="68"/>
      <c r="R245" s="68"/>
      <c r="S245" s="68"/>
      <c r="T245" s="69"/>
      <c r="U245" s="31"/>
      <c r="V245" s="31"/>
      <c r="W245" s="31"/>
      <c r="X245" s="31"/>
      <c r="Y245" s="31"/>
      <c r="Z245" s="31"/>
      <c r="AA245" s="31"/>
      <c r="AB245" s="31"/>
      <c r="AC245" s="31"/>
      <c r="AD245" s="31"/>
      <c r="AE245" s="31"/>
      <c r="AT245" s="14" t="s">
        <v>125</v>
      </c>
      <c r="AU245" s="14" t="s">
        <v>86</v>
      </c>
    </row>
    <row r="246" spans="1:65" s="12" customFormat="1" ht="25.9" customHeight="1">
      <c r="B246" s="167"/>
      <c r="C246" s="168"/>
      <c r="D246" s="169" t="s">
        <v>76</v>
      </c>
      <c r="E246" s="170" t="s">
        <v>357</v>
      </c>
      <c r="F246" s="170" t="s">
        <v>358</v>
      </c>
      <c r="G246" s="168"/>
      <c r="H246" s="168"/>
      <c r="I246" s="171"/>
      <c r="J246" s="172">
        <f>BK246</f>
        <v>0</v>
      </c>
      <c r="K246" s="168"/>
      <c r="L246" s="173"/>
      <c r="M246" s="174"/>
      <c r="N246" s="175"/>
      <c r="O246" s="175"/>
      <c r="P246" s="176">
        <f>SUM(P247:P250)</f>
        <v>0</v>
      </c>
      <c r="Q246" s="175"/>
      <c r="R246" s="176">
        <f>SUM(R247:R250)</f>
        <v>0</v>
      </c>
      <c r="S246" s="175"/>
      <c r="T246" s="177">
        <f>SUM(T247:T250)</f>
        <v>0</v>
      </c>
      <c r="AR246" s="178" t="s">
        <v>123</v>
      </c>
      <c r="AT246" s="179" t="s">
        <v>76</v>
      </c>
      <c r="AU246" s="179" t="s">
        <v>77</v>
      </c>
      <c r="AY246" s="178" t="s">
        <v>115</v>
      </c>
      <c r="BK246" s="180">
        <f>SUM(BK247:BK250)</f>
        <v>0</v>
      </c>
    </row>
    <row r="247" spans="1:65" s="2" customFormat="1" ht="24.2" customHeight="1">
      <c r="A247" s="31"/>
      <c r="B247" s="32"/>
      <c r="C247" s="183" t="s">
        <v>359</v>
      </c>
      <c r="D247" s="183" t="s">
        <v>118</v>
      </c>
      <c r="E247" s="184" t="s">
        <v>360</v>
      </c>
      <c r="F247" s="185" t="s">
        <v>361</v>
      </c>
      <c r="G247" s="186" t="s">
        <v>159</v>
      </c>
      <c r="H247" s="187">
        <v>20</v>
      </c>
      <c r="I247" s="188"/>
      <c r="J247" s="189">
        <f>ROUND(I247*H247,2)</f>
        <v>0</v>
      </c>
      <c r="K247" s="185" t="s">
        <v>122</v>
      </c>
      <c r="L247" s="36"/>
      <c r="M247" s="190" t="s">
        <v>1</v>
      </c>
      <c r="N247" s="191" t="s">
        <v>42</v>
      </c>
      <c r="O247" s="68"/>
      <c r="P247" s="192">
        <f>O247*H247</f>
        <v>0</v>
      </c>
      <c r="Q247" s="192">
        <v>0</v>
      </c>
      <c r="R247" s="192">
        <f>Q247*H247</f>
        <v>0</v>
      </c>
      <c r="S247" s="192">
        <v>0</v>
      </c>
      <c r="T247" s="193">
        <f>S247*H247</f>
        <v>0</v>
      </c>
      <c r="U247" s="31"/>
      <c r="V247" s="31"/>
      <c r="W247" s="31"/>
      <c r="X247" s="31"/>
      <c r="Y247" s="31"/>
      <c r="Z247" s="31"/>
      <c r="AA247" s="31"/>
      <c r="AB247" s="31"/>
      <c r="AC247" s="31"/>
      <c r="AD247" s="31"/>
      <c r="AE247" s="31"/>
      <c r="AR247" s="194" t="s">
        <v>123</v>
      </c>
      <c r="AT247" s="194" t="s">
        <v>118</v>
      </c>
      <c r="AU247" s="194" t="s">
        <v>84</v>
      </c>
      <c r="AY247" s="14" t="s">
        <v>115</v>
      </c>
      <c r="BE247" s="195">
        <f>IF(N247="základní",J247,0)</f>
        <v>0</v>
      </c>
      <c r="BF247" s="195">
        <f>IF(N247="snížená",J247,0)</f>
        <v>0</v>
      </c>
      <c r="BG247" s="195">
        <f>IF(N247="zákl. přenesená",J247,0)</f>
        <v>0</v>
      </c>
      <c r="BH247" s="195">
        <f>IF(N247="sníž. přenesená",J247,0)</f>
        <v>0</v>
      </c>
      <c r="BI247" s="195">
        <f>IF(N247="nulová",J247,0)</f>
        <v>0</v>
      </c>
      <c r="BJ247" s="14" t="s">
        <v>84</v>
      </c>
      <c r="BK247" s="195">
        <f>ROUND(I247*H247,2)</f>
        <v>0</v>
      </c>
      <c r="BL247" s="14" t="s">
        <v>123</v>
      </c>
      <c r="BM247" s="194" t="s">
        <v>362</v>
      </c>
    </row>
    <row r="248" spans="1:65" s="2" customFormat="1" ht="29.25">
      <c r="A248" s="31"/>
      <c r="B248" s="32"/>
      <c r="C248" s="33"/>
      <c r="D248" s="196" t="s">
        <v>125</v>
      </c>
      <c r="E248" s="33"/>
      <c r="F248" s="197" t="s">
        <v>363</v>
      </c>
      <c r="G248" s="33"/>
      <c r="H248" s="33"/>
      <c r="I248" s="198"/>
      <c r="J248" s="33"/>
      <c r="K248" s="33"/>
      <c r="L248" s="36"/>
      <c r="M248" s="199"/>
      <c r="N248" s="200"/>
      <c r="O248" s="68"/>
      <c r="P248" s="68"/>
      <c r="Q248" s="68"/>
      <c r="R248" s="68"/>
      <c r="S248" s="68"/>
      <c r="T248" s="69"/>
      <c r="U248" s="31"/>
      <c r="V248" s="31"/>
      <c r="W248" s="31"/>
      <c r="X248" s="31"/>
      <c r="Y248" s="31"/>
      <c r="Z248" s="31"/>
      <c r="AA248" s="31"/>
      <c r="AB248" s="31"/>
      <c r="AC248" s="31"/>
      <c r="AD248" s="31"/>
      <c r="AE248" s="31"/>
      <c r="AT248" s="14" t="s">
        <v>125</v>
      </c>
      <c r="AU248" s="14" t="s">
        <v>84</v>
      </c>
    </row>
    <row r="249" spans="1:65" s="2" customFormat="1" ht="24.2" customHeight="1">
      <c r="A249" s="31"/>
      <c r="B249" s="32"/>
      <c r="C249" s="183" t="s">
        <v>364</v>
      </c>
      <c r="D249" s="183" t="s">
        <v>118</v>
      </c>
      <c r="E249" s="184" t="s">
        <v>365</v>
      </c>
      <c r="F249" s="185" t="s">
        <v>366</v>
      </c>
      <c r="G249" s="186" t="s">
        <v>159</v>
      </c>
      <c r="H249" s="187">
        <v>20</v>
      </c>
      <c r="I249" s="188"/>
      <c r="J249" s="189">
        <f>ROUND(I249*H249,2)</f>
        <v>0</v>
      </c>
      <c r="K249" s="185" t="s">
        <v>122</v>
      </c>
      <c r="L249" s="36"/>
      <c r="M249" s="190" t="s">
        <v>1</v>
      </c>
      <c r="N249" s="191" t="s">
        <v>42</v>
      </c>
      <c r="O249" s="68"/>
      <c r="P249" s="192">
        <f>O249*H249</f>
        <v>0</v>
      </c>
      <c r="Q249" s="192">
        <v>0</v>
      </c>
      <c r="R249" s="192">
        <f>Q249*H249</f>
        <v>0</v>
      </c>
      <c r="S249" s="192">
        <v>0</v>
      </c>
      <c r="T249" s="193">
        <f>S249*H249</f>
        <v>0</v>
      </c>
      <c r="U249" s="31"/>
      <c r="V249" s="31"/>
      <c r="W249" s="31"/>
      <c r="X249" s="31"/>
      <c r="Y249" s="31"/>
      <c r="Z249" s="31"/>
      <c r="AA249" s="31"/>
      <c r="AB249" s="31"/>
      <c r="AC249" s="31"/>
      <c r="AD249" s="31"/>
      <c r="AE249" s="31"/>
      <c r="AR249" s="194" t="s">
        <v>123</v>
      </c>
      <c r="AT249" s="194" t="s">
        <v>118</v>
      </c>
      <c r="AU249" s="194" t="s">
        <v>84</v>
      </c>
      <c r="AY249" s="14" t="s">
        <v>115</v>
      </c>
      <c r="BE249" s="195">
        <f>IF(N249="základní",J249,0)</f>
        <v>0</v>
      </c>
      <c r="BF249" s="195">
        <f>IF(N249="snížená",J249,0)</f>
        <v>0</v>
      </c>
      <c r="BG249" s="195">
        <f>IF(N249="zákl. přenesená",J249,0)</f>
        <v>0</v>
      </c>
      <c r="BH249" s="195">
        <f>IF(N249="sníž. přenesená",J249,0)</f>
        <v>0</v>
      </c>
      <c r="BI249" s="195">
        <f>IF(N249="nulová",J249,0)</f>
        <v>0</v>
      </c>
      <c r="BJ249" s="14" t="s">
        <v>84</v>
      </c>
      <c r="BK249" s="195">
        <f>ROUND(I249*H249,2)</f>
        <v>0</v>
      </c>
      <c r="BL249" s="14" t="s">
        <v>123</v>
      </c>
      <c r="BM249" s="194" t="s">
        <v>367</v>
      </c>
    </row>
    <row r="250" spans="1:65" s="2" customFormat="1" ht="29.25">
      <c r="A250" s="31"/>
      <c r="B250" s="32"/>
      <c r="C250" s="33"/>
      <c r="D250" s="196" t="s">
        <v>125</v>
      </c>
      <c r="E250" s="33"/>
      <c r="F250" s="197" t="s">
        <v>368</v>
      </c>
      <c r="G250" s="33"/>
      <c r="H250" s="33"/>
      <c r="I250" s="198"/>
      <c r="J250" s="33"/>
      <c r="K250" s="33"/>
      <c r="L250" s="36"/>
      <c r="M250" s="202"/>
      <c r="N250" s="203"/>
      <c r="O250" s="204"/>
      <c r="P250" s="204"/>
      <c r="Q250" s="204"/>
      <c r="R250" s="204"/>
      <c r="S250" s="204"/>
      <c r="T250" s="205"/>
      <c r="U250" s="31"/>
      <c r="V250" s="31"/>
      <c r="W250" s="31"/>
      <c r="X250" s="31"/>
      <c r="Y250" s="31"/>
      <c r="Z250" s="31"/>
      <c r="AA250" s="31"/>
      <c r="AB250" s="31"/>
      <c r="AC250" s="31"/>
      <c r="AD250" s="31"/>
      <c r="AE250" s="31"/>
      <c r="AT250" s="14" t="s">
        <v>125</v>
      </c>
      <c r="AU250" s="14" t="s">
        <v>84</v>
      </c>
    </row>
    <row r="251" spans="1:65" s="2" customFormat="1" ht="6.95" customHeight="1">
      <c r="A251" s="31"/>
      <c r="B251" s="51"/>
      <c r="C251" s="52"/>
      <c r="D251" s="52"/>
      <c r="E251" s="52"/>
      <c r="F251" s="52"/>
      <c r="G251" s="52"/>
      <c r="H251" s="52"/>
      <c r="I251" s="52"/>
      <c r="J251" s="52"/>
      <c r="K251" s="52"/>
      <c r="L251" s="36"/>
      <c r="M251" s="31"/>
      <c r="O251" s="31"/>
      <c r="P251" s="31"/>
      <c r="Q251" s="31"/>
      <c r="R251" s="31"/>
      <c r="S251" s="31"/>
      <c r="T251" s="31"/>
      <c r="U251" s="31"/>
      <c r="V251" s="31"/>
      <c r="W251" s="31"/>
      <c r="X251" s="31"/>
      <c r="Y251" s="31"/>
      <c r="Z251" s="31"/>
      <c r="AA251" s="31"/>
      <c r="AB251" s="31"/>
      <c r="AC251" s="31"/>
      <c r="AD251" s="31"/>
      <c r="AE251" s="31"/>
    </row>
  </sheetData>
  <sheetProtection algorithmName="SHA-512" hashValue="QQsfqZneTt8l6bvmHiUbU8FDQUbPJ1SY5cGlxzIvWh5r04ClNIcKREb9D1hkA7TZ0fP0q2EhLTXCiwVLkT7wLA==" saltValue="HbuuLLE+Judpq4SArihw8HEdaxHfgukfobLA2ymDcUFArYQ2vQtcX6ZKmOzNVc0FTI99Mm141Fb8fq7LbnjoWw==" spinCount="100000" sheet="1" objects="1" scenarios="1" formatColumns="0" formatRows="0" autoFilter="0"/>
  <autoFilter ref="C118:K25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35"/>
      <c r="M2" s="235"/>
      <c r="N2" s="235"/>
      <c r="O2" s="235"/>
      <c r="P2" s="235"/>
      <c r="Q2" s="235"/>
      <c r="R2" s="235"/>
      <c r="S2" s="235"/>
      <c r="T2" s="235"/>
      <c r="U2" s="235"/>
      <c r="V2" s="235"/>
      <c r="AT2" s="14" t="s">
        <v>88</v>
      </c>
    </row>
    <row r="3" spans="1:46" s="1" customFormat="1" ht="6.95" customHeight="1">
      <c r="B3" s="105"/>
      <c r="C3" s="106"/>
      <c r="D3" s="106"/>
      <c r="E3" s="106"/>
      <c r="F3" s="106"/>
      <c r="G3" s="106"/>
      <c r="H3" s="106"/>
      <c r="I3" s="106"/>
      <c r="J3" s="106"/>
      <c r="K3" s="106"/>
      <c r="L3" s="17"/>
      <c r="AT3" s="14" t="s">
        <v>86</v>
      </c>
    </row>
    <row r="4" spans="1:46" s="1" customFormat="1" ht="24.95" customHeight="1">
      <c r="B4" s="17"/>
      <c r="D4" s="107" t="s">
        <v>89</v>
      </c>
      <c r="L4" s="17"/>
      <c r="M4" s="108" t="s">
        <v>10</v>
      </c>
      <c r="AT4" s="14" t="s">
        <v>4</v>
      </c>
    </row>
    <row r="5" spans="1:46" s="1" customFormat="1" ht="6.95" customHeight="1">
      <c r="B5" s="17"/>
      <c r="L5" s="17"/>
    </row>
    <row r="6" spans="1:46" s="1" customFormat="1" ht="12" customHeight="1">
      <c r="B6" s="17"/>
      <c r="D6" s="109" t="s">
        <v>16</v>
      </c>
      <c r="L6" s="17"/>
    </row>
    <row r="7" spans="1:46" s="1" customFormat="1" ht="16.5" customHeight="1">
      <c r="B7" s="17"/>
      <c r="E7" s="251" t="str">
        <f>'Rekapitulace stavby'!K6</f>
        <v>Údržba vyšší a nižší zeleně v obvodu OŘ 2020-2021</v>
      </c>
      <c r="F7" s="252"/>
      <c r="G7" s="252"/>
      <c r="H7" s="252"/>
      <c r="L7" s="17"/>
    </row>
    <row r="8" spans="1:46" s="2" customFormat="1" ht="12" customHeight="1">
      <c r="A8" s="31"/>
      <c r="B8" s="36"/>
      <c r="C8" s="31"/>
      <c r="D8" s="109" t="s">
        <v>90</v>
      </c>
      <c r="E8" s="31"/>
      <c r="F8" s="31"/>
      <c r="G8" s="31"/>
      <c r="H8" s="31"/>
      <c r="I8" s="31"/>
      <c r="J8" s="31"/>
      <c r="K8" s="31"/>
      <c r="L8" s="48"/>
      <c r="S8" s="31"/>
      <c r="T8" s="31"/>
      <c r="U8" s="31"/>
      <c r="V8" s="31"/>
      <c r="W8" s="31"/>
      <c r="X8" s="31"/>
      <c r="Y8" s="31"/>
      <c r="Z8" s="31"/>
      <c r="AA8" s="31"/>
      <c r="AB8" s="31"/>
      <c r="AC8" s="31"/>
      <c r="AD8" s="31"/>
      <c r="AE8" s="31"/>
    </row>
    <row r="9" spans="1:46" s="2" customFormat="1" ht="16.5" customHeight="1">
      <c r="A9" s="31"/>
      <c r="B9" s="36"/>
      <c r="C9" s="31"/>
      <c r="D9" s="31"/>
      <c r="E9" s="253" t="s">
        <v>369</v>
      </c>
      <c r="F9" s="254"/>
      <c r="G9" s="254"/>
      <c r="H9" s="254"/>
      <c r="I9" s="31"/>
      <c r="J9" s="31"/>
      <c r="K9" s="31"/>
      <c r="L9" s="48"/>
      <c r="S9" s="31"/>
      <c r="T9" s="31"/>
      <c r="U9" s="31"/>
      <c r="V9" s="31"/>
      <c r="W9" s="31"/>
      <c r="X9" s="31"/>
      <c r="Y9" s="31"/>
      <c r="Z9" s="31"/>
      <c r="AA9" s="31"/>
      <c r="AB9" s="31"/>
      <c r="AC9" s="31"/>
      <c r="AD9" s="31"/>
      <c r="AE9" s="31"/>
    </row>
    <row r="10" spans="1:46" s="2" customFormat="1">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customHeight="1">
      <c r="A12" s="31"/>
      <c r="B12" s="36"/>
      <c r="C12" s="31"/>
      <c r="D12" s="109" t="s">
        <v>20</v>
      </c>
      <c r="E12" s="31"/>
      <c r="F12" s="110" t="s">
        <v>21</v>
      </c>
      <c r="G12" s="31"/>
      <c r="H12" s="31"/>
      <c r="I12" s="109" t="s">
        <v>22</v>
      </c>
      <c r="J12" s="111" t="str">
        <f>'Rekapitulace stavby'!AN8</f>
        <v>14. 7. 2020</v>
      </c>
      <c r="K12" s="31"/>
      <c r="L12" s="48"/>
      <c r="S12" s="31"/>
      <c r="T12" s="31"/>
      <c r="U12" s="31"/>
      <c r="V12" s="31"/>
      <c r="W12" s="31"/>
      <c r="X12" s="31"/>
      <c r="Y12" s="31"/>
      <c r="Z12" s="31"/>
      <c r="AA12" s="31"/>
      <c r="AB12" s="31"/>
      <c r="AC12" s="31"/>
      <c r="AD12" s="31"/>
      <c r="AE12" s="31"/>
    </row>
    <row r="13" spans="1:46" s="2" customFormat="1" ht="10.9"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customHeight="1">
      <c r="A14" s="31"/>
      <c r="B14" s="36"/>
      <c r="C14" s="31"/>
      <c r="D14" s="109" t="s">
        <v>24</v>
      </c>
      <c r="E14" s="31"/>
      <c r="F14" s="31"/>
      <c r="G14" s="31"/>
      <c r="H14" s="31"/>
      <c r="I14" s="109" t="s">
        <v>25</v>
      </c>
      <c r="J14" s="110" t="s">
        <v>26</v>
      </c>
      <c r="K14" s="31"/>
      <c r="L14" s="48"/>
      <c r="S14" s="31"/>
      <c r="T14" s="31"/>
      <c r="U14" s="31"/>
      <c r="V14" s="31"/>
      <c r="W14" s="31"/>
      <c r="X14" s="31"/>
      <c r="Y14" s="31"/>
      <c r="Z14" s="31"/>
      <c r="AA14" s="31"/>
      <c r="AB14" s="31"/>
      <c r="AC14" s="31"/>
      <c r="AD14" s="31"/>
      <c r="AE14" s="31"/>
    </row>
    <row r="15" spans="1:46" s="2" customFormat="1" ht="18" customHeight="1">
      <c r="A15" s="31"/>
      <c r="B15" s="36"/>
      <c r="C15" s="31"/>
      <c r="D15" s="31"/>
      <c r="E15" s="110" t="s">
        <v>27</v>
      </c>
      <c r="F15" s="31"/>
      <c r="G15" s="31"/>
      <c r="H15" s="31"/>
      <c r="I15" s="109" t="s">
        <v>28</v>
      </c>
      <c r="J15" s="110" t="s">
        <v>29</v>
      </c>
      <c r="K15" s="31"/>
      <c r="L15" s="48"/>
      <c r="S15" s="31"/>
      <c r="T15" s="31"/>
      <c r="U15" s="31"/>
      <c r="V15" s="31"/>
      <c r="W15" s="31"/>
      <c r="X15" s="31"/>
      <c r="Y15" s="31"/>
      <c r="Z15" s="31"/>
      <c r="AA15" s="31"/>
      <c r="AB15" s="31"/>
      <c r="AC15" s="31"/>
      <c r="AD15" s="31"/>
      <c r="AE15" s="31"/>
    </row>
    <row r="16" spans="1:46" s="2" customFormat="1" ht="6.95"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customHeight="1">
      <c r="A17" s="31"/>
      <c r="B17" s="36"/>
      <c r="C17" s="31"/>
      <c r="D17" s="109" t="s">
        <v>30</v>
      </c>
      <c r="E17" s="31"/>
      <c r="F17" s="31"/>
      <c r="G17" s="31"/>
      <c r="H17" s="31"/>
      <c r="I17" s="109" t="s">
        <v>25</v>
      </c>
      <c r="J17" s="27" t="str">
        <f>'Rekapitulace stavby'!AN13</f>
        <v>Vyplň údaj</v>
      </c>
      <c r="K17" s="31"/>
      <c r="L17" s="48"/>
      <c r="S17" s="31"/>
      <c r="T17" s="31"/>
      <c r="U17" s="31"/>
      <c r="V17" s="31"/>
      <c r="W17" s="31"/>
      <c r="X17" s="31"/>
      <c r="Y17" s="31"/>
      <c r="Z17" s="31"/>
      <c r="AA17" s="31"/>
      <c r="AB17" s="31"/>
      <c r="AC17" s="31"/>
      <c r="AD17" s="31"/>
      <c r="AE17" s="31"/>
    </row>
    <row r="18" spans="1:31" s="2" customFormat="1" ht="18" customHeight="1">
      <c r="A18" s="31"/>
      <c r="B18" s="36"/>
      <c r="C18" s="31"/>
      <c r="D18" s="31"/>
      <c r="E18" s="255" t="str">
        <f>'Rekapitulace stavby'!E14</f>
        <v>Vyplň údaj</v>
      </c>
      <c r="F18" s="256"/>
      <c r="G18" s="256"/>
      <c r="H18" s="256"/>
      <c r="I18" s="109" t="s">
        <v>28</v>
      </c>
      <c r="J18" s="27" t="str">
        <f>'Rekapitulace stavby'!AN14</f>
        <v>Vyplň údaj</v>
      </c>
      <c r="K18" s="31"/>
      <c r="L18" s="48"/>
      <c r="S18" s="31"/>
      <c r="T18" s="31"/>
      <c r="U18" s="31"/>
      <c r="V18" s="31"/>
      <c r="W18" s="31"/>
      <c r="X18" s="31"/>
      <c r="Y18" s="31"/>
      <c r="Z18" s="31"/>
      <c r="AA18" s="31"/>
      <c r="AB18" s="31"/>
      <c r="AC18" s="31"/>
      <c r="AD18" s="31"/>
      <c r="AE18" s="31"/>
    </row>
    <row r="19" spans="1:31" s="2" customFormat="1" ht="6.95"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customHeight="1">
      <c r="A20" s="31"/>
      <c r="B20" s="36"/>
      <c r="C20" s="31"/>
      <c r="D20" s="109" t="s">
        <v>32</v>
      </c>
      <c r="E20" s="31"/>
      <c r="F20" s="31"/>
      <c r="G20" s="31"/>
      <c r="H20" s="31"/>
      <c r="I20" s="109" t="s">
        <v>25</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customHeight="1">
      <c r="A21" s="31"/>
      <c r="B21" s="36"/>
      <c r="C21" s="31"/>
      <c r="D21" s="31"/>
      <c r="E21" s="110" t="str">
        <f>IF('Rekapitulace stavby'!E17="","",'Rekapitulace stavby'!E17)</f>
        <v xml:space="preserve"> </v>
      </c>
      <c r="F21" s="31"/>
      <c r="G21" s="31"/>
      <c r="H21" s="31"/>
      <c r="I21" s="109" t="s">
        <v>28</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6.95"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customHeight="1">
      <c r="A23" s="31"/>
      <c r="B23" s="36"/>
      <c r="C23" s="31"/>
      <c r="D23" s="109" t="s">
        <v>35</v>
      </c>
      <c r="E23" s="31"/>
      <c r="F23" s="31"/>
      <c r="G23" s="31"/>
      <c r="H23" s="31"/>
      <c r="I23" s="109" t="s">
        <v>25</v>
      </c>
      <c r="J23" s="110" t="str">
        <f>IF('Rekapitulace stavby'!AN19="","",'Rekapitulace stavby'!AN19)</f>
        <v/>
      </c>
      <c r="K23" s="31"/>
      <c r="L23" s="48"/>
      <c r="S23" s="31"/>
      <c r="T23" s="31"/>
      <c r="U23" s="31"/>
      <c r="V23" s="31"/>
      <c r="W23" s="31"/>
      <c r="X23" s="31"/>
      <c r="Y23" s="31"/>
      <c r="Z23" s="31"/>
      <c r="AA23" s="31"/>
      <c r="AB23" s="31"/>
      <c r="AC23" s="31"/>
      <c r="AD23" s="31"/>
      <c r="AE23" s="31"/>
    </row>
    <row r="24" spans="1:31" s="2" customFormat="1" ht="18" customHeight="1">
      <c r="A24" s="31"/>
      <c r="B24" s="36"/>
      <c r="C24" s="31"/>
      <c r="D24" s="31"/>
      <c r="E24" s="110" t="str">
        <f>IF('Rekapitulace stavby'!E20="","",'Rekapitulace stavby'!E20)</f>
        <v xml:space="preserve"> </v>
      </c>
      <c r="F24" s="31"/>
      <c r="G24" s="31"/>
      <c r="H24" s="31"/>
      <c r="I24" s="109" t="s">
        <v>28</v>
      </c>
      <c r="J24" s="110" t="str">
        <f>IF('Rekapitulace stavby'!AN20="","",'Rekapitulace stavby'!AN20)</f>
        <v/>
      </c>
      <c r="K24" s="31"/>
      <c r="L24" s="48"/>
      <c r="S24" s="31"/>
      <c r="T24" s="31"/>
      <c r="U24" s="31"/>
      <c r="V24" s="31"/>
      <c r="W24" s="31"/>
      <c r="X24" s="31"/>
      <c r="Y24" s="31"/>
      <c r="Z24" s="31"/>
      <c r="AA24" s="31"/>
      <c r="AB24" s="31"/>
      <c r="AC24" s="31"/>
      <c r="AD24" s="31"/>
      <c r="AE24" s="31"/>
    </row>
    <row r="25" spans="1:31" s="2" customFormat="1" ht="6.95"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customHeight="1">
      <c r="A26" s="31"/>
      <c r="B26" s="36"/>
      <c r="C26" s="31"/>
      <c r="D26" s="109" t="s">
        <v>36</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customHeight="1">
      <c r="A27" s="112"/>
      <c r="B27" s="113"/>
      <c r="C27" s="112"/>
      <c r="D27" s="112"/>
      <c r="E27" s="257" t="s">
        <v>1</v>
      </c>
      <c r="F27" s="257"/>
      <c r="G27" s="257"/>
      <c r="H27" s="257"/>
      <c r="I27" s="112"/>
      <c r="J27" s="112"/>
      <c r="K27" s="112"/>
      <c r="L27" s="114"/>
      <c r="S27" s="112"/>
      <c r="T27" s="112"/>
      <c r="U27" s="112"/>
      <c r="V27" s="112"/>
      <c r="W27" s="112"/>
      <c r="X27" s="112"/>
      <c r="Y27" s="112"/>
      <c r="Z27" s="112"/>
      <c r="AA27" s="112"/>
      <c r="AB27" s="112"/>
      <c r="AC27" s="112"/>
      <c r="AD27" s="112"/>
      <c r="AE27" s="112"/>
    </row>
    <row r="28" spans="1:31" s="2" customFormat="1" ht="6.95"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5"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35" customHeight="1">
      <c r="A30" s="31"/>
      <c r="B30" s="36"/>
      <c r="C30" s="31"/>
      <c r="D30" s="116" t="s">
        <v>37</v>
      </c>
      <c r="E30" s="31"/>
      <c r="F30" s="31"/>
      <c r="G30" s="31"/>
      <c r="H30" s="31"/>
      <c r="I30" s="31"/>
      <c r="J30" s="117">
        <f>ROUND(J117, 2)</f>
        <v>0</v>
      </c>
      <c r="K30" s="31"/>
      <c r="L30" s="48"/>
      <c r="S30" s="31"/>
      <c r="T30" s="31"/>
      <c r="U30" s="31"/>
      <c r="V30" s="31"/>
      <c r="W30" s="31"/>
      <c r="X30" s="31"/>
      <c r="Y30" s="31"/>
      <c r="Z30" s="31"/>
      <c r="AA30" s="31"/>
      <c r="AB30" s="31"/>
      <c r="AC30" s="31"/>
      <c r="AD30" s="31"/>
      <c r="AE30" s="31"/>
    </row>
    <row r="31" spans="1:31" s="2" customFormat="1" ht="6.95"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5" customHeight="1">
      <c r="A32" s="31"/>
      <c r="B32" s="36"/>
      <c r="C32" s="31"/>
      <c r="D32" s="31"/>
      <c r="E32" s="31"/>
      <c r="F32" s="118" t="s">
        <v>39</v>
      </c>
      <c r="G32" s="31"/>
      <c r="H32" s="31"/>
      <c r="I32" s="118" t="s">
        <v>38</v>
      </c>
      <c r="J32" s="118" t="s">
        <v>40</v>
      </c>
      <c r="K32" s="31"/>
      <c r="L32" s="48"/>
      <c r="S32" s="31"/>
      <c r="T32" s="31"/>
      <c r="U32" s="31"/>
      <c r="V32" s="31"/>
      <c r="W32" s="31"/>
      <c r="X32" s="31"/>
      <c r="Y32" s="31"/>
      <c r="Z32" s="31"/>
      <c r="AA32" s="31"/>
      <c r="AB32" s="31"/>
      <c r="AC32" s="31"/>
      <c r="AD32" s="31"/>
      <c r="AE32" s="31"/>
    </row>
    <row r="33" spans="1:31" s="2" customFormat="1" ht="14.45" customHeight="1">
      <c r="A33" s="31"/>
      <c r="B33" s="36"/>
      <c r="C33" s="31"/>
      <c r="D33" s="119" t="s">
        <v>41</v>
      </c>
      <c r="E33" s="109" t="s">
        <v>42</v>
      </c>
      <c r="F33" s="120">
        <f>ROUND((SUM(BE117:BE127)),  2)</f>
        <v>0</v>
      </c>
      <c r="G33" s="31"/>
      <c r="H33" s="31"/>
      <c r="I33" s="121">
        <v>0.21</v>
      </c>
      <c r="J33" s="120">
        <f>ROUND(((SUM(BE117:BE127))*I33),  2)</f>
        <v>0</v>
      </c>
      <c r="K33" s="31"/>
      <c r="L33" s="48"/>
      <c r="S33" s="31"/>
      <c r="T33" s="31"/>
      <c r="U33" s="31"/>
      <c r="V33" s="31"/>
      <c r="W33" s="31"/>
      <c r="X33" s="31"/>
      <c r="Y33" s="31"/>
      <c r="Z33" s="31"/>
      <c r="AA33" s="31"/>
      <c r="AB33" s="31"/>
      <c r="AC33" s="31"/>
      <c r="AD33" s="31"/>
      <c r="AE33" s="31"/>
    </row>
    <row r="34" spans="1:31" s="2" customFormat="1" ht="14.45" customHeight="1">
      <c r="A34" s="31"/>
      <c r="B34" s="36"/>
      <c r="C34" s="31"/>
      <c r="D34" s="31"/>
      <c r="E34" s="109" t="s">
        <v>43</v>
      </c>
      <c r="F34" s="120">
        <f>ROUND((SUM(BF117:BF127)),  2)</f>
        <v>0</v>
      </c>
      <c r="G34" s="31"/>
      <c r="H34" s="31"/>
      <c r="I34" s="121">
        <v>0.15</v>
      </c>
      <c r="J34" s="120">
        <f>ROUND(((SUM(BF117:BF127))*I34),  2)</f>
        <v>0</v>
      </c>
      <c r="K34" s="31"/>
      <c r="L34" s="48"/>
      <c r="S34" s="31"/>
      <c r="T34" s="31"/>
      <c r="U34" s="31"/>
      <c r="V34" s="31"/>
      <c r="W34" s="31"/>
      <c r="X34" s="31"/>
      <c r="Y34" s="31"/>
      <c r="Z34" s="31"/>
      <c r="AA34" s="31"/>
      <c r="AB34" s="31"/>
      <c r="AC34" s="31"/>
      <c r="AD34" s="31"/>
      <c r="AE34" s="31"/>
    </row>
    <row r="35" spans="1:31" s="2" customFormat="1" ht="14.45" hidden="1" customHeight="1">
      <c r="A35" s="31"/>
      <c r="B35" s="36"/>
      <c r="C35" s="31"/>
      <c r="D35" s="31"/>
      <c r="E35" s="109" t="s">
        <v>44</v>
      </c>
      <c r="F35" s="120">
        <f>ROUND((SUM(BG117:BG127)),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5" hidden="1" customHeight="1">
      <c r="A36" s="31"/>
      <c r="B36" s="36"/>
      <c r="C36" s="31"/>
      <c r="D36" s="31"/>
      <c r="E36" s="109" t="s">
        <v>45</v>
      </c>
      <c r="F36" s="120">
        <f>ROUND((SUM(BH117:BH127)),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09" t="s">
        <v>46</v>
      </c>
      <c r="F37" s="120">
        <f>ROUND((SUM(BI117:BI127)),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6.95"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customHeight="1">
      <c r="A39" s="31"/>
      <c r="B39" s="36"/>
      <c r="C39" s="122"/>
      <c r="D39" s="123" t="s">
        <v>47</v>
      </c>
      <c r="E39" s="124"/>
      <c r="F39" s="124"/>
      <c r="G39" s="125" t="s">
        <v>48</v>
      </c>
      <c r="H39" s="126" t="s">
        <v>49</v>
      </c>
      <c r="I39" s="124"/>
      <c r="J39" s="127">
        <f>SUM(J30:J37)</f>
        <v>0</v>
      </c>
      <c r="K39" s="128"/>
      <c r="L39" s="48"/>
      <c r="S39" s="31"/>
      <c r="T39" s="31"/>
      <c r="U39" s="31"/>
      <c r="V39" s="31"/>
      <c r="W39" s="31"/>
      <c r="X39" s="31"/>
      <c r="Y39" s="31"/>
      <c r="Z39" s="31"/>
      <c r="AA39" s="31"/>
      <c r="AB39" s="31"/>
      <c r="AC39" s="31"/>
      <c r="AD39" s="31"/>
      <c r="AE39" s="31"/>
    </row>
    <row r="40" spans="1:31" s="2" customFormat="1" ht="14.45"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29" t="s">
        <v>50</v>
      </c>
      <c r="E50" s="130"/>
      <c r="F50" s="130"/>
      <c r="G50" s="129" t="s">
        <v>51</v>
      </c>
      <c r="H50" s="130"/>
      <c r="I50" s="130"/>
      <c r="J50" s="130"/>
      <c r="K50" s="130"/>
      <c r="L50" s="48"/>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31"/>
      <c r="B61" s="36"/>
      <c r="C61" s="31"/>
      <c r="D61" s="131" t="s">
        <v>52</v>
      </c>
      <c r="E61" s="132"/>
      <c r="F61" s="133" t="s">
        <v>53</v>
      </c>
      <c r="G61" s="131" t="s">
        <v>52</v>
      </c>
      <c r="H61" s="132"/>
      <c r="I61" s="132"/>
      <c r="J61" s="134" t="s">
        <v>53</v>
      </c>
      <c r="K61" s="132"/>
      <c r="L61" s="48"/>
      <c r="S61" s="31"/>
      <c r="T61" s="31"/>
      <c r="U61" s="31"/>
      <c r="V61" s="31"/>
      <c r="W61" s="31"/>
      <c r="X61" s="31"/>
      <c r="Y61" s="31"/>
      <c r="Z61" s="31"/>
      <c r="AA61" s="31"/>
      <c r="AB61" s="31"/>
      <c r="AC61" s="31"/>
      <c r="AD61" s="31"/>
      <c r="AE61" s="31"/>
    </row>
    <row r="62" spans="1:31">
      <c r="B62" s="17"/>
      <c r="L62" s="17"/>
    </row>
    <row r="63" spans="1:31">
      <c r="B63" s="17"/>
      <c r="L63" s="17"/>
    </row>
    <row r="64" spans="1:31">
      <c r="B64" s="17"/>
      <c r="L64" s="17"/>
    </row>
    <row r="65" spans="1:31" s="2" customFormat="1" ht="12.75">
      <c r="A65" s="31"/>
      <c r="B65" s="36"/>
      <c r="C65" s="31"/>
      <c r="D65" s="129" t="s">
        <v>54</v>
      </c>
      <c r="E65" s="135"/>
      <c r="F65" s="135"/>
      <c r="G65" s="129" t="s">
        <v>55</v>
      </c>
      <c r="H65" s="135"/>
      <c r="I65" s="135"/>
      <c r="J65" s="135"/>
      <c r="K65" s="135"/>
      <c r="L65" s="48"/>
      <c r="S65" s="31"/>
      <c r="T65" s="31"/>
      <c r="U65" s="31"/>
      <c r="V65" s="31"/>
      <c r="W65" s="31"/>
      <c r="X65" s="31"/>
      <c r="Y65" s="31"/>
      <c r="Z65" s="31"/>
      <c r="AA65" s="31"/>
      <c r="AB65" s="31"/>
      <c r="AC65" s="31"/>
      <c r="AD65" s="31"/>
      <c r="AE65" s="31"/>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31"/>
      <c r="B76" s="36"/>
      <c r="C76" s="31"/>
      <c r="D76" s="131" t="s">
        <v>52</v>
      </c>
      <c r="E76" s="132"/>
      <c r="F76" s="133" t="s">
        <v>53</v>
      </c>
      <c r="G76" s="131" t="s">
        <v>52</v>
      </c>
      <c r="H76" s="132"/>
      <c r="I76" s="132"/>
      <c r="J76" s="134" t="s">
        <v>53</v>
      </c>
      <c r="K76" s="132"/>
      <c r="L76" s="48"/>
      <c r="S76" s="31"/>
      <c r="T76" s="31"/>
      <c r="U76" s="31"/>
      <c r="V76" s="31"/>
      <c r="W76" s="31"/>
      <c r="X76" s="31"/>
      <c r="Y76" s="31"/>
      <c r="Z76" s="31"/>
      <c r="AA76" s="31"/>
      <c r="AB76" s="31"/>
      <c r="AC76" s="31"/>
      <c r="AD76" s="31"/>
      <c r="AE76" s="31"/>
    </row>
    <row r="77" spans="1:31" s="2" customFormat="1" ht="14.45"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81" spans="1:47" s="2" customFormat="1" ht="6.95"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4.95" customHeight="1">
      <c r="A82" s="31"/>
      <c r="B82" s="32"/>
      <c r="C82" s="20" t="s">
        <v>92</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customHeight="1">
      <c r="A85" s="31"/>
      <c r="B85" s="32"/>
      <c r="C85" s="33"/>
      <c r="D85" s="33"/>
      <c r="E85" s="249" t="str">
        <f>E7</f>
        <v>Údržba vyšší a nižší zeleně v obvodu OŘ 2020-2021</v>
      </c>
      <c r="F85" s="250"/>
      <c r="G85" s="250"/>
      <c r="H85" s="250"/>
      <c r="I85" s="33"/>
      <c r="J85" s="33"/>
      <c r="K85" s="33"/>
      <c r="L85" s="48"/>
      <c r="S85" s="31"/>
      <c r="T85" s="31"/>
      <c r="U85" s="31"/>
      <c r="V85" s="31"/>
      <c r="W85" s="31"/>
      <c r="X85" s="31"/>
      <c r="Y85" s="31"/>
      <c r="Z85" s="31"/>
      <c r="AA85" s="31"/>
      <c r="AB85" s="31"/>
      <c r="AC85" s="31"/>
      <c r="AD85" s="31"/>
      <c r="AE85" s="31"/>
    </row>
    <row r="86" spans="1:47" s="2" customFormat="1" ht="12" customHeight="1">
      <c r="A86" s="31"/>
      <c r="B86" s="32"/>
      <c r="C86" s="26" t="s">
        <v>90</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customHeight="1">
      <c r="A87" s="31"/>
      <c r="B87" s="32"/>
      <c r="C87" s="33"/>
      <c r="D87" s="33"/>
      <c r="E87" s="246" t="str">
        <f>E9</f>
        <v>VON - Údržba vyšší a nižší zeleně v obvodu OŘ 2020-2021</v>
      </c>
      <c r="F87" s="248"/>
      <c r="G87" s="248"/>
      <c r="H87" s="248"/>
      <c r="I87" s="33"/>
      <c r="J87" s="33"/>
      <c r="K87" s="33"/>
      <c r="L87" s="48"/>
      <c r="S87" s="31"/>
      <c r="T87" s="31"/>
      <c r="U87" s="31"/>
      <c r="V87" s="31"/>
      <c r="W87" s="31"/>
      <c r="X87" s="31"/>
      <c r="Y87" s="31"/>
      <c r="Z87" s="31"/>
      <c r="AA87" s="31"/>
      <c r="AB87" s="31"/>
      <c r="AC87" s="31"/>
      <c r="AD87" s="31"/>
      <c r="AE87" s="31"/>
    </row>
    <row r="88" spans="1:47" s="2" customFormat="1" ht="6.95"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customHeight="1">
      <c r="A89" s="31"/>
      <c r="B89" s="32"/>
      <c r="C89" s="26" t="s">
        <v>20</v>
      </c>
      <c r="D89" s="33"/>
      <c r="E89" s="33"/>
      <c r="F89" s="24" t="str">
        <f>F12</f>
        <v>ST Ostrava</v>
      </c>
      <c r="G89" s="33"/>
      <c r="H89" s="33"/>
      <c r="I89" s="26" t="s">
        <v>22</v>
      </c>
      <c r="J89" s="63" t="str">
        <f>IF(J12="","",J12)</f>
        <v>14. 7. 2020</v>
      </c>
      <c r="K89" s="33"/>
      <c r="L89" s="48"/>
      <c r="S89" s="31"/>
      <c r="T89" s="31"/>
      <c r="U89" s="31"/>
      <c r="V89" s="31"/>
      <c r="W89" s="31"/>
      <c r="X89" s="31"/>
      <c r="Y89" s="31"/>
      <c r="Z89" s="31"/>
      <c r="AA89" s="31"/>
      <c r="AB89" s="31"/>
      <c r="AC89" s="31"/>
      <c r="AD89" s="31"/>
      <c r="AE89" s="31"/>
    </row>
    <row r="90" spans="1:47" s="2" customFormat="1" ht="6.95"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2" customHeight="1">
      <c r="A91" s="31"/>
      <c r="B91" s="32"/>
      <c r="C91" s="26" t="s">
        <v>24</v>
      </c>
      <c r="D91" s="33"/>
      <c r="E91" s="33"/>
      <c r="F91" s="24" t="str">
        <f>E15</f>
        <v>Správa železnic, státní organizace, OŘ Ostrava</v>
      </c>
      <c r="G91" s="33"/>
      <c r="H91" s="33"/>
      <c r="I91" s="26" t="s">
        <v>32</v>
      </c>
      <c r="J91" s="29" t="str">
        <f>E21</f>
        <v xml:space="preserve"> </v>
      </c>
      <c r="K91" s="33"/>
      <c r="L91" s="48"/>
      <c r="S91" s="31"/>
      <c r="T91" s="31"/>
      <c r="U91" s="31"/>
      <c r="V91" s="31"/>
      <c r="W91" s="31"/>
      <c r="X91" s="31"/>
      <c r="Y91" s="31"/>
      <c r="Z91" s="31"/>
      <c r="AA91" s="31"/>
      <c r="AB91" s="31"/>
      <c r="AC91" s="31"/>
      <c r="AD91" s="31"/>
      <c r="AE91" s="31"/>
    </row>
    <row r="92" spans="1:47" s="2" customFormat="1" ht="15.2" customHeight="1">
      <c r="A92" s="31"/>
      <c r="B92" s="32"/>
      <c r="C92" s="26" t="s">
        <v>30</v>
      </c>
      <c r="D92" s="33"/>
      <c r="E92" s="33"/>
      <c r="F92" s="24" t="str">
        <f>IF(E18="","",E18)</f>
        <v>Vyplň údaj</v>
      </c>
      <c r="G92" s="33"/>
      <c r="H92" s="33"/>
      <c r="I92" s="26" t="s">
        <v>35</v>
      </c>
      <c r="J92" s="29" t="str">
        <f>E24</f>
        <v xml:space="preserve"> </v>
      </c>
      <c r="K92" s="33"/>
      <c r="L92" s="48"/>
      <c r="S92" s="31"/>
      <c r="T92" s="31"/>
      <c r="U92" s="31"/>
      <c r="V92" s="31"/>
      <c r="W92" s="31"/>
      <c r="X92" s="31"/>
      <c r="Y92" s="31"/>
      <c r="Z92" s="31"/>
      <c r="AA92" s="31"/>
      <c r="AB92" s="31"/>
      <c r="AC92" s="31"/>
      <c r="AD92" s="31"/>
      <c r="AE92" s="31"/>
    </row>
    <row r="93" spans="1:47" s="2" customFormat="1" ht="10.35"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customHeight="1">
      <c r="A94" s="31"/>
      <c r="B94" s="32"/>
      <c r="C94" s="140" t="s">
        <v>93</v>
      </c>
      <c r="D94" s="141"/>
      <c r="E94" s="141"/>
      <c r="F94" s="141"/>
      <c r="G94" s="141"/>
      <c r="H94" s="141"/>
      <c r="I94" s="141"/>
      <c r="J94" s="142" t="s">
        <v>94</v>
      </c>
      <c r="K94" s="141"/>
      <c r="L94" s="48"/>
      <c r="S94" s="31"/>
      <c r="T94" s="31"/>
      <c r="U94" s="31"/>
      <c r="V94" s="31"/>
      <c r="W94" s="31"/>
      <c r="X94" s="31"/>
      <c r="Y94" s="31"/>
      <c r="Z94" s="31"/>
      <c r="AA94" s="31"/>
      <c r="AB94" s="31"/>
      <c r="AC94" s="31"/>
      <c r="AD94" s="31"/>
      <c r="AE94" s="31"/>
    </row>
    <row r="95" spans="1:47"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9" customHeight="1">
      <c r="A96" s="31"/>
      <c r="B96" s="32"/>
      <c r="C96" s="143" t="s">
        <v>95</v>
      </c>
      <c r="D96" s="33"/>
      <c r="E96" s="33"/>
      <c r="F96" s="33"/>
      <c r="G96" s="33"/>
      <c r="H96" s="33"/>
      <c r="I96" s="33"/>
      <c r="J96" s="81">
        <f>J117</f>
        <v>0</v>
      </c>
      <c r="K96" s="33"/>
      <c r="L96" s="48"/>
      <c r="S96" s="31"/>
      <c r="T96" s="31"/>
      <c r="U96" s="31"/>
      <c r="V96" s="31"/>
      <c r="W96" s="31"/>
      <c r="X96" s="31"/>
      <c r="Y96" s="31"/>
      <c r="Z96" s="31"/>
      <c r="AA96" s="31"/>
      <c r="AB96" s="31"/>
      <c r="AC96" s="31"/>
      <c r="AD96" s="31"/>
      <c r="AE96" s="31"/>
      <c r="AU96" s="14" t="s">
        <v>96</v>
      </c>
    </row>
    <row r="97" spans="1:31" s="9" customFormat="1" ht="24.95" customHeight="1">
      <c r="B97" s="144"/>
      <c r="C97" s="145"/>
      <c r="D97" s="146" t="s">
        <v>370</v>
      </c>
      <c r="E97" s="147"/>
      <c r="F97" s="147"/>
      <c r="G97" s="147"/>
      <c r="H97" s="147"/>
      <c r="I97" s="147"/>
      <c r="J97" s="148">
        <f>J118</f>
        <v>0</v>
      </c>
      <c r="K97" s="145"/>
      <c r="L97" s="149"/>
    </row>
    <row r="98" spans="1:31" s="2" customFormat="1" ht="21.75" customHeight="1">
      <c r="A98" s="31"/>
      <c r="B98" s="32"/>
      <c r="C98" s="33"/>
      <c r="D98" s="33"/>
      <c r="E98" s="33"/>
      <c r="F98" s="33"/>
      <c r="G98" s="33"/>
      <c r="H98" s="33"/>
      <c r="I98" s="33"/>
      <c r="J98" s="33"/>
      <c r="K98" s="33"/>
      <c r="L98" s="48"/>
      <c r="S98" s="31"/>
      <c r="T98" s="31"/>
      <c r="U98" s="31"/>
      <c r="V98" s="31"/>
      <c r="W98" s="31"/>
      <c r="X98" s="31"/>
      <c r="Y98" s="31"/>
      <c r="Z98" s="31"/>
      <c r="AA98" s="31"/>
      <c r="AB98" s="31"/>
      <c r="AC98" s="31"/>
      <c r="AD98" s="31"/>
      <c r="AE98" s="31"/>
    </row>
    <row r="99" spans="1:31" s="2" customFormat="1" ht="6.95" customHeight="1">
      <c r="A99" s="31"/>
      <c r="B99" s="51"/>
      <c r="C99" s="52"/>
      <c r="D99" s="52"/>
      <c r="E99" s="52"/>
      <c r="F99" s="52"/>
      <c r="G99" s="52"/>
      <c r="H99" s="52"/>
      <c r="I99" s="52"/>
      <c r="J99" s="52"/>
      <c r="K99" s="52"/>
      <c r="L99" s="48"/>
      <c r="S99" s="31"/>
      <c r="T99" s="31"/>
      <c r="U99" s="31"/>
      <c r="V99" s="31"/>
      <c r="W99" s="31"/>
      <c r="X99" s="31"/>
      <c r="Y99" s="31"/>
      <c r="Z99" s="31"/>
      <c r="AA99" s="31"/>
      <c r="AB99" s="31"/>
      <c r="AC99" s="31"/>
      <c r="AD99" s="31"/>
      <c r="AE99" s="31"/>
    </row>
    <row r="103" spans="1:31" s="2" customFormat="1" ht="6.95" customHeight="1">
      <c r="A103" s="31"/>
      <c r="B103" s="53"/>
      <c r="C103" s="54"/>
      <c r="D103" s="54"/>
      <c r="E103" s="54"/>
      <c r="F103" s="54"/>
      <c r="G103" s="54"/>
      <c r="H103" s="54"/>
      <c r="I103" s="54"/>
      <c r="J103" s="54"/>
      <c r="K103" s="54"/>
      <c r="L103" s="48"/>
      <c r="S103" s="31"/>
      <c r="T103" s="31"/>
      <c r="U103" s="31"/>
      <c r="V103" s="31"/>
      <c r="W103" s="31"/>
      <c r="X103" s="31"/>
      <c r="Y103" s="31"/>
      <c r="Z103" s="31"/>
      <c r="AA103" s="31"/>
      <c r="AB103" s="31"/>
      <c r="AC103" s="31"/>
      <c r="AD103" s="31"/>
      <c r="AE103" s="31"/>
    </row>
    <row r="104" spans="1:31" s="2" customFormat="1" ht="24.95" customHeight="1">
      <c r="A104" s="31"/>
      <c r="B104" s="32"/>
      <c r="C104" s="20" t="s">
        <v>100</v>
      </c>
      <c r="D104" s="33"/>
      <c r="E104" s="33"/>
      <c r="F104" s="33"/>
      <c r="G104" s="33"/>
      <c r="H104" s="33"/>
      <c r="I104" s="33"/>
      <c r="J104" s="33"/>
      <c r="K104" s="33"/>
      <c r="L104" s="48"/>
      <c r="S104" s="31"/>
      <c r="T104" s="31"/>
      <c r="U104" s="31"/>
      <c r="V104" s="31"/>
      <c r="W104" s="31"/>
      <c r="X104" s="31"/>
      <c r="Y104" s="31"/>
      <c r="Z104" s="31"/>
      <c r="AA104" s="31"/>
      <c r="AB104" s="31"/>
      <c r="AC104" s="31"/>
      <c r="AD104" s="31"/>
      <c r="AE104" s="31"/>
    </row>
    <row r="105" spans="1:31" s="2" customFormat="1" ht="6.95" customHeight="1">
      <c r="A105" s="31"/>
      <c r="B105" s="32"/>
      <c r="C105" s="33"/>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31" s="2" customFormat="1" ht="12" customHeight="1">
      <c r="A106" s="31"/>
      <c r="B106" s="32"/>
      <c r="C106" s="26" t="s">
        <v>16</v>
      </c>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31" s="2" customFormat="1" ht="16.5" customHeight="1">
      <c r="A107" s="31"/>
      <c r="B107" s="32"/>
      <c r="C107" s="33"/>
      <c r="D107" s="33"/>
      <c r="E107" s="249" t="str">
        <f>E7</f>
        <v>Údržba vyšší a nižší zeleně v obvodu OŘ 2020-2021</v>
      </c>
      <c r="F107" s="250"/>
      <c r="G107" s="250"/>
      <c r="H107" s="250"/>
      <c r="I107" s="33"/>
      <c r="J107" s="33"/>
      <c r="K107" s="33"/>
      <c r="L107" s="48"/>
      <c r="S107" s="31"/>
      <c r="T107" s="31"/>
      <c r="U107" s="31"/>
      <c r="V107" s="31"/>
      <c r="W107" s="31"/>
      <c r="X107" s="31"/>
      <c r="Y107" s="31"/>
      <c r="Z107" s="31"/>
      <c r="AA107" s="31"/>
      <c r="AB107" s="31"/>
      <c r="AC107" s="31"/>
      <c r="AD107" s="31"/>
      <c r="AE107" s="31"/>
    </row>
    <row r="108" spans="1:31" s="2" customFormat="1" ht="12" customHeight="1">
      <c r="A108" s="31"/>
      <c r="B108" s="32"/>
      <c r="C108" s="26" t="s">
        <v>90</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31" s="2" customFormat="1" ht="16.5" customHeight="1">
      <c r="A109" s="31"/>
      <c r="B109" s="32"/>
      <c r="C109" s="33"/>
      <c r="D109" s="33"/>
      <c r="E109" s="246" t="str">
        <f>E9</f>
        <v>VON - Údržba vyšší a nižší zeleně v obvodu OŘ 2020-2021</v>
      </c>
      <c r="F109" s="248"/>
      <c r="G109" s="248"/>
      <c r="H109" s="248"/>
      <c r="I109" s="33"/>
      <c r="J109" s="33"/>
      <c r="K109" s="33"/>
      <c r="L109" s="48"/>
      <c r="S109" s="31"/>
      <c r="T109" s="31"/>
      <c r="U109" s="31"/>
      <c r="V109" s="31"/>
      <c r="W109" s="31"/>
      <c r="X109" s="31"/>
      <c r="Y109" s="31"/>
      <c r="Z109" s="31"/>
      <c r="AA109" s="31"/>
      <c r="AB109" s="31"/>
      <c r="AC109" s="31"/>
      <c r="AD109" s="31"/>
      <c r="AE109" s="31"/>
    </row>
    <row r="110" spans="1:31" s="2" customFormat="1" ht="6.95" customHeight="1">
      <c r="A110" s="31"/>
      <c r="B110" s="32"/>
      <c r="C110" s="33"/>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31" s="2" customFormat="1" ht="12" customHeight="1">
      <c r="A111" s="31"/>
      <c r="B111" s="32"/>
      <c r="C111" s="26" t="s">
        <v>20</v>
      </c>
      <c r="D111" s="33"/>
      <c r="E111" s="33"/>
      <c r="F111" s="24" t="str">
        <f>F12</f>
        <v>ST Ostrava</v>
      </c>
      <c r="G111" s="33"/>
      <c r="H111" s="33"/>
      <c r="I111" s="26" t="s">
        <v>22</v>
      </c>
      <c r="J111" s="63" t="str">
        <f>IF(J12="","",J12)</f>
        <v>14. 7. 2020</v>
      </c>
      <c r="K111" s="33"/>
      <c r="L111" s="48"/>
      <c r="S111" s="31"/>
      <c r="T111" s="31"/>
      <c r="U111" s="31"/>
      <c r="V111" s="31"/>
      <c r="W111" s="31"/>
      <c r="X111" s="31"/>
      <c r="Y111" s="31"/>
      <c r="Z111" s="31"/>
      <c r="AA111" s="31"/>
      <c r="AB111" s="31"/>
      <c r="AC111" s="31"/>
      <c r="AD111" s="31"/>
      <c r="AE111" s="31"/>
    </row>
    <row r="112" spans="1:31" s="2" customFormat="1" ht="6.95" customHeight="1">
      <c r="A112" s="31"/>
      <c r="B112" s="32"/>
      <c r="C112" s="33"/>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5" s="2" customFormat="1" ht="15.2" customHeight="1">
      <c r="A113" s="31"/>
      <c r="B113" s="32"/>
      <c r="C113" s="26" t="s">
        <v>24</v>
      </c>
      <c r="D113" s="33"/>
      <c r="E113" s="33"/>
      <c r="F113" s="24" t="str">
        <f>E15</f>
        <v>Správa železnic, státní organizace, OŘ Ostrava</v>
      </c>
      <c r="G113" s="33"/>
      <c r="H113" s="33"/>
      <c r="I113" s="26" t="s">
        <v>32</v>
      </c>
      <c r="J113" s="29" t="str">
        <f>E21</f>
        <v xml:space="preserve"> </v>
      </c>
      <c r="K113" s="33"/>
      <c r="L113" s="48"/>
      <c r="S113" s="31"/>
      <c r="T113" s="31"/>
      <c r="U113" s="31"/>
      <c r="V113" s="31"/>
      <c r="W113" s="31"/>
      <c r="X113" s="31"/>
      <c r="Y113" s="31"/>
      <c r="Z113" s="31"/>
      <c r="AA113" s="31"/>
      <c r="AB113" s="31"/>
      <c r="AC113" s="31"/>
      <c r="AD113" s="31"/>
      <c r="AE113" s="31"/>
    </row>
    <row r="114" spans="1:65" s="2" customFormat="1" ht="15.2" customHeight="1">
      <c r="A114" s="31"/>
      <c r="B114" s="32"/>
      <c r="C114" s="26" t="s">
        <v>30</v>
      </c>
      <c r="D114" s="33"/>
      <c r="E114" s="33"/>
      <c r="F114" s="24" t="str">
        <f>IF(E18="","",E18)</f>
        <v>Vyplň údaj</v>
      </c>
      <c r="G114" s="33"/>
      <c r="H114" s="33"/>
      <c r="I114" s="26" t="s">
        <v>35</v>
      </c>
      <c r="J114" s="29" t="str">
        <f>E24</f>
        <v xml:space="preserve"> </v>
      </c>
      <c r="K114" s="33"/>
      <c r="L114" s="48"/>
      <c r="S114" s="31"/>
      <c r="T114" s="31"/>
      <c r="U114" s="31"/>
      <c r="V114" s="31"/>
      <c r="W114" s="31"/>
      <c r="X114" s="31"/>
      <c r="Y114" s="31"/>
      <c r="Z114" s="31"/>
      <c r="AA114" s="31"/>
      <c r="AB114" s="31"/>
      <c r="AC114" s="31"/>
      <c r="AD114" s="31"/>
      <c r="AE114" s="31"/>
    </row>
    <row r="115" spans="1:65" s="2" customFormat="1" ht="10.35" customHeight="1">
      <c r="A115" s="31"/>
      <c r="B115" s="32"/>
      <c r="C115" s="33"/>
      <c r="D115" s="33"/>
      <c r="E115" s="33"/>
      <c r="F115" s="33"/>
      <c r="G115" s="33"/>
      <c r="H115" s="33"/>
      <c r="I115" s="33"/>
      <c r="J115" s="33"/>
      <c r="K115" s="33"/>
      <c r="L115" s="48"/>
      <c r="S115" s="31"/>
      <c r="T115" s="31"/>
      <c r="U115" s="31"/>
      <c r="V115" s="31"/>
      <c r="W115" s="31"/>
      <c r="X115" s="31"/>
      <c r="Y115" s="31"/>
      <c r="Z115" s="31"/>
      <c r="AA115" s="31"/>
      <c r="AB115" s="31"/>
      <c r="AC115" s="31"/>
      <c r="AD115" s="31"/>
      <c r="AE115" s="31"/>
    </row>
    <row r="116" spans="1:65" s="11" customFormat="1" ht="29.25" customHeight="1">
      <c r="A116" s="156"/>
      <c r="B116" s="157"/>
      <c r="C116" s="158" t="s">
        <v>101</v>
      </c>
      <c r="D116" s="159" t="s">
        <v>62</v>
      </c>
      <c r="E116" s="159" t="s">
        <v>58</v>
      </c>
      <c r="F116" s="159" t="s">
        <v>59</v>
      </c>
      <c r="G116" s="159" t="s">
        <v>102</v>
      </c>
      <c r="H116" s="159" t="s">
        <v>103</v>
      </c>
      <c r="I116" s="159" t="s">
        <v>104</v>
      </c>
      <c r="J116" s="159" t="s">
        <v>94</v>
      </c>
      <c r="K116" s="160" t="s">
        <v>105</v>
      </c>
      <c r="L116" s="161"/>
      <c r="M116" s="72" t="s">
        <v>1</v>
      </c>
      <c r="N116" s="73" t="s">
        <v>41</v>
      </c>
      <c r="O116" s="73" t="s">
        <v>106</v>
      </c>
      <c r="P116" s="73" t="s">
        <v>107</v>
      </c>
      <c r="Q116" s="73" t="s">
        <v>108</v>
      </c>
      <c r="R116" s="73" t="s">
        <v>109</v>
      </c>
      <c r="S116" s="73" t="s">
        <v>110</v>
      </c>
      <c r="T116" s="74" t="s">
        <v>111</v>
      </c>
      <c r="U116" s="156"/>
      <c r="V116" s="156"/>
      <c r="W116" s="156"/>
      <c r="X116" s="156"/>
      <c r="Y116" s="156"/>
      <c r="Z116" s="156"/>
      <c r="AA116" s="156"/>
      <c r="AB116" s="156"/>
      <c r="AC116" s="156"/>
      <c r="AD116" s="156"/>
      <c r="AE116" s="156"/>
    </row>
    <row r="117" spans="1:65" s="2" customFormat="1" ht="22.9" customHeight="1">
      <c r="A117" s="31"/>
      <c r="B117" s="32"/>
      <c r="C117" s="79" t="s">
        <v>112</v>
      </c>
      <c r="D117" s="33"/>
      <c r="E117" s="33"/>
      <c r="F117" s="33"/>
      <c r="G117" s="33"/>
      <c r="H117" s="33"/>
      <c r="I117" s="33"/>
      <c r="J117" s="162">
        <f>BK117</f>
        <v>0</v>
      </c>
      <c r="K117" s="33"/>
      <c r="L117" s="36"/>
      <c r="M117" s="75"/>
      <c r="N117" s="163"/>
      <c r="O117" s="76"/>
      <c r="P117" s="164">
        <f>P118</f>
        <v>0</v>
      </c>
      <c r="Q117" s="76"/>
      <c r="R117" s="164">
        <f>R118</f>
        <v>0</v>
      </c>
      <c r="S117" s="76"/>
      <c r="T117" s="165">
        <f>T118</f>
        <v>0</v>
      </c>
      <c r="U117" s="31"/>
      <c r="V117" s="31"/>
      <c r="W117" s="31"/>
      <c r="X117" s="31"/>
      <c r="Y117" s="31"/>
      <c r="Z117" s="31"/>
      <c r="AA117" s="31"/>
      <c r="AB117" s="31"/>
      <c r="AC117" s="31"/>
      <c r="AD117" s="31"/>
      <c r="AE117" s="31"/>
      <c r="AT117" s="14" t="s">
        <v>76</v>
      </c>
      <c r="AU117" s="14" t="s">
        <v>96</v>
      </c>
      <c r="BK117" s="166">
        <f>BK118</f>
        <v>0</v>
      </c>
    </row>
    <row r="118" spans="1:65" s="12" customFormat="1" ht="25.9" customHeight="1">
      <c r="B118" s="167"/>
      <c r="C118" s="168"/>
      <c r="D118" s="169" t="s">
        <v>76</v>
      </c>
      <c r="E118" s="170" t="s">
        <v>371</v>
      </c>
      <c r="F118" s="170" t="s">
        <v>372</v>
      </c>
      <c r="G118" s="168"/>
      <c r="H118" s="168"/>
      <c r="I118" s="171"/>
      <c r="J118" s="172">
        <f>BK118</f>
        <v>0</v>
      </c>
      <c r="K118" s="168"/>
      <c r="L118" s="173"/>
      <c r="M118" s="174"/>
      <c r="N118" s="175"/>
      <c r="O118" s="175"/>
      <c r="P118" s="176">
        <f>SUM(P119:P127)</f>
        <v>0</v>
      </c>
      <c r="Q118" s="175"/>
      <c r="R118" s="176">
        <f>SUM(R119:R127)</f>
        <v>0</v>
      </c>
      <c r="S118" s="175"/>
      <c r="T118" s="177">
        <f>SUM(T119:T127)</f>
        <v>0</v>
      </c>
      <c r="AR118" s="178" t="s">
        <v>116</v>
      </c>
      <c r="AT118" s="179" t="s">
        <v>76</v>
      </c>
      <c r="AU118" s="179" t="s">
        <v>77</v>
      </c>
      <c r="AY118" s="178" t="s">
        <v>115</v>
      </c>
      <c r="BK118" s="180">
        <f>SUM(BK119:BK127)</f>
        <v>0</v>
      </c>
    </row>
    <row r="119" spans="1:65" s="2" customFormat="1" ht="37.9" customHeight="1">
      <c r="A119" s="31"/>
      <c r="B119" s="32"/>
      <c r="C119" s="183" t="s">
        <v>84</v>
      </c>
      <c r="D119" s="183" t="s">
        <v>118</v>
      </c>
      <c r="E119" s="184" t="s">
        <v>373</v>
      </c>
      <c r="F119" s="185" t="s">
        <v>374</v>
      </c>
      <c r="G119" s="186" t="s">
        <v>375</v>
      </c>
      <c r="H119" s="206">
        <v>0.01</v>
      </c>
      <c r="I119" s="188"/>
      <c r="J119" s="189">
        <f>ROUND(I119*H119,2)</f>
        <v>0</v>
      </c>
      <c r="K119" s="185" t="s">
        <v>122</v>
      </c>
      <c r="L119" s="36"/>
      <c r="M119" s="190" t="s">
        <v>1</v>
      </c>
      <c r="N119" s="191" t="s">
        <v>42</v>
      </c>
      <c r="O119" s="68"/>
      <c r="P119" s="192">
        <f>O119*H119</f>
        <v>0</v>
      </c>
      <c r="Q119" s="192">
        <v>0</v>
      </c>
      <c r="R119" s="192">
        <f>Q119*H119</f>
        <v>0</v>
      </c>
      <c r="S119" s="192">
        <v>0</v>
      </c>
      <c r="T119" s="193">
        <f>S119*H119</f>
        <v>0</v>
      </c>
      <c r="U119" s="31"/>
      <c r="V119" s="31"/>
      <c r="W119" s="31"/>
      <c r="X119" s="31"/>
      <c r="Y119" s="31"/>
      <c r="Z119" s="31"/>
      <c r="AA119" s="31"/>
      <c r="AB119" s="31"/>
      <c r="AC119" s="31"/>
      <c r="AD119" s="31"/>
      <c r="AE119" s="31"/>
      <c r="AR119" s="194" t="s">
        <v>123</v>
      </c>
      <c r="AT119" s="194" t="s">
        <v>118</v>
      </c>
      <c r="AU119" s="194" t="s">
        <v>84</v>
      </c>
      <c r="AY119" s="14" t="s">
        <v>115</v>
      </c>
      <c r="BE119" s="195">
        <f>IF(N119="základní",J119,0)</f>
        <v>0</v>
      </c>
      <c r="BF119" s="195">
        <f>IF(N119="snížená",J119,0)</f>
        <v>0</v>
      </c>
      <c r="BG119" s="195">
        <f>IF(N119="zákl. přenesená",J119,0)</f>
        <v>0</v>
      </c>
      <c r="BH119" s="195">
        <f>IF(N119="sníž. přenesená",J119,0)</f>
        <v>0</v>
      </c>
      <c r="BI119" s="195">
        <f>IF(N119="nulová",J119,0)</f>
        <v>0</v>
      </c>
      <c r="BJ119" s="14" t="s">
        <v>84</v>
      </c>
      <c r="BK119" s="195">
        <f>ROUND(I119*H119,2)</f>
        <v>0</v>
      </c>
      <c r="BL119" s="14" t="s">
        <v>123</v>
      </c>
      <c r="BM119" s="194" t="s">
        <v>376</v>
      </c>
    </row>
    <row r="120" spans="1:65" s="2" customFormat="1" ht="19.5">
      <c r="A120" s="31"/>
      <c r="B120" s="32"/>
      <c r="C120" s="33"/>
      <c r="D120" s="196" t="s">
        <v>125</v>
      </c>
      <c r="E120" s="33"/>
      <c r="F120" s="197" t="s">
        <v>374</v>
      </c>
      <c r="G120" s="33"/>
      <c r="H120" s="33"/>
      <c r="I120" s="198"/>
      <c r="J120" s="33"/>
      <c r="K120" s="33"/>
      <c r="L120" s="36"/>
      <c r="M120" s="199"/>
      <c r="N120" s="200"/>
      <c r="O120" s="68"/>
      <c r="P120" s="68"/>
      <c r="Q120" s="68"/>
      <c r="R120" s="68"/>
      <c r="S120" s="68"/>
      <c r="T120" s="69"/>
      <c r="U120" s="31"/>
      <c r="V120" s="31"/>
      <c r="W120" s="31"/>
      <c r="X120" s="31"/>
      <c r="Y120" s="31"/>
      <c r="Z120" s="31"/>
      <c r="AA120" s="31"/>
      <c r="AB120" s="31"/>
      <c r="AC120" s="31"/>
      <c r="AD120" s="31"/>
      <c r="AE120" s="31"/>
      <c r="AT120" s="14" t="s">
        <v>125</v>
      </c>
      <c r="AU120" s="14" t="s">
        <v>84</v>
      </c>
    </row>
    <row r="121" spans="1:65" s="2" customFormat="1" ht="19.5">
      <c r="A121" s="31"/>
      <c r="B121" s="32"/>
      <c r="C121" s="33"/>
      <c r="D121" s="196" t="s">
        <v>162</v>
      </c>
      <c r="E121" s="33"/>
      <c r="F121" s="201" t="s">
        <v>377</v>
      </c>
      <c r="G121" s="33"/>
      <c r="H121" s="33"/>
      <c r="I121" s="198"/>
      <c r="J121" s="33"/>
      <c r="K121" s="33"/>
      <c r="L121" s="36"/>
      <c r="M121" s="199"/>
      <c r="N121" s="200"/>
      <c r="O121" s="68"/>
      <c r="P121" s="68"/>
      <c r="Q121" s="68"/>
      <c r="R121" s="68"/>
      <c r="S121" s="68"/>
      <c r="T121" s="69"/>
      <c r="U121" s="31"/>
      <c r="V121" s="31"/>
      <c r="W121" s="31"/>
      <c r="X121" s="31"/>
      <c r="Y121" s="31"/>
      <c r="Z121" s="31"/>
      <c r="AA121" s="31"/>
      <c r="AB121" s="31"/>
      <c r="AC121" s="31"/>
      <c r="AD121" s="31"/>
      <c r="AE121" s="31"/>
      <c r="AT121" s="14" t="s">
        <v>162</v>
      </c>
      <c r="AU121" s="14" t="s">
        <v>84</v>
      </c>
    </row>
    <row r="122" spans="1:65" s="2" customFormat="1" ht="24.2" customHeight="1">
      <c r="A122" s="31"/>
      <c r="B122" s="32"/>
      <c r="C122" s="183" t="s">
        <v>86</v>
      </c>
      <c r="D122" s="183" t="s">
        <v>118</v>
      </c>
      <c r="E122" s="184" t="s">
        <v>378</v>
      </c>
      <c r="F122" s="185" t="s">
        <v>379</v>
      </c>
      <c r="G122" s="186" t="s">
        <v>375</v>
      </c>
      <c r="H122" s="206">
        <v>5.0000000000000001E-3</v>
      </c>
      <c r="I122" s="188"/>
      <c r="J122" s="189">
        <f>ROUND(I122*H122,2)</f>
        <v>0</v>
      </c>
      <c r="K122" s="185" t="s">
        <v>122</v>
      </c>
      <c r="L122" s="36"/>
      <c r="M122" s="190" t="s">
        <v>1</v>
      </c>
      <c r="N122" s="191" t="s">
        <v>42</v>
      </c>
      <c r="O122" s="68"/>
      <c r="P122" s="192">
        <f>O122*H122</f>
        <v>0</v>
      </c>
      <c r="Q122" s="192">
        <v>0</v>
      </c>
      <c r="R122" s="192">
        <f>Q122*H122</f>
        <v>0</v>
      </c>
      <c r="S122" s="192">
        <v>0</v>
      </c>
      <c r="T122" s="193">
        <f>S122*H122</f>
        <v>0</v>
      </c>
      <c r="U122" s="31"/>
      <c r="V122" s="31"/>
      <c r="W122" s="31"/>
      <c r="X122" s="31"/>
      <c r="Y122" s="31"/>
      <c r="Z122" s="31"/>
      <c r="AA122" s="31"/>
      <c r="AB122" s="31"/>
      <c r="AC122" s="31"/>
      <c r="AD122" s="31"/>
      <c r="AE122" s="31"/>
      <c r="AR122" s="194" t="s">
        <v>123</v>
      </c>
      <c r="AT122" s="194" t="s">
        <v>118</v>
      </c>
      <c r="AU122" s="194" t="s">
        <v>84</v>
      </c>
      <c r="AY122" s="14" t="s">
        <v>115</v>
      </c>
      <c r="BE122" s="195">
        <f>IF(N122="základní",J122,0)</f>
        <v>0</v>
      </c>
      <c r="BF122" s="195">
        <f>IF(N122="snížená",J122,0)</f>
        <v>0</v>
      </c>
      <c r="BG122" s="195">
        <f>IF(N122="zákl. přenesená",J122,0)</f>
        <v>0</v>
      </c>
      <c r="BH122" s="195">
        <f>IF(N122="sníž. přenesená",J122,0)</f>
        <v>0</v>
      </c>
      <c r="BI122" s="195">
        <f>IF(N122="nulová",J122,0)</f>
        <v>0</v>
      </c>
      <c r="BJ122" s="14" t="s">
        <v>84</v>
      </c>
      <c r="BK122" s="195">
        <f>ROUND(I122*H122,2)</f>
        <v>0</v>
      </c>
      <c r="BL122" s="14" t="s">
        <v>123</v>
      </c>
      <c r="BM122" s="194" t="s">
        <v>380</v>
      </c>
    </row>
    <row r="123" spans="1:65" s="2" customFormat="1">
      <c r="A123" s="31"/>
      <c r="B123" s="32"/>
      <c r="C123" s="33"/>
      <c r="D123" s="196" t="s">
        <v>125</v>
      </c>
      <c r="E123" s="33"/>
      <c r="F123" s="197" t="s">
        <v>379</v>
      </c>
      <c r="G123" s="33"/>
      <c r="H123" s="33"/>
      <c r="I123" s="198"/>
      <c r="J123" s="33"/>
      <c r="K123" s="33"/>
      <c r="L123" s="36"/>
      <c r="M123" s="199"/>
      <c r="N123" s="200"/>
      <c r="O123" s="68"/>
      <c r="P123" s="68"/>
      <c r="Q123" s="68"/>
      <c r="R123" s="68"/>
      <c r="S123" s="68"/>
      <c r="T123" s="69"/>
      <c r="U123" s="31"/>
      <c r="V123" s="31"/>
      <c r="W123" s="31"/>
      <c r="X123" s="31"/>
      <c r="Y123" s="31"/>
      <c r="Z123" s="31"/>
      <c r="AA123" s="31"/>
      <c r="AB123" s="31"/>
      <c r="AC123" s="31"/>
      <c r="AD123" s="31"/>
      <c r="AE123" s="31"/>
      <c r="AT123" s="14" t="s">
        <v>125</v>
      </c>
      <c r="AU123" s="14" t="s">
        <v>84</v>
      </c>
    </row>
    <row r="124" spans="1:65" s="2" customFormat="1" ht="19.5">
      <c r="A124" s="31"/>
      <c r="B124" s="32"/>
      <c r="C124" s="33"/>
      <c r="D124" s="196" t="s">
        <v>162</v>
      </c>
      <c r="E124" s="33"/>
      <c r="F124" s="201" t="s">
        <v>381</v>
      </c>
      <c r="G124" s="33"/>
      <c r="H124" s="33"/>
      <c r="I124" s="198"/>
      <c r="J124" s="33"/>
      <c r="K124" s="33"/>
      <c r="L124" s="36"/>
      <c r="M124" s="199"/>
      <c r="N124" s="200"/>
      <c r="O124" s="68"/>
      <c r="P124" s="68"/>
      <c r="Q124" s="68"/>
      <c r="R124" s="68"/>
      <c r="S124" s="68"/>
      <c r="T124" s="69"/>
      <c r="U124" s="31"/>
      <c r="V124" s="31"/>
      <c r="W124" s="31"/>
      <c r="X124" s="31"/>
      <c r="Y124" s="31"/>
      <c r="Z124" s="31"/>
      <c r="AA124" s="31"/>
      <c r="AB124" s="31"/>
      <c r="AC124" s="31"/>
      <c r="AD124" s="31"/>
      <c r="AE124" s="31"/>
      <c r="AT124" s="14" t="s">
        <v>162</v>
      </c>
      <c r="AU124" s="14" t="s">
        <v>84</v>
      </c>
    </row>
    <row r="125" spans="1:65" s="2" customFormat="1" ht="24.2" customHeight="1">
      <c r="A125" s="31"/>
      <c r="B125" s="32"/>
      <c r="C125" s="183" t="s">
        <v>131</v>
      </c>
      <c r="D125" s="183" t="s">
        <v>118</v>
      </c>
      <c r="E125" s="184" t="s">
        <v>382</v>
      </c>
      <c r="F125" s="185" t="s">
        <v>383</v>
      </c>
      <c r="G125" s="186" t="s">
        <v>375</v>
      </c>
      <c r="H125" s="206">
        <v>5.0000000000000001E-3</v>
      </c>
      <c r="I125" s="188"/>
      <c r="J125" s="189">
        <f>ROUND(I125*H125,2)</f>
        <v>0</v>
      </c>
      <c r="K125" s="185" t="s">
        <v>122</v>
      </c>
      <c r="L125" s="36"/>
      <c r="M125" s="190" t="s">
        <v>1</v>
      </c>
      <c r="N125" s="191" t="s">
        <v>42</v>
      </c>
      <c r="O125" s="68"/>
      <c r="P125" s="192">
        <f>O125*H125</f>
        <v>0</v>
      </c>
      <c r="Q125" s="192">
        <v>0</v>
      </c>
      <c r="R125" s="192">
        <f>Q125*H125</f>
        <v>0</v>
      </c>
      <c r="S125" s="192">
        <v>0</v>
      </c>
      <c r="T125" s="193">
        <f>S125*H125</f>
        <v>0</v>
      </c>
      <c r="U125" s="31"/>
      <c r="V125" s="31"/>
      <c r="W125" s="31"/>
      <c r="X125" s="31"/>
      <c r="Y125" s="31"/>
      <c r="Z125" s="31"/>
      <c r="AA125" s="31"/>
      <c r="AB125" s="31"/>
      <c r="AC125" s="31"/>
      <c r="AD125" s="31"/>
      <c r="AE125" s="31"/>
      <c r="AR125" s="194" t="s">
        <v>123</v>
      </c>
      <c r="AT125" s="194" t="s">
        <v>118</v>
      </c>
      <c r="AU125" s="194" t="s">
        <v>84</v>
      </c>
      <c r="AY125" s="14" t="s">
        <v>115</v>
      </c>
      <c r="BE125" s="195">
        <f>IF(N125="základní",J125,0)</f>
        <v>0</v>
      </c>
      <c r="BF125" s="195">
        <f>IF(N125="snížená",J125,0)</f>
        <v>0</v>
      </c>
      <c r="BG125" s="195">
        <f>IF(N125="zákl. přenesená",J125,0)</f>
        <v>0</v>
      </c>
      <c r="BH125" s="195">
        <f>IF(N125="sníž. přenesená",J125,0)</f>
        <v>0</v>
      </c>
      <c r="BI125" s="195">
        <f>IF(N125="nulová",J125,0)</f>
        <v>0</v>
      </c>
      <c r="BJ125" s="14" t="s">
        <v>84</v>
      </c>
      <c r="BK125" s="195">
        <f>ROUND(I125*H125,2)</f>
        <v>0</v>
      </c>
      <c r="BL125" s="14" t="s">
        <v>123</v>
      </c>
      <c r="BM125" s="194" t="s">
        <v>384</v>
      </c>
    </row>
    <row r="126" spans="1:65" s="2" customFormat="1" ht="19.5">
      <c r="A126" s="31"/>
      <c r="B126" s="32"/>
      <c r="C126" s="33"/>
      <c r="D126" s="196" t="s">
        <v>125</v>
      </c>
      <c r="E126" s="33"/>
      <c r="F126" s="197" t="s">
        <v>383</v>
      </c>
      <c r="G126" s="33"/>
      <c r="H126" s="33"/>
      <c r="I126" s="198"/>
      <c r="J126" s="33"/>
      <c r="K126" s="33"/>
      <c r="L126" s="36"/>
      <c r="M126" s="199"/>
      <c r="N126" s="200"/>
      <c r="O126" s="68"/>
      <c r="P126" s="68"/>
      <c r="Q126" s="68"/>
      <c r="R126" s="68"/>
      <c r="S126" s="68"/>
      <c r="T126" s="69"/>
      <c r="U126" s="31"/>
      <c r="V126" s="31"/>
      <c r="W126" s="31"/>
      <c r="X126" s="31"/>
      <c r="Y126" s="31"/>
      <c r="Z126" s="31"/>
      <c r="AA126" s="31"/>
      <c r="AB126" s="31"/>
      <c r="AC126" s="31"/>
      <c r="AD126" s="31"/>
      <c r="AE126" s="31"/>
      <c r="AT126" s="14" t="s">
        <v>125</v>
      </c>
      <c r="AU126" s="14" t="s">
        <v>84</v>
      </c>
    </row>
    <row r="127" spans="1:65" s="2" customFormat="1" ht="19.5">
      <c r="A127" s="31"/>
      <c r="B127" s="32"/>
      <c r="C127" s="33"/>
      <c r="D127" s="196" t="s">
        <v>162</v>
      </c>
      <c r="E127" s="33"/>
      <c r="F127" s="201" t="s">
        <v>381</v>
      </c>
      <c r="G127" s="33"/>
      <c r="H127" s="33"/>
      <c r="I127" s="198"/>
      <c r="J127" s="33"/>
      <c r="K127" s="33"/>
      <c r="L127" s="36"/>
      <c r="M127" s="202"/>
      <c r="N127" s="203"/>
      <c r="O127" s="204"/>
      <c r="P127" s="204"/>
      <c r="Q127" s="204"/>
      <c r="R127" s="204"/>
      <c r="S127" s="204"/>
      <c r="T127" s="205"/>
      <c r="U127" s="31"/>
      <c r="V127" s="31"/>
      <c r="W127" s="31"/>
      <c r="X127" s="31"/>
      <c r="Y127" s="31"/>
      <c r="Z127" s="31"/>
      <c r="AA127" s="31"/>
      <c r="AB127" s="31"/>
      <c r="AC127" s="31"/>
      <c r="AD127" s="31"/>
      <c r="AE127" s="31"/>
      <c r="AT127" s="14" t="s">
        <v>162</v>
      </c>
      <c r="AU127" s="14" t="s">
        <v>84</v>
      </c>
    </row>
    <row r="128" spans="1:65" s="2" customFormat="1" ht="6.95" customHeight="1">
      <c r="A128" s="31"/>
      <c r="B128" s="51"/>
      <c r="C128" s="52"/>
      <c r="D128" s="52"/>
      <c r="E128" s="52"/>
      <c r="F128" s="52"/>
      <c r="G128" s="52"/>
      <c r="H128" s="52"/>
      <c r="I128" s="52"/>
      <c r="J128" s="52"/>
      <c r="K128" s="52"/>
      <c r="L128" s="36"/>
      <c r="M128" s="31"/>
      <c r="O128" s="31"/>
      <c r="P128" s="31"/>
      <c r="Q128" s="31"/>
      <c r="R128" s="31"/>
      <c r="S128" s="31"/>
      <c r="T128" s="31"/>
      <c r="U128" s="31"/>
      <c r="V128" s="31"/>
      <c r="W128" s="31"/>
      <c r="X128" s="31"/>
      <c r="Y128" s="31"/>
      <c r="Z128" s="31"/>
      <c r="AA128" s="31"/>
      <c r="AB128" s="31"/>
      <c r="AC128" s="31"/>
      <c r="AD128" s="31"/>
      <c r="AE128" s="31"/>
    </row>
  </sheetData>
  <sheetProtection algorithmName="SHA-512" hashValue="uw9umWXsFec4pIDJITHV0JZKAUyVLY3or/qxAg1EwKeo3bkmeo9/IHPN2Gw5FEW++ESIazFH/1DovxWZPhUSKg==" saltValue="YPUO5pFqYpWg5B43OBz4R1UOCRmUM3n4AoLcBm2MZFPacRsXOi+yQYmYZa3VjTUMTfHyRzcEwGjRizFPXxhEMw==" spinCount="100000" sheet="1" objects="1" scenarios="1" formatColumns="0" formatRows="0" autoFilter="0"/>
  <autoFilter ref="C116:K127"/>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ZRN - Údržba vyšší a nižš...</vt:lpstr>
      <vt:lpstr>VON - Údržba vyšší a nižš...</vt:lpstr>
      <vt:lpstr>'Rekapitulace stavby'!Názvy_tisku</vt:lpstr>
      <vt:lpstr>'VON - Údržba vyšší a nižš...'!Názvy_tisku</vt:lpstr>
      <vt:lpstr>'ZRN - Údržba vyšší a nižš...'!Názvy_tisku</vt:lpstr>
      <vt:lpstr>'Rekapitulace stavby'!Oblast_tisku</vt:lpstr>
      <vt:lpstr>'VON - Údržba vyšší a nižš...'!Oblast_tisku</vt:lpstr>
      <vt:lpstr>'ZRN - Údržba vyšší a nižš...'!Oblast_tisku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Žitník Radovan</dc:creator>
  <cp:lastModifiedBy>Žitník Radovan</cp:lastModifiedBy>
  <dcterms:created xsi:type="dcterms:W3CDTF">2020-08-03T05:32:19Z</dcterms:created>
  <dcterms:modified xsi:type="dcterms:W3CDTF">2020-08-03T09:47:21Z</dcterms:modified>
</cp:coreProperties>
</file>